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5" i="371" l="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0" i="419" l="1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L18" i="419" l="1"/>
  <c r="K18" i="419"/>
  <c r="B25" i="419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J18" i="419" l="1"/>
  <c r="J23" i="419"/>
  <c r="H18" i="419"/>
  <c r="I23" i="419"/>
  <c r="I18" i="419"/>
  <c r="G23" i="419"/>
  <c r="J22" i="419"/>
  <c r="H23" i="419"/>
  <c r="K23" i="419"/>
  <c r="G18" i="419"/>
  <c r="G22" i="419"/>
  <c r="H22" i="419"/>
  <c r="K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J6" i="419" l="1"/>
  <c r="F6" i="419"/>
  <c r="E6" i="419"/>
  <c r="K6" i="419"/>
  <c r="I6" i="419"/>
  <c r="L6" i="419"/>
  <c r="H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<sst xmlns="http://schemas.openxmlformats.org/spreadsheetml/2006/main" count="44160" uniqueCount="6963">
  <si>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</si>
  <si>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</si>
  <si>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</si>
  <si>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</si>
  <si>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</si>
  <si>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</si>
  <si>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</si>
  <si>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</si>
  <si>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</si>
  <si>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</si>
  <si>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</si>
  <si>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</si>
  <si>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</si>
  <si>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</si>
  <si>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</si>
  <si>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</si>
  <si>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</si>
  <si>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</si>
  <si>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</si>
  <si>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</si>
  <si>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</si>
  <si>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</si>
  <si>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</si>
  <si>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</si>
  <si>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</si>
  <si>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</si>
  <si>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</si>
  <si>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</si>
  <si>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</si>
  <si>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</si>
  <si>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</si>
  <si>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</si>
  <si>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</si>
  <si>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</si>
  <si>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</si>
  <si>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</si>
  <si>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</si>
  <si>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</si>
  <si>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</si>
  <si>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</si>
  <si>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</si>
  <si>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</si>
  <si>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</si>
  <si>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</si>
  <si>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</si>
  <si>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</si>
  <si>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</si>
  <si>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</si>
  <si>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</si>
  <si>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</si>
  <si>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</si>
  <si>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</si>
  <si>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</si>
  <si>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</si>
  <si>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</si>
  <si>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</si>
  <si>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</si>
  <si>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</si>
  <si>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</si>
  <si>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</si>
  <si>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</si>
  <si>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</si>
  <si>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</si>
  <si>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</si>
  <si>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</si>
  <si>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</si>
  <si>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</si>
  <si>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</si>
  <si>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</si>
  <si>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</si>
  <si>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</si>
  <si>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</si>
  <si>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</si>
  <si>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</si>
  <si>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</si>
  <si>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</si>
  <si>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</si>
  <si>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</si>
  <si>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</si>
  <si>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</si>
  <si>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</si>
  <si>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</si>
  <si>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</si>
  <si>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</si>
  <si>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</si>
  <si>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</si>
  <si>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</si>
  <si>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</si>
  <si>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</si>
  <si>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</si>
  <si>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</si>
  <si>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</si>
  <si>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</si>
  <si>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</si>
  <si>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</si>
  <si>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</si>
  <si>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</si>
  <si>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</si>
  <si>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</si>
  <si>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</si>
  <si>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</si>
  <si>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</si>
  <si>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</si>
  <si>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</si>
  <si>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</si>
  <si>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</si>
  <si>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</si>
  <si>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</si>
  <si>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</si>
  <si>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</si>
  <si>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</si>
  <si>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</si>
  <si>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</si>
  <si>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</si>
  <si>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</si>
  <si>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</si>
  <si>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</si>
  <si>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</si>
  <si>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</si>
  <si>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</si>
  <si>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</si>
  <si>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</si>
  <si>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</si>
  <si>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</si>
  <si>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</si>
  <si>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</si>
  <si>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</si>
  <si>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</si>
  <si>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</si>
  <si>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</si>
  <si>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</si>
  <si>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</si>
  <si>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</si>
  <si>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</si>
  <si>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</si>
  <si>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</si>
  <si>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</si>
  <si>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</si>
  <si>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</si>
  <si>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</si>
  <si>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</si>
  <si>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</si>
  <si>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</si>
  <si>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</si>
  <si>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</si>
  <si>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</si>
  <si>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</si>
  <si>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</si>
  <si>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</si>
  <si>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</si>
  <si>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</si>
  <si>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</si>
  <si>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</si>
  <si>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</si>
  <si>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</si>
  <si>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</si>
  <si>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</si>
  <si>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</si>
  <si>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</si>
  <si>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</si>
  <si>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</si>
  <si>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</si>
  <si>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</si>
  <si>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</si>
  <si>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</si>
  <si>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</si>
  <si>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</si>
  <si>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</si>
  <si>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</si>
  <si>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</si>
  <si>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</si>
  <si>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</si>
  <si>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</si>
  <si>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</si>
  <si>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</si>
  <si>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</si>
  <si>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</si>
  <si>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</si>
  <si>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</si>
  <si>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</si>
  <si>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</si>
  <si>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</si>
  <si>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</si>
  <si>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</si>
  <si>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</si>
  <si>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</si>
  <si>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</si>
  <si>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</si>
  <si>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</si>
  <si>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</si>
  <si>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</si>
  <si>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</si>
  <si>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</si>
  <si>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</si>
  <si>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</si>
  <si>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</si>
  <si>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</si>
  <si>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</si>
  <si>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</si>
  <si>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</si>
  <si>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</si>
  <si>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</si>
  <si>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</si>
  <si>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</si>
  <si>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</si>
  <si>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</si>
  <si>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</si>
  <si>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</si>
  <si>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</si>
  <si>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</si>
  <si>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</si>
  <si>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</si>
  <si>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</si>
  <si>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</si>
  <si>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</si>
  <si>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</si>
  <si>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</si>
  <si>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</si>
  <si>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</si>
  <si>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</si>
  <si>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</si>
  <si>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</si>
  <si>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</si>
  <si>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</si>
  <si>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</si>
  <si>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</si>
  <si>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</si>
  <si>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</si>
  <si>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</si>
  <si>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</si>
  <si>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</si>
  <si>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</si>
  <si>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</si>
  <si>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</si>
  <si>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</si>
  <si>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</si>
  <si>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</si>
  <si>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</si>
  <si>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</si>
  <si>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</si>
  <si>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</si>
  <si>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</si>
  <si>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</si>
  <si>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</si>
  <si>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</si>
  <si>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</si>
  <si>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</si>
  <si>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</si>
  <si>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</si>
  <si>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</si>
  <si>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</si>
  <si>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</si>
  <si>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</si>
  <si>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</si>
  <si>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</si>
  <si>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</si>
  <si>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</si>
  <si>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</si>
  <si>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</si>
  <si>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</si>
  <si>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</si>
  <si>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</si>
  <si>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</si>
  <si>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</si>
  <si>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</si>
  <si>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</si>
  <si>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</si>
  <si>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</si>
  <si>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</si>
  <si>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</si>
  <si>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</si>
  <si>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</si>
  <si>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</si>
  <si>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</si>
  <si>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</si>
  <si>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</si>
  <si>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</si>
  <si>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</si>
  <si>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</si>
  <si>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</si>
  <si>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</si>
  <si>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</si>
  <si>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</si>
  <si>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</si>
  <si>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</si>
  <si>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</si>
  <si>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</si>
  <si>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</si>
  <si>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</si>
  <si>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</si>
  <si>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</si>
  <si>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</si>
  <si>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</si>
  <si>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</si>
  <si>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</si>
  <si>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</si>
  <si>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</si>
  <si>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</si>
  <si>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</si>
  <si>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</si>
  <si>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</si>
  <si>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</si>
  <si>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</si>
  <si>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</si>
  <si>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</si>
  <si>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</si>
  <si>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</si>
  <si>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</si>
  <si>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</si>
  <si>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</si>
  <si>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</si>
  <si>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</si>
  <si>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</si>
  <si>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</si>
  <si>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</si>
  <si>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</si>
  <si>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</si>
  <si>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</si>
  <si>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</si>
  <si>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</si>
  <si>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</si>
  <si>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</si>
  <si>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</si>
  <si>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</si>
  <si>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</si>
  <si>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</si>
  <si>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</si>
  <si>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</si>
  <si>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</si>
  <si>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</si>
  <si>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</si>
  <si>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</si>
  <si>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</si>
  <si>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</si>
  <si>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</si>
  <si>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</si>
  <si>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</si>
  <si>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</si>
  <si>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</si>
  <si>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</si>
  <si>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</si>
  <si>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</si>
  <si>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</si>
  <si>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</si>
  <si>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</si>
  <si>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</si>
  <si>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</si>
  <si>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</si>
  <si>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</si>
  <si>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</si>
  <si>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</si>
  <si>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</si>
  <si>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</si>
  <si>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</si>
  <si>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</si>
  <si>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</si>
  <si>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</si>
  <si>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</si>
  <si>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</si>
  <si>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</si>
  <si>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</si>
  <si>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</si>
  <si>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</si>
  <si>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</si>
  <si>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</si>
  <si>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</si>
  <si>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</si>
  <si>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</si>
  <si>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</si>
  <si>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</si>
  <si>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</si>
  <si>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</si>
  <si>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</si>
  <si>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</si>
  <si>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</si>
  <si>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</si>
  <si>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</si>
  <si>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</si>
  <si>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</si>
  <si>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</si>
  <si>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</si>
  <si>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</si>
  <si>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</si>
  <si>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</si>
  <si>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</si>
  <si>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</si>
  <si>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</si>
  <si>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</si>
  <si>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</si>
  <si>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</si>
  <si>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</si>
  <si>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</si>
  <si>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</si>
  <si>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</si>
  <si>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</si>
  <si>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</si>
  <si>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</si>
  <si>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</si>
  <si>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</si>
  <si>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</si>
  <si>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</si>
  <si>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</si>
  <si>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</si>
  <si>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</si>
  <si>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</si>
  <si>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</si>
  <si>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</si>
  <si>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</si>
  <si>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</si>
  <si>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</si>
  <si>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</si>
  <si>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</si>
  <si>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</si>
  <si>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</si>
  <si>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</si>
  <si>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</si>
  <si>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</si>
  <si>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</si>
  <si>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</si>
  <si>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</si>
  <si>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</si>
  <si>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</si>
  <si>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</si>
  <si>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</si>
  <si>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</si>
  <si>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</si>
  <si>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</si>
  <si>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</si>
  <si>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</si>
  <si>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</si>
  <si>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</si>
  <si>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</si>
  <si>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</si>
  <si>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</si>
  <si>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</si>
  <si>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</si>
  <si>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</si>
  <si>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</si>
  <si>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</si>
  <si>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</si>
  <si>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</si>
  <si>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</si>
  <si>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</si>
  <si>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</si>
  <si>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</si>
  <si>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</si>
  <si>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</si>
  <si>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</si>
  <si>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</si>
  <si>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</si>
  <si>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</si>
  <si>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</si>
  <si>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</si>
  <si>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</si>
  <si>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</si>
  <si>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</si>
  <si>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</si>
  <si>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</si>
  <si>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</si>
  <si>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</si>
  <si>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</si>
  <si>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</si>
  <si>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</si>
  <si>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</si>
  <si>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</si>
  <si>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</si>
  <si>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</si>
  <si>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</si>
  <si>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</si>
  <si>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</si>
  <si>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</si>
  <si>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</si>
  <si>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</si>
  <si>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</si>
  <si>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</si>
  <si>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</si>
  <si>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</si>
  <si>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</si>
  <si>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</si>
  <si>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</si>
  <si>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</si>
  <si>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</si>
  <si>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</si>
  <si>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</si>
  <si>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</si>
  <si>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</si>
  <si>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</si>
  <si>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</si>
  <si>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</si>
  <si>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</si>
  <si>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</si>
  <si>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</si>
  <si>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</si>
  <si>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</si>
  <si>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</si>
  <si>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</si>
  <si>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</si>
  <si>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</si>
  <si>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</si>
  <si>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</si>
  <si>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</si>
  <si>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</si>
  <si>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</si>
  <si>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</si>
  <si>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</si>
  <si>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</si>
  <si>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</si>
  <si>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</si>
  <si>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</si>
  <si>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</si>
  <si>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</si>
  <si>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</si>
  <si>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</si>
  <si>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</si>
  <si>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</si>
  <si>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</si>
  <si>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</si>
  <si>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</si>
  <si>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</si>
  <si>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</si>
  <si>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</si>
  <si>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</si>
  <si>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</si>
  <si>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</si>
  <si>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</si>
  <si>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</si>
  <si>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</si>
  <si>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</si>
  <si>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</si>
  <si>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</si>
  <si>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</si>
  <si>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</si>
  <si>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</si>
  <si>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</si>
  <si>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</si>
  <si>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</si>
  <si>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</si>
  <si>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</si>
  <si>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</si>
  <si>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</si>
  <si>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</si>
  <si>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</si>
  <si>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</si>
  <si>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</si>
  <si>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</si>
  <si>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</si>
  <si>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</si>
  <si>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</si>
  <si>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</si>
  <si>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</si>
  <si>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</si>
  <si>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</si>
  <si>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</si>
  <si>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</si>
  <si>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</si>
  <si>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</si>
  <si>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</si>
  <si>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</si>
  <si>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</si>
  <si>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</si>
  <si>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</si>
  <si>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</si>
  <si>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</si>
  <si>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</si>
  <si>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</si>
  <si>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</si>
  <si>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</si>
  <si>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</si>
  <si>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</si>
  <si>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</si>
  <si>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</si>
  <si>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</si>
  <si>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</si>
  <si>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</si>
  <si>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</si>
  <si>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</si>
  <si>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</si>
  <si>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</si>
  <si>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</si>
  <si>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</si>
  <si>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</si>
  <si>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</si>
  <si>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</si>
  <si>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</si>
  <si>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</si>
  <si>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</si>
  <si>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</si>
  <si>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</si>
  <si>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</si>
  <si>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50113001</t>
  </si>
  <si>
    <t>198058</t>
  </si>
  <si>
    <t>SANVAL 10 MG</t>
  </si>
  <si>
    <t>POR TBL FLM 100X10MG</t>
  </si>
  <si>
    <t>159760</t>
  </si>
  <si>
    <t>TRIMETAZIDIN MYLAN 35 MG</t>
  </si>
  <si>
    <t>TBL PRO 60X35MG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</si>
  <si>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</si>
  <si>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</si>
  <si>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</si>
  <si>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</si>
  <si>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</si>
  <si>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</si>
  <si>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</si>
  <si>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</si>
  <si>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</si>
  <si>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</si>
  <si>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</si>
  <si>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</si>
  <si>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</si>
  <si>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</si>
  <si>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</si>
  <si>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</si>
  <si>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</si>
  <si>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</si>
  <si>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</si>
  <si>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</si>
  <si>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</si>
  <si>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</si>
  <si>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</si>
  <si>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</si>
  <si>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</si>
  <si>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</si>
  <si>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</si>
  <si>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</si>
  <si>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</si>
  <si>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</si>
  <si>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</si>
  <si>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</si>
  <si>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</si>
  <si>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</si>
  <si>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</si>
  <si>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</si>
  <si>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</si>
  <si>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</si>
  <si>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</si>
  <si>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</si>
  <si>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</si>
  <si>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</si>
  <si>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</si>
  <si>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</si>
  <si>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</si>
  <si>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</si>
  <si>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</si>
  <si>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</si>
  <si>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</si>
  <si>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</si>
  <si>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</si>
  <si>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</si>
  <si>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</si>
  <si>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</si>
  <si>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</si>
  <si>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</si>
  <si>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</si>
  <si>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</si>
  <si>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</si>
  <si>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</si>
  <si>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</si>
  <si>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</si>
  <si>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</si>
  <si>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</si>
  <si>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</si>
  <si>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</si>
  <si>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</si>
  <si>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</si>
  <si>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</si>
  <si>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</si>
  <si>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</si>
  <si>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</si>
  <si>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</si>
  <si>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</si>
  <si>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</si>
  <si>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</si>
  <si>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</si>
  <si>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</si>
  <si>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</si>
  <si>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</si>
  <si>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</si>
  <si>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</si>
  <si>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</si>
  <si>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</si>
  <si>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</si>
  <si>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</si>
  <si>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</si>
  <si>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</si>
  <si>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</si>
  <si>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</si>
  <si>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</si>
  <si>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</si>
  <si>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</si>
  <si>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</si>
  <si>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</si>
  <si>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</si>
  <si>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</si>
  <si>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</si>
  <si>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</si>
  <si>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</si>
  <si>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</si>
  <si>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</si>
  <si>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</si>
  <si>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</si>
  <si>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</si>
  <si>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</si>
  <si>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</si>
  <si>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</si>
  <si>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</si>
  <si>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</si>
  <si>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</si>
  <si>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</si>
  <si>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</si>
  <si>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</si>
  <si>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</si>
  <si>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</si>
  <si>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</si>
  <si>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</si>
  <si>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</si>
  <si>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</si>
  <si>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</si>
  <si>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</si>
  <si>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</si>
  <si>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</si>
  <si>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</si>
  <si>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</si>
  <si>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</si>
  <si>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</si>
  <si>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</si>
  <si>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</si>
  <si>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</si>
  <si>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</si>
  <si>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</si>
  <si>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</si>
  <si>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</si>
  <si>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</si>
  <si>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</si>
  <si>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</si>
  <si>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</si>
  <si>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</si>
  <si>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</si>
  <si>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</si>
  <si>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</si>
  <si>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</si>
  <si>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</si>
  <si>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</si>
  <si>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</si>
  <si>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</si>
  <si>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</si>
  <si>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</si>
  <si>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</si>
  <si>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</si>
  <si>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</si>
  <si>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</si>
  <si>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</si>
  <si>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</si>
  <si>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</si>
  <si>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</si>
  <si>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</si>
  <si>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</si>
  <si>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</si>
  <si>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</si>
  <si>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</si>
  <si>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</si>
  <si>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</si>
  <si>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</si>
  <si>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</si>
  <si>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</si>
  <si>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</si>
  <si>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</si>
  <si>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</si>
  <si>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</si>
  <si>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</si>
  <si>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</si>
  <si>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</si>
  <si>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</si>
  <si>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</si>
  <si>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</si>
  <si>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</si>
  <si>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</si>
  <si>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</si>
  <si>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</si>
  <si>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POR TBL FLM 30</t>
  </si>
  <si>
    <t>100489</t>
  </si>
  <si>
    <t>489</t>
  </si>
  <si>
    <t>INJ 5X1ML/10MG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</si>
  <si>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</si>
  <si>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</si>
  <si>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</si>
  <si>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</si>
  <si>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</si>
  <si>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</si>
  <si>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</si>
  <si>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</si>
  <si>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</si>
  <si>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</si>
  <si>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</si>
  <si>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</si>
  <si>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146991</t>
  </si>
  <si>
    <t>46991</t>
  </si>
  <si>
    <t>IMODIUM</t>
  </si>
  <si>
    <t>CPS 20X2MG</t>
  </si>
  <si>
    <t>172564</t>
  </si>
  <si>
    <t>72564</t>
  </si>
  <si>
    <t>SEROPRAM</t>
  </si>
  <si>
    <t>INF 5X0.5ML/20MG</t>
  </si>
  <si>
    <t>186393</t>
  </si>
  <si>
    <t>86393</t>
  </si>
  <si>
    <t>TBL NOB 50X0,5GM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</si>
  <si>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</si>
  <si>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</si>
  <si>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</si>
  <si>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</si>
  <si>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</si>
  <si>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</si>
  <si>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</si>
  <si>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</si>
  <si>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</si>
  <si>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</si>
  <si>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</si>
  <si>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</si>
  <si>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</si>
  <si>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</si>
  <si>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</si>
  <si>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</si>
  <si>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900240</t>
  </si>
  <si>
    <t>0</t>
  </si>
  <si>
    <t>DZ TRIXO LIND 500ML</t>
  </si>
  <si>
    <t>102684</t>
  </si>
  <si>
    <t>2684</t>
  </si>
  <si>
    <t>GEL 1X20GM</t>
  </si>
  <si>
    <t>110555</t>
  </si>
  <si>
    <t>10555</t>
  </si>
  <si>
    <t>AQUA PRO INJECTIONE BRAUN</t>
  </si>
  <si>
    <t>PAR LQF 20X100ML-PE</t>
  </si>
  <si>
    <t>194852</t>
  </si>
  <si>
    <t>94852</t>
  </si>
  <si>
    <t>SOLUVIT N PRO INFUS.</t>
  </si>
  <si>
    <t>INJ SIC 10</t>
  </si>
  <si>
    <t>900321</t>
  </si>
  <si>
    <t>KL PRIPRAVEK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</si>
  <si>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</si>
  <si>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</si>
  <si>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</si>
  <si>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</si>
  <si>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</si>
  <si>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</si>
  <si>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</si>
  <si>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</si>
  <si>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</si>
  <si>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</si>
  <si>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</si>
  <si>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</si>
  <si>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</si>
  <si>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</si>
  <si>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</si>
  <si>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</si>
  <si>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</si>
  <si>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</si>
  <si>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</si>
  <si>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</si>
  <si>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</si>
  <si>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</si>
  <si>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</si>
  <si>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</si>
  <si>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</si>
  <si>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</si>
  <si>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</si>
  <si>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</si>
  <si>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</si>
  <si>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</si>
  <si>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</si>
  <si>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</si>
  <si>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</si>
  <si>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</si>
  <si>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</si>
  <si>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</si>
  <si>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</si>
  <si>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</si>
  <si>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</si>
  <si>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</si>
  <si>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</si>
  <si>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</si>
  <si>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</si>
  <si>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</si>
  <si>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</si>
  <si>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</si>
  <si>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</si>
  <si>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</si>
  <si>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</si>
  <si>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</si>
  <si>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395019</t>
  </si>
  <si>
    <t>KL CHLADIVE MAZANI 450 g FAGRON</t>
  </si>
  <si>
    <t>DPH 15%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</si>
  <si>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</si>
  <si>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</si>
  <si>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</si>
  <si>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</si>
  <si>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</si>
  <si>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</si>
  <si>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</si>
  <si>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</si>
  <si>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920200</t>
  </si>
  <si>
    <t>15877</t>
  </si>
  <si>
    <t>DZ BRAUNOL 1 L</t>
  </si>
  <si>
    <t>921230</t>
  </si>
  <si>
    <t>KL VASELINUM ALBUM, 20G</t>
  </si>
  <si>
    <t>921394</t>
  </si>
  <si>
    <t>KL SUPP.BISACODYLI 0,01G  50KS</t>
  </si>
  <si>
    <t>121393</t>
  </si>
  <si>
    <t>21393</t>
  </si>
  <si>
    <t>PATENTBLAU V - MIMOŘ.DOVOZ!!!</t>
  </si>
  <si>
    <t>INJ 5X2ML/50MG</t>
  </si>
  <si>
    <t>188518</t>
  </si>
  <si>
    <t>88518</t>
  </si>
  <si>
    <t>AMICLOTON</t>
  </si>
  <si>
    <t>TBL 30</t>
  </si>
  <si>
    <t>151621</t>
  </si>
  <si>
    <t>51621</t>
  </si>
  <si>
    <t>BROMHEXIN 8 BERLIN-CHEMIE</t>
  </si>
  <si>
    <t>DRG 25X8MG</t>
  </si>
  <si>
    <t>500326</t>
  </si>
  <si>
    <t>1000</t>
  </si>
  <si>
    <t>KL BENZINUM 500 ml/330g HVLP</t>
  </si>
  <si>
    <t>119570</t>
  </si>
  <si>
    <t>19570</t>
  </si>
  <si>
    <t>LAGOSA</t>
  </si>
  <si>
    <t>DRG 50X150MG</t>
  </si>
  <si>
    <t>176954</t>
  </si>
  <si>
    <t>ALGIFEN NEO</t>
  </si>
  <si>
    <t>POR GTT SOL 1X50ML</t>
  </si>
  <si>
    <t>185809</t>
  </si>
  <si>
    <t>85809</t>
  </si>
  <si>
    <t>LERIVON</t>
  </si>
  <si>
    <t>TBL 30X10MG</t>
  </si>
  <si>
    <t>397238</t>
  </si>
  <si>
    <t>KL ETHANOLUM BENZ.DENAT. 500ml /400g/</t>
  </si>
  <si>
    <t>UN 1170</t>
  </si>
  <si>
    <t>23987</t>
  </si>
  <si>
    <t>DZ OCTENISEPT drm. sol. 250 ml</t>
  </si>
  <si>
    <t>DRM SOL 1X250ML</t>
  </si>
  <si>
    <t>500088</t>
  </si>
  <si>
    <t>DZ PRONTORAL 250ML</t>
  </si>
  <si>
    <t>202796</t>
  </si>
  <si>
    <t>ENTEROL</t>
  </si>
  <si>
    <t>POR CPS DUR 30X250MG</t>
  </si>
  <si>
    <t>214902</t>
  </si>
  <si>
    <t>EUPHYLLIN CR N 100</t>
  </si>
  <si>
    <t>POR CPS PRO 50X100MG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</si>
  <si>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</si>
  <si>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</si>
  <si>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</si>
  <si>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</si>
  <si>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</si>
  <si>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</si>
  <si>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162083</t>
  </si>
  <si>
    <t>POR CPS DUR 50X250MG</t>
  </si>
  <si>
    <t>990947</t>
  </si>
  <si>
    <t>Klysma salinické 10x135ml</t>
  </si>
  <si>
    <t>197864</t>
  </si>
  <si>
    <t>97864</t>
  </si>
  <si>
    <t>URSOSAN</t>
  </si>
  <si>
    <t>CPS 50X250MG</t>
  </si>
  <si>
    <t>214906</t>
  </si>
  <si>
    <t>EUPHYLLIN CR N 300</t>
  </si>
  <si>
    <t>POR CPS PRO 50X300MG</t>
  </si>
  <si>
    <t>192390</t>
  </si>
  <si>
    <t>PANCREOLAN FORTE</t>
  </si>
  <si>
    <t>POR TBL ENT 60X220MG</t>
  </si>
  <si>
    <t>500087</t>
  </si>
  <si>
    <t>DZ PRONTODERM ROZTOK 5L</t>
  </si>
  <si>
    <t>67558</t>
  </si>
  <si>
    <t>MABRON</t>
  </si>
  <si>
    <t>INJ SOL 5X2ML</t>
  </si>
  <si>
    <t>397982</t>
  </si>
  <si>
    <t>MO LAHEV NA OXIPER 1 l</t>
  </si>
  <si>
    <t>197068</t>
  </si>
  <si>
    <t>BIGITAL 10 MG/10 MG</t>
  </si>
  <si>
    <t>TBL NOB 30X10MG/10MG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</si>
  <si>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</si>
  <si>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</si>
  <si>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</si>
  <si>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</si>
  <si>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</si>
  <si>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</si>
  <si>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</si>
  <si>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</si>
  <si>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</si>
  <si>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</si>
  <si>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</si>
  <si>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</si>
  <si>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</si>
  <si>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</si>
  <si>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</si>
  <si>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</si>
  <si>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</si>
  <si>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</si>
  <si>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</si>
  <si>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</si>
  <si>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</si>
  <si>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</si>
  <si>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</si>
  <si>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155823</t>
  </si>
  <si>
    <t>55823</t>
  </si>
  <si>
    <t>NOVALGIN</t>
  </si>
  <si>
    <t>TBL OBD 20X500MG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</si>
  <si>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</si>
  <si>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</si>
  <si>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</si>
  <si>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</si>
  <si>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</si>
  <si>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</si>
  <si>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</si>
  <si>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</si>
  <si>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193969</t>
  </si>
  <si>
    <t>93969</t>
  </si>
  <si>
    <t>RANITAL</t>
  </si>
  <si>
    <t>846338</t>
  </si>
  <si>
    <t>122685</t>
  </si>
  <si>
    <t>PRESTARIUM NEO COMBI 5mg/1,25mg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</si>
  <si>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</si>
  <si>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</si>
  <si>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</si>
  <si>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</si>
  <si>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</si>
  <si>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</si>
  <si>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</si>
  <si>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INJ SOL 1X10ML</t>
  </si>
  <si>
    <t>155824</t>
  </si>
  <si>
    <t>55824</t>
  </si>
  <si>
    <t>INJ 5X5ML/2500MG</t>
  </si>
  <si>
    <t>169189</t>
  </si>
  <si>
    <t>69189</t>
  </si>
  <si>
    <t>EUTHYROX 50</t>
  </si>
  <si>
    <t>TBL 100X50RG</t>
  </si>
  <si>
    <t>117431</t>
  </si>
  <si>
    <t>17431</t>
  </si>
  <si>
    <t>CITALEC 20 ZENTIVA</t>
  </si>
  <si>
    <t>POR TBL FLM30X20MG</t>
  </si>
  <si>
    <t>166760</t>
  </si>
  <si>
    <t>KINITO 50 MG, POTAHOVANÉ TABLETY</t>
  </si>
  <si>
    <t>POR TBL FLM 100X50MG</t>
  </si>
  <si>
    <t>850729</t>
  </si>
  <si>
    <t>157875</t>
  </si>
  <si>
    <t>PARACETAMOL KABI 10MG/ML</t>
  </si>
  <si>
    <t>INF SOL 10X100ML/1000MG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</si>
  <si>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</si>
  <si>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</si>
  <si>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</si>
  <si>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</si>
  <si>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</si>
  <si>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</si>
  <si>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</si>
  <si>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</si>
  <si>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987473</t>
  </si>
  <si>
    <t>146894</t>
  </si>
  <si>
    <t>ZOLPIDEM MYLAN</t>
  </si>
  <si>
    <t>POR TBL FLM 20X10MG</t>
  </si>
  <si>
    <t>158893</t>
  </si>
  <si>
    <t>58893</t>
  </si>
  <si>
    <t>XALATAN</t>
  </si>
  <si>
    <t>GTT OPH 1X2.5ML</t>
  </si>
  <si>
    <t>169714</t>
  </si>
  <si>
    <t>LETROX 125</t>
  </si>
  <si>
    <t>POR TBL NOB 100X125MCG</t>
  </si>
  <si>
    <t>203097</t>
  </si>
  <si>
    <t>AMOKSIKLAV 1 G</t>
  </si>
  <si>
    <t>POR TBL FLM 21X1GM</t>
  </si>
  <si>
    <t>213477</t>
  </si>
  <si>
    <t>FRAXIPARIN MULTI</t>
  </si>
  <si>
    <t>INJ 10X5ML/47.5KU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</si>
  <si>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</si>
  <si>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</si>
  <si>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</si>
  <si>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</si>
  <si>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</si>
  <si>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</si>
  <si>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</si>
  <si>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</si>
  <si>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</si>
  <si>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INJ SOL 10X0.6ML</t>
  </si>
  <si>
    <t>214435</t>
  </si>
  <si>
    <t>CONTROLOC 20 MG</t>
  </si>
  <si>
    <t>POR TBL ENT 100X20MG</t>
  </si>
  <si>
    <t>215715</t>
  </si>
  <si>
    <t>667MG/ML POR SOL 1X500ML HDP</t>
  </si>
  <si>
    <t>201290</t>
  </si>
  <si>
    <t>MEDRACET 37,5 MG/325 MG</t>
  </si>
  <si>
    <t>215904</t>
  </si>
  <si>
    <t>RYTMONORM 150MG</t>
  </si>
  <si>
    <t>TBL FLM 50</t>
  </si>
  <si>
    <t>210541</t>
  </si>
  <si>
    <t>PREGABALIN SANDOZ 75 MG</t>
  </si>
  <si>
    <t>POR CPS DUR 14X75MG</t>
  </si>
  <si>
    <t>50113006</t>
  </si>
  <si>
    <t>991213</t>
  </si>
  <si>
    <t>NutrilaC Natural 1 000 ml-Objednávat po 8ks!!</t>
  </si>
  <si>
    <t>217052</t>
  </si>
  <si>
    <t>NUTRISON ENERGY MULTI FIBRE</t>
  </si>
  <si>
    <t>POR SOL 8X1000ML</t>
  </si>
  <si>
    <t>133340</t>
  </si>
  <si>
    <t>33340</t>
  </si>
  <si>
    <t>DIASIP S PŘÍCHUTÍ VANILKOVOU</t>
  </si>
  <si>
    <t>POR SOL 1X200ML</t>
  </si>
  <si>
    <t>33740</t>
  </si>
  <si>
    <t>NUTRIDRINK COMPACT PROTEIN S PŘÍCHUTÍ KÁVY</t>
  </si>
  <si>
    <t>POR SOL 4X125ML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</si>
  <si>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</si>
  <si>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</si>
  <si>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</si>
  <si>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</si>
  <si>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</si>
  <si>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</si>
  <si>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</si>
  <si>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</si>
  <si>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</si>
  <si>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</si>
  <si>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</si>
  <si>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</si>
  <si>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</si>
  <si>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</si>
  <si>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</si>
  <si>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</si>
  <si>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</si>
  <si>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</si>
  <si>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</si>
  <si>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</si>
  <si>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33833</t>
  </si>
  <si>
    <t>DIASIP S PŘÍCHUTÍ CAPPUCCINO</t>
  </si>
  <si>
    <t>POR SOL 4X200ML</t>
  </si>
  <si>
    <t>33859</t>
  </si>
  <si>
    <t>NUTRIDRINK JUICE STYLE S PŘÍCHUTÍ JABLEČNOU</t>
  </si>
  <si>
    <t>33866</t>
  </si>
  <si>
    <t>NUTRIDRINK COMPACT S PŘÍCHUTÍ MERUŇKOVOU</t>
  </si>
  <si>
    <t>33898</t>
  </si>
  <si>
    <t>NUTRIDRINK COMPACT NEUTRAL</t>
  </si>
  <si>
    <t>50113013</t>
  </si>
  <si>
    <t>203855</t>
  </si>
  <si>
    <t>CEFOTAXIME LEK 1 G PRÁŠEK PRO INJEKČNÍ ROZTOK</t>
  </si>
  <si>
    <t>IMS+IVN INJ PLV SOL 10X1GM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</si>
  <si>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</si>
  <si>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</si>
  <si>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</si>
  <si>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</si>
  <si>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</si>
  <si>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</si>
  <si>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</si>
  <si>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</si>
  <si>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</si>
  <si>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</si>
  <si>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</si>
  <si>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</si>
  <si>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</si>
  <si>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</si>
  <si>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</si>
  <si>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</si>
  <si>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</si>
  <si>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</si>
  <si>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</si>
  <si>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111706</t>
  </si>
  <si>
    <t>11706</t>
  </si>
  <si>
    <t>BISEPTOL 480</t>
  </si>
  <si>
    <t>INJ 10X5ML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</si>
  <si>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</si>
  <si>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</si>
  <si>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</si>
  <si>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</si>
  <si>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</si>
  <si>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</si>
  <si>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</si>
  <si>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</si>
  <si>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</si>
  <si>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</si>
  <si>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</si>
  <si>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</si>
  <si>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</si>
  <si>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</si>
  <si>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</si>
  <si>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</si>
  <si>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</si>
  <si>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</si>
  <si>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</si>
  <si>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</si>
  <si>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</si>
  <si>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</si>
  <si>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</si>
  <si>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</si>
  <si>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</si>
  <si>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</si>
  <si>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</si>
  <si>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</si>
  <si>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</si>
  <si>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</si>
  <si>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</si>
  <si>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</si>
  <si>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</si>
  <si>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</si>
  <si>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</si>
  <si>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</si>
  <si>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</si>
  <si>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</si>
  <si>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</si>
  <si>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</si>
  <si>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</si>
  <si>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</si>
  <si>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</si>
  <si>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50113014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</si>
  <si>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</si>
  <si>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</si>
  <si>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</si>
  <si>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</si>
  <si>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</si>
  <si>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</si>
  <si>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</si>
  <si>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</si>
  <si>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</si>
  <si>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</si>
  <si>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</si>
  <si>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</si>
  <si>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</si>
  <si>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</si>
  <si>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6480</t>
  </si>
  <si>
    <t>Ocplex 20ml 500 I.U. Phoenix</t>
  </si>
  <si>
    <t>0129056</t>
  </si>
  <si>
    <t>ATENATIV 500 I.U. Phoenix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</si>
  <si>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</si>
  <si>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</si>
  <si>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</si>
  <si>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</si>
  <si>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</si>
  <si>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</si>
  <si>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</si>
  <si>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</si>
  <si>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116337</t>
  </si>
  <si>
    <t>16337</t>
  </si>
  <si>
    <t>LIPOPLUS 20%</t>
  </si>
  <si>
    <t>INFEML10X250ML-SKLO</t>
  </si>
  <si>
    <t>396920</t>
  </si>
  <si>
    <t>100152</t>
  </si>
  <si>
    <t>AMINOPLASMAL 15%</t>
  </si>
  <si>
    <t>INF 10X500ML</t>
  </si>
  <si>
    <t>194918</t>
  </si>
  <si>
    <t>94918</t>
  </si>
  <si>
    <t>AMBROBENE</t>
  </si>
  <si>
    <t>TBL 20X30MG</t>
  </si>
  <si>
    <t>848947</t>
  </si>
  <si>
    <t>135928</t>
  </si>
  <si>
    <t>ESOPREX 10 MG</t>
  </si>
  <si>
    <t>POR TBL FLM 30X10MG</t>
  </si>
  <si>
    <t>103761</t>
  </si>
  <si>
    <t>3761</t>
  </si>
  <si>
    <t>CHIROCAINE 5 MG/ML</t>
  </si>
  <si>
    <t>INJ CNC SOL 10X10ML</t>
  </si>
  <si>
    <t>198054</t>
  </si>
  <si>
    <t>394327</t>
  </si>
  <si>
    <t>124372</t>
  </si>
  <si>
    <t>Flavamed tablety por.tbl.nob.20x30mg</t>
  </si>
  <si>
    <t>100168</t>
  </si>
  <si>
    <t>168</t>
  </si>
  <si>
    <t>HYDROCHLOROTHIAZID LECIVA</t>
  </si>
  <si>
    <t>TBL 20X25MG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</si>
  <si>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</si>
  <si>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</si>
  <si>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</si>
  <si>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</si>
  <si>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</si>
  <si>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</si>
  <si>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</si>
  <si>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</si>
  <si>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</si>
  <si>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</si>
  <si>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</si>
  <si>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</si>
  <si>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102420</t>
  </si>
  <si>
    <t>2420</t>
  </si>
  <si>
    <t>TBL ENT 30X220MG</t>
  </si>
  <si>
    <t>103550</t>
  </si>
  <si>
    <t>3550</t>
  </si>
  <si>
    <t>VEROSPIRON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</si>
  <si>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</si>
  <si>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</si>
  <si>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</si>
  <si>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</si>
  <si>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</si>
  <si>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</si>
  <si>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</si>
  <si>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</si>
  <si>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129384</t>
  </si>
  <si>
    <t>29384</t>
  </si>
  <si>
    <t>MICARDISPLUS 80/25 MG</t>
  </si>
  <si>
    <t>POR TBL NOB 28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</si>
  <si>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</si>
  <si>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</si>
  <si>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</si>
  <si>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</si>
  <si>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</si>
  <si>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</si>
  <si>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</si>
  <si>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</si>
  <si>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</si>
  <si>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</si>
  <si>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</si>
  <si>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</si>
  <si>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</si>
  <si>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</si>
  <si>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</si>
  <si>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</si>
  <si>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157586</t>
  </si>
  <si>
    <t>57586</t>
  </si>
  <si>
    <t>ESPUMISAN</t>
  </si>
  <si>
    <t>PORCPSMOL50X40MG-BL</t>
  </si>
  <si>
    <t>184399</t>
  </si>
  <si>
    <t>84399</t>
  </si>
  <si>
    <t>NEURONTIN 300MG</t>
  </si>
  <si>
    <t>CPS 50X300MG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</si>
  <si>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</si>
  <si>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</si>
  <si>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</si>
  <si>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</si>
  <si>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</si>
  <si>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</si>
  <si>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</si>
  <si>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</si>
  <si>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</si>
  <si>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</si>
  <si>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</si>
  <si>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193746</t>
  </si>
  <si>
    <t>93746</t>
  </si>
  <si>
    <t>HEPARIN LECIVA</t>
  </si>
  <si>
    <t>INJ 1X10ML/50KU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</si>
  <si>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</si>
  <si>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</si>
  <si>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</si>
  <si>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</si>
  <si>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</si>
  <si>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</si>
  <si>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</si>
  <si>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</si>
  <si>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</si>
  <si>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</si>
  <si>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</si>
  <si>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</si>
  <si>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</si>
  <si>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</si>
  <si>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</si>
  <si>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</si>
  <si>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</si>
  <si>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</si>
  <si>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</si>
  <si>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</si>
  <si>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</si>
  <si>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</si>
  <si>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</si>
  <si>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</si>
  <si>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</si>
  <si>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</si>
  <si>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</si>
  <si>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</si>
  <si>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840220</t>
  </si>
  <si>
    <t>Lactobacillus acidophil.cps.75 bez laktózy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</si>
  <si>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</si>
  <si>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</si>
  <si>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</si>
  <si>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</si>
  <si>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</si>
  <si>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</si>
  <si>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</si>
  <si>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</si>
  <si>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</si>
  <si>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</si>
  <si>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</si>
  <si>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</si>
  <si>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</si>
  <si>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</si>
  <si>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</si>
  <si>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</si>
  <si>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</si>
  <si>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</si>
  <si>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</si>
  <si>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53761</t>
  </si>
  <si>
    <t>NEBILET</t>
  </si>
  <si>
    <t>POR TBL NOB 28X5MG</t>
  </si>
  <si>
    <t>111242</t>
  </si>
  <si>
    <t>11242</t>
  </si>
  <si>
    <t>GERATAM 1200</t>
  </si>
  <si>
    <t>TBL OBD 60X1200MG</t>
  </si>
  <si>
    <t>145981</t>
  </si>
  <si>
    <t>45981</t>
  </si>
  <si>
    <t>CERNEVIT</t>
  </si>
  <si>
    <t>INJ PLV SOL10X750MG</t>
  </si>
  <si>
    <t>153641</t>
  </si>
  <si>
    <t>53641</t>
  </si>
  <si>
    <t>DIROTON 5MG</t>
  </si>
  <si>
    <t>TBL 28X5MG</t>
  </si>
  <si>
    <t>156779</t>
  </si>
  <si>
    <t>56779</t>
  </si>
  <si>
    <t>GERATAM 800MG</t>
  </si>
  <si>
    <t>TBL OBD 60X800MG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</si>
  <si>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</si>
  <si>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</si>
  <si>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</si>
  <si>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</si>
  <si>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</si>
  <si>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</si>
  <si>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</si>
  <si>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</si>
  <si>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</si>
  <si>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</si>
  <si>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</si>
  <si>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</si>
  <si>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58038</t>
  </si>
  <si>
    <t>BETALOC ZOK 50 MG</t>
  </si>
  <si>
    <t>POR TBL PRO 100X50MG</t>
  </si>
  <si>
    <t>194916</t>
  </si>
  <si>
    <t>94916</t>
  </si>
  <si>
    <t>INJ 5X2ML/15MG</t>
  </si>
  <si>
    <t>148673</t>
  </si>
  <si>
    <t>XADOS 20 MG TABLETY</t>
  </si>
  <si>
    <t>POR TBL NOB 30X20MG</t>
  </si>
  <si>
    <t>152334</t>
  </si>
  <si>
    <t>52334</t>
  </si>
  <si>
    <t>FORTECORTIN 4</t>
  </si>
  <si>
    <t>POR TBL NOB 20X4MG</t>
  </si>
  <si>
    <t>846873</t>
  </si>
  <si>
    <t>82012</t>
  </si>
  <si>
    <t>DZ PRONTODERM ROZTOK 500 ml</t>
  </si>
  <si>
    <t>900511</t>
  </si>
  <si>
    <t>KL SOL.ACIDI BORICI 3%,200G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</si>
  <si>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</si>
  <si>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</si>
  <si>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</si>
  <si>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</si>
  <si>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</si>
  <si>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</si>
  <si>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921184</t>
  </si>
  <si>
    <t>KL UNGUENTUM</t>
  </si>
  <si>
    <t>177047</t>
  </si>
  <si>
    <t>77047</t>
  </si>
  <si>
    <t>PROTHIADEN 75</t>
  </si>
  <si>
    <t>TBL OBD 30X75MG</t>
  </si>
  <si>
    <t>119759</t>
  </si>
  <si>
    <t>19759</t>
  </si>
  <si>
    <t>BELODERM</t>
  </si>
  <si>
    <t>DRM CRM1X30GM 0.05%</t>
  </si>
  <si>
    <t>900873</t>
  </si>
  <si>
    <t>KL VASELINUM ALBUM, 100G</t>
  </si>
  <si>
    <t>102439</t>
  </si>
  <si>
    <t>2439</t>
  </si>
  <si>
    <t>MARCAINE 0.5%</t>
  </si>
  <si>
    <t>INJ SOL5X20ML/100MG</t>
  </si>
  <si>
    <t>900506</t>
  </si>
  <si>
    <t>KL CPS KOLITICKA SMES, 100CPS</t>
  </si>
  <si>
    <t>149990</t>
  </si>
  <si>
    <t>49990</t>
  </si>
  <si>
    <t>EXACYL</t>
  </si>
  <si>
    <t>INJ 5X5ML/500MG</t>
  </si>
  <si>
    <t>500989</t>
  </si>
  <si>
    <t>KL MS HYDROG.PEROX. 3% 1000g</t>
  </si>
  <si>
    <t>142780</t>
  </si>
  <si>
    <t>42780</t>
  </si>
  <si>
    <t>TRALGIT SR 200</t>
  </si>
  <si>
    <t>POR TBL RET30X200MG</t>
  </si>
  <si>
    <t>117926</t>
  </si>
  <si>
    <t>201609</t>
  </si>
  <si>
    <t>ZALDIAR</t>
  </si>
  <si>
    <t>37,5MG/325MG TBL FLM 30X1</t>
  </si>
  <si>
    <t>500880</t>
  </si>
  <si>
    <t>KL MS ETHANOL. C. BENZIN. 500 ml KULICH</t>
  </si>
  <si>
    <t>215172</t>
  </si>
  <si>
    <t>KREON 25 000</t>
  </si>
  <si>
    <t>POR CPS ETD 50</t>
  </si>
  <si>
    <t>214619</t>
  </si>
  <si>
    <t>TRENTAL 400</t>
  </si>
  <si>
    <t>POR TBL RET 100X400MG</t>
  </si>
  <si>
    <t>215476</t>
  </si>
  <si>
    <t>EBRANTIL 30 RETARD</t>
  </si>
  <si>
    <t>POR CPS PRO 50X30MG</t>
  </si>
  <si>
    <t>134821</t>
  </si>
  <si>
    <t>ISOLYTE  FFX - VAK</t>
  </si>
  <si>
    <t>INF SOL 10X1000ML Freeflex</t>
  </si>
  <si>
    <t>214616</t>
  </si>
  <si>
    <t>TRENTAL</t>
  </si>
  <si>
    <t>INF SOL 5X5ML/100MG</t>
  </si>
  <si>
    <t>197323</t>
  </si>
  <si>
    <t>ADDAVEN</t>
  </si>
  <si>
    <t>IVN INF CNC SOL 20X10ML</t>
  </si>
  <si>
    <t>215606</t>
  </si>
  <si>
    <t>HELICID 20 ZENTIVA</t>
  </si>
  <si>
    <t>POR CPS ETD 90X20MG</t>
  </si>
  <si>
    <t>215851</t>
  </si>
  <si>
    <t>TRANSMETIL 500 MG TABLETY</t>
  </si>
  <si>
    <t>POR TBL ENT 10X500MG</t>
  </si>
  <si>
    <t>172476</t>
  </si>
  <si>
    <t>PROTHAZIN</t>
  </si>
  <si>
    <t>TBL FLM 20X1X25MG</t>
  </si>
  <si>
    <t>192205</t>
  </si>
  <si>
    <t>ELOCOM</t>
  </si>
  <si>
    <t>DRM UNG 1X30GM 0,1%</t>
  </si>
  <si>
    <t>107981</t>
  </si>
  <si>
    <t>7981</t>
  </si>
  <si>
    <t>INJ 10X2ML/1000MG</t>
  </si>
  <si>
    <t>114439</t>
  </si>
  <si>
    <t>14439</t>
  </si>
  <si>
    <t>FOKUSIN</t>
  </si>
  <si>
    <t>POR CPS RDR30X0.4MG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</si>
  <si>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</si>
  <si>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</si>
  <si>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</si>
  <si>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</si>
  <si>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</si>
  <si>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</si>
  <si>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</si>
  <si>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153639</t>
  </si>
  <si>
    <t>53639</t>
  </si>
  <si>
    <t>FLONIDAN</t>
  </si>
  <si>
    <t>156503</t>
  </si>
  <si>
    <t>56503</t>
  </si>
  <si>
    <t>SIOFOR 500</t>
  </si>
  <si>
    <t>TBL OBD 60X500MG</t>
  </si>
  <si>
    <t>166759</t>
  </si>
  <si>
    <t>POR TBL FLM 40X50MG</t>
  </si>
  <si>
    <t>193013</t>
  </si>
  <si>
    <t>93013</t>
  </si>
  <si>
    <t>SORTIS 10MG</t>
  </si>
  <si>
    <t>844651</t>
  </si>
  <si>
    <t>101205</t>
  </si>
  <si>
    <t>PRESTARIUM NEO</t>
  </si>
  <si>
    <t>848907</t>
  </si>
  <si>
    <t>148072</t>
  </si>
  <si>
    <t>ROSUCARD 20 MG POTAHOVANÉ TABLETY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</si>
  <si>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</si>
  <si>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</si>
  <si>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</si>
  <si>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</si>
  <si>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</si>
  <si>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</si>
  <si>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</si>
  <si>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</si>
  <si>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</si>
  <si>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</si>
  <si>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</si>
  <si>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</si>
  <si>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</si>
  <si>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</si>
  <si>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</si>
  <si>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849187</t>
  </si>
  <si>
    <t>111902</t>
  </si>
  <si>
    <t>NITRESAN 20 MG</t>
  </si>
  <si>
    <t>153950</t>
  </si>
  <si>
    <t>53950</t>
  </si>
  <si>
    <t>ZOLOFT 50MG</t>
  </si>
  <si>
    <t>TBL OBD 28X50MG</t>
  </si>
  <si>
    <t>115245</t>
  </si>
  <si>
    <t>15245</t>
  </si>
  <si>
    <t>SANDOSTATIN 0.1 MG/ML</t>
  </si>
  <si>
    <t>INJ SOL 5X1ML/0.1MG</t>
  </si>
  <si>
    <t>850148</t>
  </si>
  <si>
    <t>115590</t>
  </si>
  <si>
    <t>MEDORAM PLUS H 5/25 MG</t>
  </si>
  <si>
    <t>157871</t>
  </si>
  <si>
    <t>PARACETAMOL KABI 10 MG/ML</t>
  </si>
  <si>
    <t>INF SOL 10X50ML/500MG</t>
  </si>
  <si>
    <t>129716</t>
  </si>
  <si>
    <t>29716</t>
  </si>
  <si>
    <t>MYFENAX 500 MG</t>
  </si>
  <si>
    <t>POR TBL FLM 50X500MG</t>
  </si>
  <si>
    <t>133339</t>
  </si>
  <si>
    <t>33339</t>
  </si>
  <si>
    <t>DIASIP S PŘÍCHUTÍ JAHODOVOU</t>
  </si>
  <si>
    <t>848207</t>
  </si>
  <si>
    <t>33422</t>
  </si>
  <si>
    <t>Nutrison Advanced DIASON LOW ENERGY</t>
  </si>
  <si>
    <t>por.sol.1000ml</t>
  </si>
  <si>
    <t>846764</t>
  </si>
  <si>
    <t>33418</t>
  </si>
  <si>
    <t>NUTRIDRINK COMPACT S PŘÍCHUTÍ JAHODOVOU</t>
  </si>
  <si>
    <t>846766</t>
  </si>
  <si>
    <t>33420</t>
  </si>
  <si>
    <t>NUTRIDRINK COMPACT S PŘÍCHUTÍ VANILKOVOU</t>
  </si>
  <si>
    <t>33848</t>
  </si>
  <si>
    <t>NUTRIDRINK S PŘÍCHUTÍ ČOKOLÁDOVOU</t>
  </si>
  <si>
    <t>33847</t>
  </si>
  <si>
    <t>NUTRIDRINK S PŘÍCHUTÍ VANILKOVOU</t>
  </si>
  <si>
    <t>33865</t>
  </si>
  <si>
    <t>NUTRIDRINK COMPACT S PŘÍCHUTÍ LESNÍHO OVOCE</t>
  </si>
  <si>
    <t>990352</t>
  </si>
  <si>
    <t>33935</t>
  </si>
  <si>
    <t>NUTRIDRINK S PŘÍCHUTÍ JAHODOVOU</t>
  </si>
  <si>
    <t>217005</t>
  </si>
  <si>
    <t>NUTRICOMP SOUP JEMNÉ KUŘECÍ KARI</t>
  </si>
  <si>
    <t>217006</t>
  </si>
  <si>
    <t>NUTRICOMP SOUP ZELENINOVÁ POLÉVKA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</si>
  <si>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</si>
  <si>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</si>
  <si>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</si>
  <si>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</si>
  <si>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</si>
  <si>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</si>
  <si>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</si>
  <si>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</si>
  <si>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</si>
  <si>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</si>
  <si>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844576</t>
  </si>
  <si>
    <t>100339</t>
  </si>
  <si>
    <t>DALACIN C 300 MG</t>
  </si>
  <si>
    <t>POR CPS DUR 16X300MG</t>
  </si>
  <si>
    <t>117171</t>
  </si>
  <si>
    <t>17171</t>
  </si>
  <si>
    <t>BELOGENT MAST</t>
  </si>
  <si>
    <t>188746</t>
  </si>
  <si>
    <t>88746</t>
  </si>
  <si>
    <t>FUCIDIN</t>
  </si>
  <si>
    <t>UNG 1X15GM 2%</t>
  </si>
  <si>
    <t>194156</t>
  </si>
  <si>
    <t>94156</t>
  </si>
  <si>
    <t>TBL OBD 10X400MG</t>
  </si>
  <si>
    <t>847759</t>
  </si>
  <si>
    <t>142077</t>
  </si>
  <si>
    <t>TIENAM 500 MG/500 MG I.V.</t>
  </si>
  <si>
    <t>INF PLV SOL 1X10LAH/20ML</t>
  </si>
  <si>
    <t>849887</t>
  </si>
  <si>
    <t>129834</t>
  </si>
  <si>
    <t>Clindamycin Kabi inj.sol.10x2ml/300mg</t>
  </si>
  <si>
    <t>207280</t>
  </si>
  <si>
    <t>FUROLIN TABLETY</t>
  </si>
  <si>
    <t>POR TBL NOB 30X100MG</t>
  </si>
  <si>
    <t>105951</t>
  </si>
  <si>
    <t>5951</t>
  </si>
  <si>
    <t>AMOKSIKLAV 1G</t>
  </si>
  <si>
    <t>TBL OBD 14X1GM</t>
  </si>
  <si>
    <t>156067</t>
  </si>
  <si>
    <t>56067</t>
  </si>
  <si>
    <t>SPORANOX</t>
  </si>
  <si>
    <t>SOL 1X150ML/1.5GM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</si>
  <si>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</si>
  <si>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</si>
  <si>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</si>
  <si>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</si>
  <si>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</si>
  <si>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</si>
  <si>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195637</t>
  </si>
  <si>
    <t>95637</t>
  </si>
  <si>
    <t>NUTRIFLEX LIPID PLUS</t>
  </si>
  <si>
    <t>INF EML 5X1875ML</t>
  </si>
  <si>
    <t>196977</t>
  </si>
  <si>
    <t>96977</t>
  </si>
  <si>
    <t>XANAX</t>
  </si>
  <si>
    <t>TBL 30X1MG</t>
  </si>
  <si>
    <t>128216</t>
  </si>
  <si>
    <t>28216</t>
  </si>
  <si>
    <t>LYRICA 75 MG</t>
  </si>
  <si>
    <t>POR CPSDUR14X75MG</t>
  </si>
  <si>
    <t>159448</t>
  </si>
  <si>
    <t>59448</t>
  </si>
  <si>
    <t>DUROGESIC 25MCG/H</t>
  </si>
  <si>
    <t>EMP 5X2.5MG(10CM2)</t>
  </si>
  <si>
    <t>130508</t>
  </si>
  <si>
    <t>30508</t>
  </si>
  <si>
    <t>ARGOFAN 75 SR</t>
  </si>
  <si>
    <t>POR TBL PRO 30X75MG</t>
  </si>
  <si>
    <t>142758</t>
  </si>
  <si>
    <t>42758</t>
  </si>
  <si>
    <t>TRANSTEC 52.5 MCG/H</t>
  </si>
  <si>
    <t>DRM EMP TDR 5X30MG</t>
  </si>
  <si>
    <t>102592</t>
  </si>
  <si>
    <t>2592</t>
  </si>
  <si>
    <t>MILURIT 100</t>
  </si>
  <si>
    <t>POR TBL NOB 50X100MG</t>
  </si>
  <si>
    <t>109847</t>
  </si>
  <si>
    <t>9847</t>
  </si>
  <si>
    <t>SUP 6X6.5MG</t>
  </si>
  <si>
    <t>110151</t>
  </si>
  <si>
    <t>10151</t>
  </si>
  <si>
    <t>POR CPS DUR 10X2MG</t>
  </si>
  <si>
    <t>114937</t>
  </si>
  <si>
    <t>14937</t>
  </si>
  <si>
    <t>ROCALTROL 0.25 MCG</t>
  </si>
  <si>
    <t>POR CPSMOL30X0.25RG</t>
  </si>
  <si>
    <t>125978</t>
  </si>
  <si>
    <t>25978</t>
  </si>
  <si>
    <t>PROCORALAN 7,5 MG</t>
  </si>
  <si>
    <t>POR TBL FLM 56X7,5MG</t>
  </si>
  <si>
    <t>147195</t>
  </si>
  <si>
    <t>47195</t>
  </si>
  <si>
    <t>HUMULIN N 100 M.J./ML</t>
  </si>
  <si>
    <t>147476</t>
  </si>
  <si>
    <t>47476</t>
  </si>
  <si>
    <t>LORADUR</t>
  </si>
  <si>
    <t>159672</t>
  </si>
  <si>
    <t>59672</t>
  </si>
  <si>
    <t>TRALGIT SR 100</t>
  </si>
  <si>
    <t>POR TBL RET30X100MG</t>
  </si>
  <si>
    <t>166015</t>
  </si>
  <si>
    <t>66015</t>
  </si>
  <si>
    <t>ENELBIN 100 RETARD</t>
  </si>
  <si>
    <t>TBL RET 100X100MG</t>
  </si>
  <si>
    <t>183318</t>
  </si>
  <si>
    <t>83318</t>
  </si>
  <si>
    <t>DIGOXIN 0.125 LECIVA</t>
  </si>
  <si>
    <t>TBL 30X0.125MG</t>
  </si>
  <si>
    <t>184398</t>
  </si>
  <si>
    <t>84398</t>
  </si>
  <si>
    <t>NEURONTIN 100MG</t>
  </si>
  <si>
    <t>CPS 100X100MG</t>
  </si>
  <si>
    <t>188219</t>
  </si>
  <si>
    <t>88219</t>
  </si>
  <si>
    <t>LEXAURIN 3</t>
  </si>
  <si>
    <t>POR TBL NOB 30X3MG</t>
  </si>
  <si>
    <t>194958</t>
  </si>
  <si>
    <t>94958</t>
  </si>
  <si>
    <t>ACCUPRO 5</t>
  </si>
  <si>
    <t>TBL OBD 30X5MG</t>
  </si>
  <si>
    <t>198219</t>
  </si>
  <si>
    <t>98219</t>
  </si>
  <si>
    <t>FURON</t>
  </si>
  <si>
    <t>844960</t>
  </si>
  <si>
    <t>125114</t>
  </si>
  <si>
    <t>TBL 60X100 MG</t>
  </si>
  <si>
    <t>847488</t>
  </si>
  <si>
    <t>107869</t>
  </si>
  <si>
    <t>APO-ALLOPURINOL</t>
  </si>
  <si>
    <t>POR TBL NOB 100X100MG</t>
  </si>
  <si>
    <t>848930</t>
  </si>
  <si>
    <t>155781</t>
  </si>
  <si>
    <t>GODASAL 100</t>
  </si>
  <si>
    <t>849896</t>
  </si>
  <si>
    <t>134281</t>
  </si>
  <si>
    <t>VALSACOMBI 160 MG/12,5 MG</t>
  </si>
  <si>
    <t>POR TBL FLM 28</t>
  </si>
  <si>
    <t>125516</t>
  </si>
  <si>
    <t>APO-METOPROLOL 50</t>
  </si>
  <si>
    <t>POR TBL NOB 100X50MG</t>
  </si>
  <si>
    <t>154094</t>
  </si>
  <si>
    <t>54094</t>
  </si>
  <si>
    <t>TRITTICO AC 75</t>
  </si>
  <si>
    <t>TBL RET 30X75MG</t>
  </si>
  <si>
    <t>845329</t>
  </si>
  <si>
    <t>Biopron9 tob.60</t>
  </si>
  <si>
    <t>847635</t>
  </si>
  <si>
    <t>Biopron9    PREMIUM tob.120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</si>
  <si>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</si>
  <si>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</si>
  <si>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</si>
  <si>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</si>
  <si>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</si>
  <si>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</si>
  <si>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</si>
  <si>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114958</t>
  </si>
  <si>
    <t>14958</t>
  </si>
  <si>
    <t>RIVOTRIL 2 MG</t>
  </si>
  <si>
    <t>TBL 30X2MG</t>
  </si>
  <si>
    <t>184262</t>
  </si>
  <si>
    <t>84262</t>
  </si>
  <si>
    <t>TRALGIT GTT.</t>
  </si>
  <si>
    <t>POR GTT SOL 1X96ML</t>
  </si>
  <si>
    <t>161238</t>
  </si>
  <si>
    <t>61238</t>
  </si>
  <si>
    <t>THEOPLUS</t>
  </si>
  <si>
    <t>TBL RET 30X300MG</t>
  </si>
  <si>
    <t>106092</t>
  </si>
  <si>
    <t>6092</t>
  </si>
  <si>
    <t>GUTRON 5MG</t>
  </si>
  <si>
    <t>TBL 50X5MG</t>
  </si>
  <si>
    <t>500686</t>
  </si>
  <si>
    <t xml:space="preserve">DZ PRONTODERM SHOWER GEL  100ML </t>
  </si>
  <si>
    <t>strong</t>
  </si>
  <si>
    <t>900497</t>
  </si>
  <si>
    <t>KL CPS KOLITICKA  SMES, 50 CPS</t>
  </si>
  <si>
    <t>921020</t>
  </si>
  <si>
    <t>KL BENZINUM 130g</t>
  </si>
  <si>
    <t>920270</t>
  </si>
  <si>
    <t>KL PERSTERIL 10% 100 G</t>
  </si>
  <si>
    <t>846280</t>
  </si>
  <si>
    <t>107608</t>
  </si>
  <si>
    <t>ZIBOR 25 000 IU</t>
  </si>
  <si>
    <t>INJ SOL 2X0.3ML/7500IU</t>
  </si>
  <si>
    <t>921393</t>
  </si>
  <si>
    <t>KL SUPP.PREDNISON 0,001G,PAPAVERIN 0,02G</t>
  </si>
  <si>
    <t>30KS</t>
  </si>
  <si>
    <t>849320</t>
  </si>
  <si>
    <t>134270</t>
  </si>
  <si>
    <t>VALSACOMBI 80 MG/12,5 MG</t>
  </si>
  <si>
    <t>107678</t>
  </si>
  <si>
    <t>INF CNC SOL 20X20ML</t>
  </si>
  <si>
    <t>158732</t>
  </si>
  <si>
    <t>58732</t>
  </si>
  <si>
    <t>ROWATINEX</t>
  </si>
  <si>
    <t>CPS 20/BLISTR/</t>
  </si>
  <si>
    <t>214627</t>
  </si>
  <si>
    <t>VASOCARDIN 100</t>
  </si>
  <si>
    <t>203171</t>
  </si>
  <si>
    <t>GOPTEN 2 MG</t>
  </si>
  <si>
    <t>POR CPS DUR 28X2MG</t>
  </si>
  <si>
    <t>216471</t>
  </si>
  <si>
    <t>CYCLO 3 FORT</t>
  </si>
  <si>
    <t>POR CPS DUR 30 II</t>
  </si>
  <si>
    <t>846738</t>
  </si>
  <si>
    <t>Biopron Forte 10 tob.</t>
  </si>
  <si>
    <t>216531</t>
  </si>
  <si>
    <t>ZENARO 5 MG</t>
  </si>
  <si>
    <t>TBL FLM 50X5MG IV</t>
  </si>
  <si>
    <t>117163</t>
  </si>
  <si>
    <t>17163</t>
  </si>
  <si>
    <t>SPASMED 15</t>
  </si>
  <si>
    <t>POR TBL FLM 50X15MG</t>
  </si>
  <si>
    <t>147251</t>
  </si>
  <si>
    <t>0,9 % SODIUM CHLORIDE KABI</t>
  </si>
  <si>
    <t>1x1000 ml FFlx</t>
  </si>
  <si>
    <t>849373</t>
  </si>
  <si>
    <t>18591</t>
  </si>
  <si>
    <t>Stopex tbl.30x30mg</t>
  </si>
  <si>
    <t>56976</t>
  </si>
  <si>
    <t>TRITACE 2,5 MG</t>
  </si>
  <si>
    <t>POR TBL NOB 20X2.5MG</t>
  </si>
  <si>
    <t>164788</t>
  </si>
  <si>
    <t>64788</t>
  </si>
  <si>
    <t>ACCUZIDE 20</t>
  </si>
  <si>
    <t>845796</t>
  </si>
  <si>
    <t>126031</t>
  </si>
  <si>
    <t>PRENEWEL 4 MG/1,25 MG</t>
  </si>
  <si>
    <t>846980</t>
  </si>
  <si>
    <t>124129</t>
  </si>
  <si>
    <t>PRESTANCE 10 MG/10 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</si>
  <si>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</si>
  <si>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</si>
  <si>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</si>
  <si>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</si>
  <si>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</si>
  <si>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</si>
  <si>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</si>
  <si>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848923</t>
  </si>
  <si>
    <t>148076</t>
  </si>
  <si>
    <t>ROSUCARD 40 MG POTAHOVANÉ TABLETY</t>
  </si>
  <si>
    <t>POR TBL FLM 30X40MG</t>
  </si>
  <si>
    <t>180087</t>
  </si>
  <si>
    <t>SYMBICORT TURBUHALER 200 MIKROGRAMŮ/ 6 MIKROGRAMŮ/</t>
  </si>
  <si>
    <t>INH PLV 1X120DÁV</t>
  </si>
  <si>
    <t>187607</t>
  </si>
  <si>
    <t>ONDANSETRON B. BRAUN 2 MG/ML</t>
  </si>
  <si>
    <t>INJ SOL 20X4ML/8MG LDPE</t>
  </si>
  <si>
    <t>989453</t>
  </si>
  <si>
    <t>146899</t>
  </si>
  <si>
    <t>POR TBL FLM 50X10MG</t>
  </si>
  <si>
    <t>106618</t>
  </si>
  <si>
    <t>6618</t>
  </si>
  <si>
    <t>NEUROL 0.5</t>
  </si>
  <si>
    <t>POR TBL NOB30X0.5MG</t>
  </si>
  <si>
    <t>168836</t>
  </si>
  <si>
    <t>DASSELTA 5 MG</t>
  </si>
  <si>
    <t>133342</t>
  </si>
  <si>
    <t>33342</t>
  </si>
  <si>
    <t>CUBITAN S PŘÍCHUTÍ ČOKOLÁDOVOU (SOL)</t>
  </si>
  <si>
    <t>133220</t>
  </si>
  <si>
    <t>33220</t>
  </si>
  <si>
    <t>PROTIFAR</t>
  </si>
  <si>
    <t>POR PLV SOL 1X225GM</t>
  </si>
  <si>
    <t>33750</t>
  </si>
  <si>
    <t>NUTRIDRINK CREME S PŘÍCHUTÍ VANILKOVOU</t>
  </si>
  <si>
    <t>33855</t>
  </si>
  <si>
    <t>NUTRIDRINK BALÍČEK 5+1</t>
  </si>
  <si>
    <t>POR SOL 6X200ML</t>
  </si>
  <si>
    <t>33857</t>
  </si>
  <si>
    <t>NUTRIDRINK YOGHURT S PŘÍCHUTÍ VANILKA A CITRÓN</t>
  </si>
  <si>
    <t>102427</t>
  </si>
  <si>
    <t>2427</t>
  </si>
  <si>
    <t>ENTIZOL</t>
  </si>
  <si>
    <t>TBL 20X250MG</t>
  </si>
  <si>
    <t>207116</t>
  </si>
  <si>
    <t>OFLOXIN INF</t>
  </si>
  <si>
    <t>INF SOL 10X100ML</t>
  </si>
  <si>
    <t>206609</t>
  </si>
  <si>
    <t>CEFTRIAXON MEDOPHARM 2 G</t>
  </si>
  <si>
    <t>IMS+IVN INJ+INF PLV SOL 10X2GM</t>
  </si>
  <si>
    <t>183812</t>
  </si>
  <si>
    <t>ARCHIFAR 500 MG</t>
  </si>
  <si>
    <t>INJ+INF PLV SOL 10X500MG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</si>
  <si>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</si>
  <si>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</si>
  <si>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</si>
  <si>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</si>
  <si>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</si>
  <si>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</si>
  <si>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</si>
  <si>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</si>
  <si>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0138455</t>
  </si>
  <si>
    <t>ALBUNORM 20%</t>
  </si>
  <si>
    <t>200G/L INF SOL 1X100ML</t>
  </si>
  <si>
    <t>50113011</t>
  </si>
  <si>
    <t>87240</t>
  </si>
  <si>
    <t>Fanhdi 100 I.U/ml(1000 I.U.)GRIFOLS</t>
  </si>
  <si>
    <t>87239</t>
  </si>
  <si>
    <t>Fanhdi 50 I.U./ml(500 I.U) GRIFOLS</t>
  </si>
  <si>
    <t>110996</t>
  </si>
  <si>
    <t>10996</t>
  </si>
  <si>
    <t>NUTRIFLEX PLUS</t>
  </si>
  <si>
    <t>149409</t>
  </si>
  <si>
    <t>49409</t>
  </si>
  <si>
    <t>AMINOPLASMAL B.BRAUN 5% E</t>
  </si>
  <si>
    <t>INF SOL 10X500ML</t>
  </si>
  <si>
    <t>396914</t>
  </si>
  <si>
    <t>52301</t>
  </si>
  <si>
    <t>AMINOPLASMAL HEPA-10%</t>
  </si>
  <si>
    <t>500999</t>
  </si>
  <si>
    <t>KL MESOCAIN GEL, 250G v kelímku</t>
  </si>
  <si>
    <t>NESTERILNÍ</t>
  </si>
  <si>
    <t>930043</t>
  </si>
  <si>
    <t>DZ TRIXO LIND 100 ml</t>
  </si>
  <si>
    <t>921284</t>
  </si>
  <si>
    <t>KL ETHER 180G</t>
  </si>
  <si>
    <t>921525</t>
  </si>
  <si>
    <t>KL MESOCAIN GEL, 250G v láhvi s pumpou</t>
  </si>
  <si>
    <t>921539</t>
  </si>
  <si>
    <t>KL SOL.FORMAL. PUFR. 500 g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</si>
  <si>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</si>
  <si>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</si>
  <si>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</si>
  <si>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</si>
  <si>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</si>
  <si>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</si>
  <si>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192143</t>
  </si>
  <si>
    <t>DIPROPHOS</t>
  </si>
  <si>
    <t>INJ SUS 5X1ML/7MG</t>
  </si>
  <si>
    <t>159942</t>
  </si>
  <si>
    <t>59942</t>
  </si>
  <si>
    <t>PROPANORM 150MG</t>
  </si>
  <si>
    <t>TBL OBD 50X150MG</t>
  </si>
  <si>
    <t>183099</t>
  </si>
  <si>
    <t>83099</t>
  </si>
  <si>
    <t>XANAX SR</t>
  </si>
  <si>
    <t>TBL RET 30X0.5MG</t>
  </si>
  <si>
    <t>47244</t>
  </si>
  <si>
    <t>49941</t>
  </si>
  <si>
    <t>BETALOC ZOK 100 MG</t>
  </si>
  <si>
    <t>POR TBL PRO 100X100MG</t>
  </si>
  <si>
    <t>111696</t>
  </si>
  <si>
    <t>11696</t>
  </si>
  <si>
    <t>PLASMALYTE ROZTOK S GLUKOZOU 5%</t>
  </si>
  <si>
    <t>INF SOL 10X1000ML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</si>
  <si>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</si>
  <si>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</si>
  <si>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</si>
  <si>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</si>
  <si>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</si>
  <si>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</si>
  <si>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</si>
  <si>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</si>
  <si>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188356</t>
  </si>
  <si>
    <t>88356</t>
  </si>
  <si>
    <t>CARDILAN</t>
  </si>
  <si>
    <t>TBL 100X175MG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</si>
  <si>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</si>
  <si>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</si>
  <si>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</si>
  <si>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</si>
  <si>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</si>
  <si>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</si>
  <si>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</si>
  <si>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</si>
  <si>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848950</t>
  </si>
  <si>
    <t>155148</t>
  </si>
  <si>
    <t>POR TBL NOB 12X500MG</t>
  </si>
  <si>
    <t>51384</t>
  </si>
  <si>
    <t>INF SOL 10X1000MLPLAH</t>
  </si>
  <si>
    <t>100536</t>
  </si>
  <si>
    <t>536</t>
  </si>
  <si>
    <t>NORADRENALIN LECIVA</t>
  </si>
  <si>
    <t>118305</t>
  </si>
  <si>
    <t>18305</t>
  </si>
  <si>
    <t>RINGERFUNDIN B.BRAUN</t>
  </si>
  <si>
    <t>INF SOL10X1000ML PE</t>
  </si>
  <si>
    <t>104071</t>
  </si>
  <si>
    <t>4071</t>
  </si>
  <si>
    <t>INJ 10X2ML</t>
  </si>
  <si>
    <t>47706</t>
  </si>
  <si>
    <t>GLUKÓZA 20 BRAUN</t>
  </si>
  <si>
    <t>100392</t>
  </si>
  <si>
    <t>392</t>
  </si>
  <si>
    <t>ATROPIN BIOTIKA 0.5MG</t>
  </si>
  <si>
    <t>144357</t>
  </si>
  <si>
    <t>44357</t>
  </si>
  <si>
    <t>REMESTYP 1.0</t>
  </si>
  <si>
    <t>INJ 5X10ML/1MG</t>
  </si>
  <si>
    <t>850445</t>
  </si>
  <si>
    <t>109810</t>
  </si>
  <si>
    <t>SPIRIVA RESPIMAT 2,5 MIKROGRAMU</t>
  </si>
  <si>
    <t>INH SOL 1X60DÁV</t>
  </si>
  <si>
    <t>159392</t>
  </si>
  <si>
    <t>59392</t>
  </si>
  <si>
    <t>BROMHEXIN - EGIS</t>
  </si>
  <si>
    <t>SOL 1X60ML/120MG</t>
  </si>
  <si>
    <t>187764</t>
  </si>
  <si>
    <t>87764</t>
  </si>
  <si>
    <t>ARDEAELYTOSOL NA.HYDR.CARB.4.2%</t>
  </si>
  <si>
    <t>INF 1X200ML</t>
  </si>
  <si>
    <t>920356</t>
  </si>
  <si>
    <t>KL SOL.BORGLYCEROLI  3% 100 G</t>
  </si>
  <si>
    <t>147671</t>
  </si>
  <si>
    <t>47671</t>
  </si>
  <si>
    <t>PERLINGANIT ROZTOK</t>
  </si>
  <si>
    <t>INF SOL10X10ML AMP</t>
  </si>
  <si>
    <t>844350</t>
  </si>
  <si>
    <t>KL ETHANOL.C.BENZINO 160G</t>
  </si>
  <si>
    <t>2584</t>
  </si>
  <si>
    <t>GLUKÓZA 40 BRAUN</t>
  </si>
  <si>
    <t>187742</t>
  </si>
  <si>
    <t>87742</t>
  </si>
  <si>
    <t>ARDEAELYTOSOL F 1/1</t>
  </si>
  <si>
    <t>147862</t>
  </si>
  <si>
    <t>47862</t>
  </si>
  <si>
    <t>FAMOSAN 20 MG</t>
  </si>
  <si>
    <t>POR TBL FLM100X20MG</t>
  </si>
  <si>
    <t>116034</t>
  </si>
  <si>
    <t>16034</t>
  </si>
  <si>
    <t>LEPONEX 100 MG</t>
  </si>
  <si>
    <t>TBL 50X100MG</t>
  </si>
  <si>
    <t>136129</t>
  </si>
  <si>
    <t>NICORETTE INVISIPATCH 15 MG/16 H</t>
  </si>
  <si>
    <t>DRM EMP TDR 7X15MG</t>
  </si>
  <si>
    <t>102945</t>
  </si>
  <si>
    <t>2945</t>
  </si>
  <si>
    <t>AGEN 5</t>
  </si>
  <si>
    <t>214598</t>
  </si>
  <si>
    <t>216199</t>
  </si>
  <si>
    <t>KLACID 500</t>
  </si>
  <si>
    <t>POR TBL FLM 14X500MG</t>
  </si>
  <si>
    <t>215605</t>
  </si>
  <si>
    <t>POR CPS ETD 28X20MG</t>
  </si>
  <si>
    <t>125907</t>
  </si>
  <si>
    <t>NUTRYELT</t>
  </si>
  <si>
    <t>INF CNC SOL 10X10ML</t>
  </si>
  <si>
    <t>121890</t>
  </si>
  <si>
    <t>21890</t>
  </si>
  <si>
    <t>PROZAC</t>
  </si>
  <si>
    <t>CPS 28X20MG</t>
  </si>
  <si>
    <t>501705</t>
  </si>
  <si>
    <t>ISOPRENALIN inj.-MIMOŘÁDNÝ DOVOZ!!</t>
  </si>
  <si>
    <t>5x1 ml</t>
  </si>
  <si>
    <t>207229</t>
  </si>
  <si>
    <t>CITRAFLEET PRÁŠEK PRO PERORÁLNÍ ROZTOK</t>
  </si>
  <si>
    <t>POR PLV SOL 2</t>
  </si>
  <si>
    <t>193016</t>
  </si>
  <si>
    <t>93016</t>
  </si>
  <si>
    <t>SORTIS 20MG</t>
  </si>
  <si>
    <t>TBL OBD 30X20MG</t>
  </si>
  <si>
    <t>848765</t>
  </si>
  <si>
    <t>107938</t>
  </si>
  <si>
    <t>INJ SOL 6X3ML/150MG</t>
  </si>
  <si>
    <t>850078</t>
  </si>
  <si>
    <t>102608</t>
  </si>
  <si>
    <t>CARVESAN 25</t>
  </si>
  <si>
    <t>POR TBL NOB 30X25MG</t>
  </si>
  <si>
    <t>850106</t>
  </si>
  <si>
    <t>111898</t>
  </si>
  <si>
    <t>NITRESAN 10 MG</t>
  </si>
  <si>
    <t>POR TBL NOB 30X10MG</t>
  </si>
  <si>
    <t>24550</t>
  </si>
  <si>
    <t>ONDANSETRON KABI 2 MG/ML</t>
  </si>
  <si>
    <t>INJ SOL 5X4ML</t>
  </si>
  <si>
    <t>215713</t>
  </si>
  <si>
    <t>667MG/ML POR SOL 1X200ML HDP</t>
  </si>
  <si>
    <t>990223</t>
  </si>
  <si>
    <t>NEPRO HP 500ml vanilková</t>
  </si>
  <si>
    <t>217054</t>
  </si>
  <si>
    <t>987792</t>
  </si>
  <si>
    <t>33749</t>
  </si>
  <si>
    <t>NUTRIDRINK CREME S PŘÍCHUTÍ BANÁNOVOU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</si>
  <si>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</si>
  <si>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</si>
  <si>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</si>
  <si>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</si>
  <si>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</si>
  <si>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</si>
  <si>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</si>
  <si>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168860</t>
  </si>
  <si>
    <t>DIFICLIR 200 MG</t>
  </si>
  <si>
    <t>POR TBL FLM 2X10X200MG</t>
  </si>
  <si>
    <t>0062464</t>
  </si>
  <si>
    <t>Haemocomplettan P 1000mg</t>
  </si>
  <si>
    <t>142003</t>
  </si>
  <si>
    <t>NEPHROTECT</t>
  </si>
  <si>
    <t>116336</t>
  </si>
  <si>
    <t>16336</t>
  </si>
  <si>
    <t>INFEML10X100ML-SKLO</t>
  </si>
  <si>
    <t>394774</t>
  </si>
  <si>
    <t>157118</t>
  </si>
  <si>
    <t>OLIMEL N9</t>
  </si>
  <si>
    <t>INF EML4X2000ML</t>
  </si>
  <si>
    <t>397302</t>
  </si>
  <si>
    <t>3290</t>
  </si>
  <si>
    <t>INF SOL 5X1000ML</t>
  </si>
  <si>
    <t>501710</t>
  </si>
  <si>
    <t xml:space="preserve">DGICG- Verdye indocyanine green </t>
  </si>
  <si>
    <t>inj.plv. 5x25mg</t>
  </si>
  <si>
    <t>930444</t>
  </si>
  <si>
    <t>KL AQUA PURIF. KUL., FAG. 1 kg</t>
  </si>
  <si>
    <t>394712</t>
  </si>
  <si>
    <t>IR  AQUA STERILE OPLACH.1x1000 ml ECOTAINER</t>
  </si>
  <si>
    <t>IR OPLACH</t>
  </si>
  <si>
    <t>198169</t>
  </si>
  <si>
    <t>98169</t>
  </si>
  <si>
    <t>BUSCOPAN</t>
  </si>
  <si>
    <t>INJ 5X1ML/20MG</t>
  </si>
  <si>
    <t>900496</t>
  </si>
  <si>
    <t>KL OLIVAE OLEUM 20G</t>
  </si>
  <si>
    <t>155911</t>
  </si>
  <si>
    <t>55911</t>
  </si>
  <si>
    <t>PEROXID VODÍKU 3% COO</t>
  </si>
  <si>
    <t>DRM SOL 1X100ML 3%</t>
  </si>
  <si>
    <t>394080</t>
  </si>
  <si>
    <t>KL MESOCAIN GEL, 500G v láhvi s pumpou</t>
  </si>
  <si>
    <t>500988</t>
  </si>
  <si>
    <t>KL VASELINUM ALBUM STERILNI, 20G</t>
  </si>
  <si>
    <t>394227</t>
  </si>
  <si>
    <t>15878</t>
  </si>
  <si>
    <t>DZ BRAUNOL 100 ML</t>
  </si>
  <si>
    <t>I. Chirurgická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</si>
  <si>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</si>
  <si>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</si>
  <si>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</si>
  <si>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</si>
  <si>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</si>
  <si>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</si>
  <si>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394 TO krevní deriváty hemofilici (112 01 003)</t>
  </si>
  <si>
    <t>0413 - 1CHIR: lůžkové oddělení 3</t>
  </si>
  <si>
    <t>0411 - 1CHIR: lůžkové oddělení 8</t>
  </si>
  <si>
    <t>0412 - 1CHIR: lůžkové oddělení 9 + 9P</t>
  </si>
  <si>
    <t>0432 - 1CHIR: JIP  6</t>
  </si>
  <si>
    <t>0421 - 1CHIR: ambulance</t>
  </si>
  <si>
    <t>N02AE01 - BUPRENORFIN</t>
  </si>
  <si>
    <t>R05CB06 - AMBROXOL</t>
  </si>
  <si>
    <t>J01DD01 - CEFOTAXIM</t>
  </si>
  <si>
    <t>N02AB03 - FENTANYL</t>
  </si>
  <si>
    <t>N05CF02 - ZOLPIDEM</t>
  </si>
  <si>
    <t>C01BC03 - PROPAFENON</t>
  </si>
  <si>
    <t>N05BA12 - ALPRAZOLAM</t>
  </si>
  <si>
    <t>C01EB15 - TRIMETAZIDIN</t>
  </si>
  <si>
    <t>N06AB10 - ESCITALOPRAM</t>
  </si>
  <si>
    <t>A10AB05 - INZULIN ASPART</t>
  </si>
  <si>
    <t>J01DH02 - MEROPENEM</t>
  </si>
  <si>
    <t>R03AK07 - FORMOTEROL A BUDESONID</t>
  </si>
  <si>
    <t>C07AB05 - BETAXOLOL</t>
  </si>
  <si>
    <t>J02AC01 - FLUKONAZOL</t>
  </si>
  <si>
    <t>C07AB07 - BISOPROLOL</t>
  </si>
  <si>
    <t>N03AX16 - PREGABALIN</t>
  </si>
  <si>
    <t>C07AG02 - KARVEDILOL</t>
  </si>
  <si>
    <t>A02BA02 - RANITIDIN</t>
  </si>
  <si>
    <t>C08CA08 - NITRENDIPIN</t>
  </si>
  <si>
    <t>J01XA01 - VANKOMYCIN</t>
  </si>
  <si>
    <t>C09AA04 - PERINDOPRIL</t>
  </si>
  <si>
    <t>M01AX17 - NIMESULID</t>
  </si>
  <si>
    <t>C09AA05 - RAMIPRIL</t>
  </si>
  <si>
    <t>N02BE01 - PARACETAMOL</t>
  </si>
  <si>
    <t>C09BA04 - PERINDOPRIL A DIURETIKA</t>
  </si>
  <si>
    <t>S01EE01 - LATANOPROST</t>
  </si>
  <si>
    <t>C09BA05 - RAMIPRIL A DIURETIKA</t>
  </si>
  <si>
    <t>N02AJ13 - TRAMADOL A PARACETAMOL</t>
  </si>
  <si>
    <t>C09BA06 - CHINAPRIL A DIURETIKA</t>
  </si>
  <si>
    <t>A04AA01 - ONDANSETRON</t>
  </si>
  <si>
    <t>C09BB04 - PERINDOPRIL A AMLODIPIN</t>
  </si>
  <si>
    <t>J01MA03 - PEFLOXACIN</t>
  </si>
  <si>
    <t>C09CA01 - LOSARTAN</t>
  </si>
  <si>
    <t>J01XD01 - METRONIDAZOL</t>
  </si>
  <si>
    <t>C09CA07 - TELMISARTAN</t>
  </si>
  <si>
    <t>J02AC03 - VORIKONAZOL</t>
  </si>
  <si>
    <t>C01BD01 - AMIODARON</t>
  </si>
  <si>
    <t>A06AD11 - LAKTULÓZA</t>
  </si>
  <si>
    <t>N06AB04 - CITALOPRAM</t>
  </si>
  <si>
    <t>N02BB02 - SODNÁ SŮL METAMIZOLU</t>
  </si>
  <si>
    <t>A10BA02 - METFORMIN</t>
  </si>
  <si>
    <t>N03AX12 - GABAPENTIN</t>
  </si>
  <si>
    <t>A02BC02 - PANTOPRAZOL</t>
  </si>
  <si>
    <t>B01AB06 - NADROPARIN</t>
  </si>
  <si>
    <t>R06AX13 - LORATADIN</t>
  </si>
  <si>
    <t>C09DA01 - LOSARTAN A DIURETIKA</t>
  </si>
  <si>
    <t>N06AB06 - SERTRALIN</t>
  </si>
  <si>
    <t>C10AA05 - ATORVASTATIN</t>
  </si>
  <si>
    <t>R03AC02 - SALBUTAMOL</t>
  </si>
  <si>
    <t>C10AA07 - ROSUVASTATIN</t>
  </si>
  <si>
    <t>R06AE07 - CETIRIZIN</t>
  </si>
  <si>
    <t>G04CA02 - TAMSULOSIN</t>
  </si>
  <si>
    <t>R06AX27 - DESLORATADIN</t>
  </si>
  <si>
    <t>H01CB02 - OKTREOTID</t>
  </si>
  <si>
    <t>V06XX - POTRAVINY PRO ZVLÁŠTNÍ LÉKAŘSKÉ ÚČELY (PZLÚ)</t>
  </si>
  <si>
    <t>H02AB04 - METHYLPREDNISOLON</t>
  </si>
  <si>
    <t>A03FA07 - ITOPRIDUM</t>
  </si>
  <si>
    <t>H03AA01 - LEVOTHYROXIN, SODNÁ SŮL</t>
  </si>
  <si>
    <t>L04AA06 - KYSELINA MYKOFENOLOVÁ</t>
  </si>
  <si>
    <t>J01AA12 - TIGECYKLIN</t>
  </si>
  <si>
    <t>J01CR02 - AMOXICILIN A ENZYMOVÝ INHIBITOR</t>
  </si>
  <si>
    <t>A02BA02</t>
  </si>
  <si>
    <t>RANITAL 50 MG/2 ML</t>
  </si>
  <si>
    <t>25MG/ML INJ SOL 5X2ML</t>
  </si>
  <si>
    <t>A02BC02</t>
  </si>
  <si>
    <t>40MG INJ PLV SOL 1</t>
  </si>
  <si>
    <t>CONTROLOC</t>
  </si>
  <si>
    <t>20MG TBL ENT 100</t>
  </si>
  <si>
    <t>A03FA07</t>
  </si>
  <si>
    <t>KINITO</t>
  </si>
  <si>
    <t>50MG TBL FLM 100</t>
  </si>
  <si>
    <t>A06AD11</t>
  </si>
  <si>
    <t>667G/L POR SOL 1X500ML HDP</t>
  </si>
  <si>
    <t>A10AB05</t>
  </si>
  <si>
    <t>NOVORAPID</t>
  </si>
  <si>
    <t>100U/ML INJ SOL 1X10ML</t>
  </si>
  <si>
    <t>B01AB06</t>
  </si>
  <si>
    <t>9500IU/ML INJ SOL 10X5ML</t>
  </si>
  <si>
    <t>9500IU/ML INJ SOL ISP 10X0,3ML</t>
  </si>
  <si>
    <t>9500IU/ML INJ SOL ISP 10X0,6ML</t>
  </si>
  <si>
    <t>9500IU/ML INJ SOL ISP 10X0,4ML</t>
  </si>
  <si>
    <t>C01BC03</t>
  </si>
  <si>
    <t>RYTMONORM</t>
  </si>
  <si>
    <t>150MG TBL FLM 50</t>
  </si>
  <si>
    <t>C01BD01</t>
  </si>
  <si>
    <t>200MG TBL NOB 30</t>
  </si>
  <si>
    <t>200MG TBL NOB 60</t>
  </si>
  <si>
    <t>C01EB15</t>
  </si>
  <si>
    <t>TRIMETAZIDIN MYLAN</t>
  </si>
  <si>
    <t>35MG TBL PRO 60 II</t>
  </si>
  <si>
    <t>C07AB05</t>
  </si>
  <si>
    <t>LOKREN</t>
  </si>
  <si>
    <t>20MG TBL FLM 28</t>
  </si>
  <si>
    <t>C07AB07</t>
  </si>
  <si>
    <t>5MG TBL FLM 30</t>
  </si>
  <si>
    <t>C07AG02</t>
  </si>
  <si>
    <t>6,25MG TBL NOB 30</t>
  </si>
  <si>
    <t>C09BA04</t>
  </si>
  <si>
    <t>PRESTARIUM NEO COMBI</t>
  </si>
  <si>
    <t>5MG/1,25MG TBL FLM 30</t>
  </si>
  <si>
    <t>C09CA01</t>
  </si>
  <si>
    <t>50MG TBL FLM 90 II</t>
  </si>
  <si>
    <t>C09DA01</t>
  </si>
  <si>
    <t>50MG/12,5MG TBL FLM 30</t>
  </si>
  <si>
    <t>H02AB04</t>
  </si>
  <si>
    <t>40MG/ML INJ PSO LQF 40MG+1ML</t>
  </si>
  <si>
    <t>H03AA01</t>
  </si>
  <si>
    <t>125MCG TBL NOB 100 II</t>
  </si>
  <si>
    <t>EUTHYROX</t>
  </si>
  <si>
    <t>50MCG TBL NOB 100</t>
  </si>
  <si>
    <t>J01AA12</t>
  </si>
  <si>
    <t>TYGACIL</t>
  </si>
  <si>
    <t>50MG INF PLV SOL 10</t>
  </si>
  <si>
    <t>J01CR02</t>
  </si>
  <si>
    <t>875MG/125MG TBL FLM 21</t>
  </si>
  <si>
    <t>AMOKSIKLAV 625 MG</t>
  </si>
  <si>
    <t>500MG/125MG TBL FLM 21</t>
  </si>
  <si>
    <t>J01DD01</t>
  </si>
  <si>
    <t>CEFOTAXIME LEK</t>
  </si>
  <si>
    <t>1G INJ PLV SOL 10</t>
  </si>
  <si>
    <t>J01DH02</t>
  </si>
  <si>
    <t>ARCHIFAR</t>
  </si>
  <si>
    <t>1G INJ+INF PLV SOL 10</t>
  </si>
  <si>
    <t>J01MA03</t>
  </si>
  <si>
    <t>400MG/5ML INF SOL 10X5ML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</si>
  <si>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</si>
  <si>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</si>
  <si>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</si>
  <si>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</si>
  <si>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</si>
  <si>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</si>
  <si>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</si>
  <si>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</si>
  <si>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</si>
  <si>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</si>
  <si>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</si>
  <si>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</si>
  <si>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</si>
  <si>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</si>
  <si>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</si>
  <si>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</si>
  <si>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</si>
  <si>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5X5ML</t>
  </si>
  <si>
    <t>N02BE01</t>
  </si>
  <si>
    <t>PARACETAMOL KABI</t>
  </si>
  <si>
    <t>10MG/ML INF SOL 10X100ML</t>
  </si>
  <si>
    <t>N03AX16</t>
  </si>
  <si>
    <t>PREGABALIN SANDOZ</t>
  </si>
  <si>
    <t>75MG CPS DUR 14</t>
  </si>
  <si>
    <t>N05CF02</t>
  </si>
  <si>
    <t>10MG TBL FLM 20</t>
  </si>
  <si>
    <t>SANVAL</t>
  </si>
  <si>
    <t>10MG TBL FLM 100</t>
  </si>
  <si>
    <t>N06AB04</t>
  </si>
  <si>
    <t>20MG TBL FLM 30</t>
  </si>
  <si>
    <t>R03AC02</t>
  </si>
  <si>
    <t>VENTOLIN</t>
  </si>
  <si>
    <t>5MG/ML INH SOL 1X20ML</t>
  </si>
  <si>
    <t>R06AE07</t>
  </si>
  <si>
    <t>10MG TBL FLM 30</t>
  </si>
  <si>
    <t>S01EE01</t>
  </si>
  <si>
    <t>0,05MG/ML OPH GTT SOL 2,5ML I</t>
  </si>
  <si>
    <t>V06XX</t>
  </si>
  <si>
    <t>POR SOL 1X1000ML</t>
  </si>
  <si>
    <t>POR SOL 4X125G</t>
  </si>
  <si>
    <t>NUTRIDRINK CREME S PŘÍCHUTÍ LESNÍHO OVOCE</t>
  </si>
  <si>
    <t>50MG TBL FLM 40</t>
  </si>
  <si>
    <t>A10BA02</t>
  </si>
  <si>
    <t>500MG TBL FLM 60 I</t>
  </si>
  <si>
    <t>9500IU/ML INJ SOL ISP 10X0,8ML</t>
  </si>
  <si>
    <t>C08CA08</t>
  </si>
  <si>
    <t>NITRESAN</t>
  </si>
  <si>
    <t>20MG TBL NOB 30</t>
  </si>
  <si>
    <t>C09AA04</t>
  </si>
  <si>
    <t>C09BA05</t>
  </si>
  <si>
    <t>5MG/25MG TBL NOB 30</t>
  </si>
  <si>
    <t>C09CA07</t>
  </si>
  <si>
    <t>TELMISARTAN SANDOZ</t>
  </si>
  <si>
    <t>80MG TBL NOB 30</t>
  </si>
  <si>
    <t>C10AA05</t>
  </si>
  <si>
    <t>SORTIS</t>
  </si>
  <si>
    <t>C10AA07</t>
  </si>
  <si>
    <t>ROSUCARD</t>
  </si>
  <si>
    <t>G04CA02</t>
  </si>
  <si>
    <t>0,4MG CPS RDR 30</t>
  </si>
  <si>
    <t>H01CB02</t>
  </si>
  <si>
    <t>SANDOSTATIN</t>
  </si>
  <si>
    <t>0,1MG/ML INJ+INF SOL 5X1ML</t>
  </si>
  <si>
    <t>MEDROL</t>
  </si>
  <si>
    <t>4MG TBL NOB 30 I</t>
  </si>
  <si>
    <t>875MG/125MG TBL FLM 14</t>
  </si>
  <si>
    <t>DIFLUCAN</t>
  </si>
  <si>
    <t>100MG CPS DUR 28 I</t>
  </si>
  <si>
    <t>J02AC03</t>
  </si>
  <si>
    <t>VORIKONAZOL SANDOZ</t>
  </si>
  <si>
    <t>200MG INF PLV SOL 1</t>
  </si>
  <si>
    <t>L04AA06</t>
  </si>
  <si>
    <t>MYFENAX</t>
  </si>
  <si>
    <t>500MG TBL FLM 50</t>
  </si>
  <si>
    <t>M01AX17</t>
  </si>
  <si>
    <t>100MG TBL NOB 15</t>
  </si>
  <si>
    <t>500MG/ML INJ SOL 10X2ML</t>
  </si>
  <si>
    <t>10MG/ML INF SOL 10X50ML</t>
  </si>
  <si>
    <t>N06AB06</t>
  </si>
  <si>
    <t>ZOLOFT</t>
  </si>
  <si>
    <t>50MG TBL FLM 28</t>
  </si>
  <si>
    <t>N06AB10</t>
  </si>
  <si>
    <t>ESOPREX</t>
  </si>
  <si>
    <t>100MCG/DÁV INH SUS PSS 200DÁV</t>
  </si>
  <si>
    <t>R05CB06</t>
  </si>
  <si>
    <t>FLAVAMED</t>
  </si>
  <si>
    <t>30MG TBL NOB 20</t>
  </si>
  <si>
    <t>R06AX13</t>
  </si>
  <si>
    <t>10MG TBL NOB 30</t>
  </si>
  <si>
    <t>NUTRISON ADVANCED DIASON LOW ENERGY</t>
  </si>
  <si>
    <t>A04AA01</t>
  </si>
  <si>
    <t>ONDANSETRON B. BRAUN</t>
  </si>
  <si>
    <t>2MG/ML INJ SOL 20X4ML II</t>
  </si>
  <si>
    <t>APO-PERINDO</t>
  </si>
  <si>
    <t>8MG TBL NOB 30</t>
  </si>
  <si>
    <t>C09AA05</t>
  </si>
  <si>
    <t>TRITACE</t>
  </si>
  <si>
    <t>2,5MG TBL NOB 20</t>
  </si>
  <si>
    <t>PRENEWEL</t>
  </si>
  <si>
    <t>4MG/1,25MG TBL NOB 30 II</t>
  </si>
  <si>
    <t>C09BA06</t>
  </si>
  <si>
    <t>20MG/12,5MG TBL FLM 30</t>
  </si>
  <si>
    <t>C09BB04</t>
  </si>
  <si>
    <t>PRESTANCE</t>
  </si>
  <si>
    <t>10MG/10MG TBL NOB 30</t>
  </si>
  <si>
    <t>40MG TBL FLM 30</t>
  </si>
  <si>
    <t>500MG INJ+INF PLV SOL 10</t>
  </si>
  <si>
    <t>N02AB03</t>
  </si>
  <si>
    <t>DUROGESIC</t>
  </si>
  <si>
    <t>25MCG/H TDR EMP 5X4,2MG</t>
  </si>
  <si>
    <t>N02AE01</t>
  </si>
  <si>
    <t>TRANSTEC</t>
  </si>
  <si>
    <t>52,5MCG/H TDR EMP 5</t>
  </si>
  <si>
    <t>N03AX12</t>
  </si>
  <si>
    <t>NEURONTIN</t>
  </si>
  <si>
    <t>300MG CPS DUR 50</t>
  </si>
  <si>
    <t>N05BA12</t>
  </si>
  <si>
    <t>NEUROL 0,5</t>
  </si>
  <si>
    <t>0,5MG TBL NOB 30</t>
  </si>
  <si>
    <t>1MG TBL NOB 30</t>
  </si>
  <si>
    <t>10MG TBL FLM 50</t>
  </si>
  <si>
    <t>R03AK07</t>
  </si>
  <si>
    <t>SYMBICORT TURBUHALER 200 MIKROGRAMŮ/ 6 MIKROGRAMŮ/ INHALACE</t>
  </si>
  <si>
    <t>160MCG/4,5MCG INH PLV 1X120DÁV</t>
  </si>
  <si>
    <t>R06AX27</t>
  </si>
  <si>
    <t>DASSELTA</t>
  </si>
  <si>
    <t>POR SOL 1X225G</t>
  </si>
  <si>
    <t>CUBITAN S PŘÍCHUTÍ ČOKOLÁDOVOU</t>
  </si>
  <si>
    <t>NUTRIDRINK BALÍČEK 5 + 1</t>
  </si>
  <si>
    <t>ONDANSETRON KABI</t>
  </si>
  <si>
    <t>2MG/ML INJ SOL 5X4ML</t>
  </si>
  <si>
    <t>667G/L POR SOL 1X200ML HDP</t>
  </si>
  <si>
    <t>PROPANORM</t>
  </si>
  <si>
    <t>150MG/3ML INJ SOL 6X3ML</t>
  </si>
  <si>
    <t>25MG TBL NOB 30</t>
  </si>
  <si>
    <t>0,5MG TBL PRO 30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</si>
  <si>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</si>
  <si>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</si>
  <si>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</si>
  <si>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</si>
  <si>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</si>
  <si>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</si>
  <si>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</si>
  <si>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</si>
  <si>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</si>
  <si>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</si>
  <si>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</si>
  <si>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</si>
  <si>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</si>
  <si>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</si>
  <si>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</si>
  <si>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</si>
  <si>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</si>
  <si>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</si>
  <si>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</si>
  <si>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</si>
  <si>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</si>
  <si>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</si>
  <si>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</si>
  <si>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</si>
  <si>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</si>
  <si>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</si>
  <si>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</si>
  <si>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</si>
  <si>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Dlouhý Michael</t>
  </si>
  <si>
    <t>Gregořík Michal</t>
  </si>
  <si>
    <t>Halama Jiří</t>
  </si>
  <si>
    <t>Hanuliak Jan</t>
  </si>
  <si>
    <t>Hlaváčová Lucie</t>
  </si>
  <si>
    <t>Christodoulou Petros</t>
  </si>
  <si>
    <t>Chudáček Josef</t>
  </si>
  <si>
    <t>Janák Michal</t>
  </si>
  <si>
    <t>Janda Petr</t>
  </si>
  <si>
    <t>Klementa Ivo</t>
  </si>
  <si>
    <t>Klos Dušan</t>
  </si>
  <si>
    <t>Křenková Aneta</t>
  </si>
  <si>
    <t>Kysučan Jiří</t>
  </si>
  <si>
    <t>Loveček Martin</t>
  </si>
  <si>
    <t>Lysák Radek</t>
  </si>
  <si>
    <t>Malý Tomáš</t>
  </si>
  <si>
    <t>Neoral Čestmír</t>
  </si>
  <si>
    <t>Palčáková Hana</t>
  </si>
  <si>
    <t>Pastorová Barbora</t>
  </si>
  <si>
    <t>Podkalská Sommerová Kamila</t>
  </si>
  <si>
    <t>Riško Juraj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</si>
  <si>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</si>
  <si>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</si>
  <si>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</si>
  <si>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</si>
  <si>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</si>
  <si>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</si>
  <si>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</si>
  <si>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Šulavíková Petra</t>
  </si>
  <si>
    <t>Švach Ivan</t>
  </si>
  <si>
    <t>Tesaříková Jana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</si>
  <si>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</si>
  <si>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</si>
  <si>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</si>
  <si>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</si>
  <si>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</si>
  <si>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</si>
  <si>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AMOXICILIN A ENZYMOVÝ INHIBITOR</t>
  </si>
  <si>
    <t>SODNÁ SŮL METAMIZOLU</t>
  </si>
  <si>
    <t>NADROPARIN</t>
  </si>
  <si>
    <t>32059</t>
  </si>
  <si>
    <t>PANTOPRAZOL</t>
  </si>
  <si>
    <t>49114</t>
  </si>
  <si>
    <t>20MG TBL ENT 56</t>
  </si>
  <si>
    <t>Pitofenon a analgetika</t>
  </si>
  <si>
    <t>500MG/ML+5MG/ML POR GTT SOL 1X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</si>
  <si>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</si>
  <si>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</si>
  <si>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</si>
  <si>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</si>
  <si>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</si>
  <si>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</si>
  <si>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</si>
  <si>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</si>
  <si>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</si>
  <si>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</si>
  <si>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</si>
  <si>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Cefuroxim</t>
  </si>
  <si>
    <t>47728</t>
  </si>
  <si>
    <t>ZINNAT</t>
  </si>
  <si>
    <t>500MG TBL FLM 14</t>
  </si>
  <si>
    <t>KODEIN</t>
  </si>
  <si>
    <t>88</t>
  </si>
  <si>
    <t>CODEIN SLOVAKOFARMA</t>
  </si>
  <si>
    <t>15MG TBL NOB 10</t>
  </si>
  <si>
    <t>DIKLOFENAK</t>
  </si>
  <si>
    <t>58880</t>
  </si>
  <si>
    <t>DOLMINA 100 SR</t>
  </si>
  <si>
    <t>100MG TBL PRO 20</t>
  </si>
  <si>
    <t>DISTIGMIN</t>
  </si>
  <si>
    <t>2130</t>
  </si>
  <si>
    <t>5MG TBL NOB 50</t>
  </si>
  <si>
    <t>FYTOMENADION</t>
  </si>
  <si>
    <t>20MG/ML POR GTT EML 1X5ML</t>
  </si>
  <si>
    <t>Hydrokortison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</si>
  <si>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</si>
  <si>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</si>
  <si>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</si>
  <si>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</si>
  <si>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</si>
  <si>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</si>
  <si>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</si>
  <si>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</si>
  <si>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32061</t>
  </si>
  <si>
    <t>RUTOSID, KOMBINACE</t>
  </si>
  <si>
    <t>150MG/150MG/100MG CPS DUR 30 I</t>
  </si>
  <si>
    <t>SULFAMETHOXAZOL A TRIMETHOPRIM</t>
  </si>
  <si>
    <t>400MG/80MG TBL NOB 20</t>
  </si>
  <si>
    <t>SULTAMICILIN</t>
  </si>
  <si>
    <t>17149</t>
  </si>
  <si>
    <t>375MG TBL FLM 12</t>
  </si>
  <si>
    <t>Tamsulosin a dutasterid</t>
  </si>
  <si>
    <t>145987</t>
  </si>
  <si>
    <t>DUODART</t>
  </si>
  <si>
    <t>0,5MG/0,4MG CPS DUR 30</t>
  </si>
  <si>
    <t>Jiná</t>
  </si>
  <si>
    <t>*1026</t>
  </si>
  <si>
    <t>Jiný</t>
  </si>
  <si>
    <t>*3009</t>
  </si>
  <si>
    <t>MULTIENZYMOVÉ PŘÍPRAVKY (LIPÁZA, PROTEÁZA APOD.)</t>
  </si>
  <si>
    <t>200310</t>
  </si>
  <si>
    <t>25000U CPS ETD 100</t>
  </si>
  <si>
    <t>OMEPRAZOL</t>
  </si>
  <si>
    <t>115318</t>
  </si>
  <si>
    <t>20MG CPS ETD 90</t>
  </si>
  <si>
    <t>203954</t>
  </si>
  <si>
    <t>400MG/80MG TBL NOB 28</t>
  </si>
  <si>
    <t>DOSULEPIN</t>
  </si>
  <si>
    <t>4207</t>
  </si>
  <si>
    <t>PROTHIADEN 25</t>
  </si>
  <si>
    <t>25MG TBL OBD 30</t>
  </si>
  <si>
    <t>GABAPENTIN</t>
  </si>
  <si>
    <t>84400</t>
  </si>
  <si>
    <t>300MG CPS DUR 100</t>
  </si>
  <si>
    <t>KLOPIDOGREL</t>
  </si>
  <si>
    <t>149480</t>
  </si>
  <si>
    <t>ZYLLT</t>
  </si>
  <si>
    <t>75MG TBL FLM 28</t>
  </si>
  <si>
    <t>KYSELINA URSODEOXYCHOLOVÁ</t>
  </si>
  <si>
    <t>13808</t>
  </si>
  <si>
    <t>250MG CPS DUR 100</t>
  </si>
  <si>
    <t>LÉČIVA K TERAPII ONEMOCNĚNÍ JATER</t>
  </si>
  <si>
    <t>125753</t>
  </si>
  <si>
    <t>25000U CPS ETD 50</t>
  </si>
  <si>
    <t>SILYMARIN</t>
  </si>
  <si>
    <t>19571</t>
  </si>
  <si>
    <t>TBL OBD 100</t>
  </si>
  <si>
    <t>Thiamin (vitamin B1)</t>
  </si>
  <si>
    <t>75025</t>
  </si>
  <si>
    <t>THIAMIN LÉČIVA</t>
  </si>
  <si>
    <t>50MG TBL NOB 20</t>
  </si>
  <si>
    <t>CHLORID DRASELNÝ</t>
  </si>
  <si>
    <t>17188</t>
  </si>
  <si>
    <t>500MG TBL ENT 50</t>
  </si>
  <si>
    <t>Metoklopramid</t>
  </si>
  <si>
    <t>10MG TBL NOB 40</t>
  </si>
  <si>
    <t>115395</t>
  </si>
  <si>
    <t>HELICID 10 ZENTIVA</t>
  </si>
  <si>
    <t>10MG CPS ETD 28</t>
  </si>
  <si>
    <t>50335</t>
  </si>
  <si>
    <t>98194</t>
  </si>
  <si>
    <t>25365</t>
  </si>
  <si>
    <t>20MG CPS ETD 28</t>
  </si>
  <si>
    <t>RAMIPRIL</t>
  </si>
  <si>
    <t>Spironolakton</t>
  </si>
  <si>
    <t>30434</t>
  </si>
  <si>
    <t>25MG TBL NOB 100</t>
  </si>
  <si>
    <t>FUROSEMID</t>
  </si>
  <si>
    <t>40MG TBL NOB 50</t>
  </si>
  <si>
    <t>INDOMETACIN</t>
  </si>
  <si>
    <t>100MG SUP 10</t>
  </si>
  <si>
    <t>JINÁ KAPILÁRY STABILIZUJÍCÍ LÁTKY</t>
  </si>
  <si>
    <t>20MG TBL ENT 30</t>
  </si>
  <si>
    <t>Karvedilol</t>
  </si>
  <si>
    <t>200309</t>
  </si>
  <si>
    <t>115317</t>
  </si>
  <si>
    <t>180658</t>
  </si>
  <si>
    <t>40MG TBL ENT 100 H</t>
  </si>
  <si>
    <t>214526</t>
  </si>
  <si>
    <t>40MG TBL ENT 100 I</t>
  </si>
  <si>
    <t>Síran železnatý</t>
  </si>
  <si>
    <t>14712</t>
  </si>
  <si>
    <t>80MG TBL RET 100 I</t>
  </si>
  <si>
    <t>25MG TBL NOB 20</t>
  </si>
  <si>
    <t>Itopridum</t>
  </si>
  <si>
    <t>HOŘČÍK</t>
  </si>
  <si>
    <t>470MG/5MG TBL OBD 50</t>
  </si>
  <si>
    <t>DIAZEPAM</t>
  </si>
  <si>
    <t>10MG TBL NOB 20(2X10)</t>
  </si>
  <si>
    <t>50MG TBL FLM 30</t>
  </si>
  <si>
    <t>86148</t>
  </si>
  <si>
    <t>AUGMENTIN 625 MG</t>
  </si>
  <si>
    <t>500MG/125MG TBL FLM 21 II</t>
  </si>
  <si>
    <t>KYSELINA LISTOVÁ</t>
  </si>
  <si>
    <t>ACIDUM FOLICUM LÉČIVA</t>
  </si>
  <si>
    <t>10MG TBL OBD 30</t>
  </si>
  <si>
    <t>214433</t>
  </si>
  <si>
    <t>20MG TBL ENT 28 I</t>
  </si>
  <si>
    <t>Prednison</t>
  </si>
  <si>
    <t>269</t>
  </si>
  <si>
    <t>PREDNISON 5 LÉČIVA</t>
  </si>
  <si>
    <t>5MG TBL NOB 20</t>
  </si>
  <si>
    <t>80MG TBL RET 30 I</t>
  </si>
  <si>
    <t>METRONIDAZOL</t>
  </si>
  <si>
    <t>250MG TBL NOB 20</t>
  </si>
  <si>
    <t>PEFLOXACIN</t>
  </si>
  <si>
    <t>ABAKTAL 400 MG TABLETY</t>
  </si>
  <si>
    <t>400MG TBL FLM 10</t>
  </si>
  <si>
    <t>3377</t>
  </si>
  <si>
    <t>59806</t>
  </si>
  <si>
    <t>FRAXIPARINE FORTE</t>
  </si>
  <si>
    <t>19000IU/ML INJ SOL ISP 10X0,6M</t>
  </si>
  <si>
    <t>Ademethionin</t>
  </si>
  <si>
    <t>215852</t>
  </si>
  <si>
    <t>500MG TBL ENT 30</t>
  </si>
  <si>
    <t>Ambroxol</t>
  </si>
  <si>
    <t>Bromazepam</t>
  </si>
  <si>
    <t>132810</t>
  </si>
  <si>
    <t>LEXAURIN 1,5</t>
  </si>
  <si>
    <t>1,5MG TBL NOB 30</t>
  </si>
  <si>
    <t>BUTYLSKOPOLAMINIUM</t>
  </si>
  <si>
    <t>41155</t>
  </si>
  <si>
    <t>10MG TBL OBD 20</t>
  </si>
  <si>
    <t>30MG TBL NOB 10</t>
  </si>
  <si>
    <t>Lansoprazol</t>
  </si>
  <si>
    <t>17122</t>
  </si>
  <si>
    <t>LANZUL</t>
  </si>
  <si>
    <t>30MG CPS DUR 56</t>
  </si>
  <si>
    <t>215173</t>
  </si>
  <si>
    <t>32057</t>
  </si>
  <si>
    <t>9500IU/ML INJ SOL ISP 2X0,3ML</t>
  </si>
  <si>
    <t>59808</t>
  </si>
  <si>
    <t>19000IU/ML INJ SOL ISP 10X0,8M</t>
  </si>
  <si>
    <t>25366</t>
  </si>
  <si>
    <t>Organo-heparinoid</t>
  </si>
  <si>
    <t>HEPAROID LÉČIVA</t>
  </si>
  <si>
    <t>2MG/G CRM 30G</t>
  </si>
  <si>
    <t>32058</t>
  </si>
  <si>
    <t>Digoxin</t>
  </si>
  <si>
    <t>DIGOXIN 0,125 LÉČIVA</t>
  </si>
  <si>
    <t>0,125MG TBL NOB 30</t>
  </si>
  <si>
    <t>FLUKONAZOL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</si>
  <si>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</si>
  <si>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</si>
  <si>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</si>
  <si>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</si>
  <si>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</si>
  <si>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</si>
  <si>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</si>
  <si>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</si>
  <si>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</si>
  <si>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</si>
  <si>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NIMESULID</t>
  </si>
  <si>
    <t>12895</t>
  </si>
  <si>
    <t>100MG POR GRA SUS 30 I</t>
  </si>
  <si>
    <t>Organismy produkující kyselinu mléčnou</t>
  </si>
  <si>
    <t>POR SOL 100ML</t>
  </si>
  <si>
    <t>250MG CPS DUR 50</t>
  </si>
  <si>
    <t>12892</t>
  </si>
  <si>
    <t>100MG TBL NOB 30</t>
  </si>
  <si>
    <t>SÍRAN ŽELEZNATÝ A KYSELINA LISTOVÁ</t>
  </si>
  <si>
    <t>247,25MG/0,35MG TBL RET 30</t>
  </si>
  <si>
    <t>Amlodipin</t>
  </si>
  <si>
    <t>125066</t>
  </si>
  <si>
    <t>5MG TBL NOB 100</t>
  </si>
  <si>
    <t>Azithromycin</t>
  </si>
  <si>
    <t>45010</t>
  </si>
  <si>
    <t>AZITROMYCIN SANDOZ</t>
  </si>
  <si>
    <t>500MG TBL FLM 3</t>
  </si>
  <si>
    <t>DOXYCYKLIN</t>
  </si>
  <si>
    <t>90986</t>
  </si>
  <si>
    <t>DEOXYMYKOIN</t>
  </si>
  <si>
    <t>100MG TBL NOB 10</t>
  </si>
  <si>
    <t>Erdostein</t>
  </si>
  <si>
    <t>87076</t>
  </si>
  <si>
    <t>ERDOMED</t>
  </si>
  <si>
    <t>300MG CPS DUR 20</t>
  </si>
  <si>
    <t>HOŘČÍK (RŮZNÉ SOLE V KOMBINACI)</t>
  </si>
  <si>
    <t>215978</t>
  </si>
  <si>
    <t>MAGNOSOLV</t>
  </si>
  <si>
    <t>365MG POR GRA SOL SCC 30</t>
  </si>
  <si>
    <t>MOMETASON</t>
  </si>
  <si>
    <t>1MG/G UNG 1X30G</t>
  </si>
  <si>
    <t>Nystatin, kombinace</t>
  </si>
  <si>
    <t>41146</t>
  </si>
  <si>
    <t>MACMIROR COMPLEX 500</t>
  </si>
  <si>
    <t>500MG/200000IU VAG CPS MOL 12</t>
  </si>
  <si>
    <t>Ofloxacin</t>
  </si>
  <si>
    <t>55636</t>
  </si>
  <si>
    <t>OFLOXIN 200</t>
  </si>
  <si>
    <t>200MG TBL FLM 10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</si>
  <si>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</si>
  <si>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</si>
  <si>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</si>
  <si>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</si>
  <si>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</si>
  <si>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</si>
  <si>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</si>
  <si>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</si>
  <si>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</si>
  <si>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</si>
  <si>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SACCHAROMYCES BOULARDII</t>
  </si>
  <si>
    <t>10502</t>
  </si>
  <si>
    <t>250MG CPS DUR 10</t>
  </si>
  <si>
    <t>Sildenafil</t>
  </si>
  <si>
    <t>26913</t>
  </si>
  <si>
    <t>VIAGRA</t>
  </si>
  <si>
    <t>100MG TBL FLM 8 I</t>
  </si>
  <si>
    <t>NAFTIDROFURYL</t>
  </si>
  <si>
    <t>100MG TBL PRO 50</t>
  </si>
  <si>
    <t>DIENOGEST A ETHINYLESTRADIOL</t>
  </si>
  <si>
    <t>132749</t>
  </si>
  <si>
    <t>JEANINE</t>
  </si>
  <si>
    <t>2MG/0,03MG TBL OBD 3X21</t>
  </si>
  <si>
    <t>82669</t>
  </si>
  <si>
    <t>KRYTÍ HYDROGELOVÉ DEBRIECASAN</t>
  </si>
  <si>
    <t>LÁHEV S TRYSKOU,KAT.ČÍSLO 0265,500ML</t>
  </si>
  <si>
    <t>81681</t>
  </si>
  <si>
    <t>KRYTÍ INADINE</t>
  </si>
  <si>
    <t>5X5CM,25KS</t>
  </si>
  <si>
    <t>12317</t>
  </si>
  <si>
    <t>500MG TBL ENT 10</t>
  </si>
  <si>
    <t>AMIODARON</t>
  </si>
  <si>
    <t>153974</t>
  </si>
  <si>
    <t>AZITROMYCIN MYLAN</t>
  </si>
  <si>
    <t>500MG TBL FLM 6</t>
  </si>
  <si>
    <t>CIPROFLOXACIN</t>
  </si>
  <si>
    <t>15658</t>
  </si>
  <si>
    <t>CIPLOX 500</t>
  </si>
  <si>
    <t>500MG TBL FLM 10</t>
  </si>
  <si>
    <t>DABIGATRAN-ETEXILÁT</t>
  </si>
  <si>
    <t>168373</t>
  </si>
  <si>
    <t>PRADAXA</t>
  </si>
  <si>
    <t>150MG CPS DUR 60X1 I</t>
  </si>
  <si>
    <t>MAKROGOL</t>
  </si>
  <si>
    <t>POR PLV SOL 4</t>
  </si>
  <si>
    <t>METOPROLOL</t>
  </si>
  <si>
    <t>45499</t>
  </si>
  <si>
    <t>BETALOC ZOK</t>
  </si>
  <si>
    <t>100MG TBL PRO 30</t>
  </si>
  <si>
    <t>132522</t>
  </si>
  <si>
    <t>EGILOK</t>
  </si>
  <si>
    <t>25MG TBL NOB 60</t>
  </si>
  <si>
    <t>49113</t>
  </si>
  <si>
    <t>180611</t>
  </si>
  <si>
    <t>20MG TBL ENT 56 H</t>
  </si>
  <si>
    <t>Pikosíran sodný, kombinace</t>
  </si>
  <si>
    <t>196442</t>
  </si>
  <si>
    <t>10MG/3,5G/10,97G POR PLV SOL S</t>
  </si>
  <si>
    <t>168898</t>
  </si>
  <si>
    <t>15MG TBL FLM 42 II</t>
  </si>
  <si>
    <t>SERTRALIN</t>
  </si>
  <si>
    <t>ZOLPIDEM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</si>
  <si>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</si>
  <si>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</si>
  <si>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</si>
  <si>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</si>
  <si>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</si>
  <si>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</si>
  <si>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</si>
  <si>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</si>
  <si>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</si>
  <si>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</si>
  <si>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</si>
  <si>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</si>
  <si>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</si>
  <si>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</si>
  <si>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</si>
  <si>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</si>
  <si>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</si>
  <si>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</si>
  <si>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</si>
  <si>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</si>
  <si>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</si>
  <si>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</si>
  <si>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</si>
  <si>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</si>
  <si>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</si>
  <si>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</si>
  <si>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</si>
  <si>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</si>
  <si>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</si>
  <si>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</si>
  <si>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</si>
  <si>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</si>
  <si>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</si>
  <si>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</si>
  <si>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</si>
  <si>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</si>
  <si>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</si>
  <si>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</si>
  <si>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</si>
  <si>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</si>
  <si>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</si>
  <si>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</si>
  <si>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</si>
  <si>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</si>
  <si>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</si>
  <si>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</si>
  <si>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</si>
  <si>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</si>
  <si>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</si>
  <si>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</si>
  <si>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</si>
  <si>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</si>
  <si>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</si>
  <si>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</si>
  <si>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</si>
  <si>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82604</t>
  </si>
  <si>
    <t>SÁČEK 1D VÝPUSTNÝ STOMOCUR PROTECT CONVEX ILEO VIK</t>
  </si>
  <si>
    <t>BÉŽOVÝ S OKÉNKEM,FILTR,KONVEXNÍ 20-43MM,10KS</t>
  </si>
  <si>
    <t>82612</t>
  </si>
  <si>
    <t>SÁČEK 1D UZAVŘENÝ ESTEEM+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</si>
  <si>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</si>
  <si>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</si>
  <si>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</si>
  <si>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</si>
  <si>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</si>
  <si>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</si>
  <si>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</si>
  <si>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</si>
  <si>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</si>
  <si>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</si>
  <si>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</si>
  <si>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</si>
  <si>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</si>
  <si>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</si>
  <si>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</si>
  <si>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</si>
  <si>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</si>
  <si>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</si>
  <si>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</si>
  <si>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</si>
  <si>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</si>
  <si>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</si>
  <si>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</si>
  <si>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</si>
  <si>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</si>
  <si>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</si>
  <si>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</si>
  <si>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</si>
  <si>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</si>
  <si>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</si>
  <si>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</si>
  <si>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</si>
  <si>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</si>
  <si>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</si>
  <si>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</si>
  <si>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</si>
  <si>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</si>
  <si>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</si>
  <si>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</si>
  <si>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</si>
  <si>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</si>
  <si>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</si>
  <si>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</si>
  <si>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</si>
  <si>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</si>
  <si>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</si>
  <si>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</si>
  <si>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</si>
  <si>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</si>
  <si>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</si>
  <si>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</si>
  <si>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86519</t>
  </si>
  <si>
    <t>VODA TĚLOVÁ DANSAC SKIN LOTION 70000-0000</t>
  </si>
  <si>
    <t>200ML,1KS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</si>
  <si>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</si>
  <si>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</si>
  <si>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</si>
  <si>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</si>
  <si>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</si>
  <si>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</si>
  <si>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</si>
  <si>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</si>
  <si>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</si>
  <si>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</si>
  <si>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</si>
  <si>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</si>
  <si>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</si>
  <si>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</si>
  <si>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</si>
  <si>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</si>
  <si>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</si>
  <si>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</si>
  <si>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</si>
  <si>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</si>
  <si>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</si>
  <si>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</si>
  <si>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</si>
  <si>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85510</t>
  </si>
  <si>
    <t>BÉŽOVÝ, 50 MM, MAXI, FILTR, 30KS, 103650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</si>
  <si>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</si>
  <si>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</si>
  <si>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</si>
  <si>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</si>
  <si>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</si>
  <si>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</si>
  <si>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</si>
  <si>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</si>
  <si>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</si>
  <si>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</si>
  <si>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</si>
  <si>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</si>
  <si>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</si>
  <si>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</si>
  <si>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</si>
  <si>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</si>
  <si>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</si>
  <si>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</si>
  <si>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</si>
  <si>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</si>
  <si>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</si>
  <si>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</si>
  <si>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</si>
  <si>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</si>
  <si>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</si>
  <si>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</si>
  <si>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</si>
  <si>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</si>
  <si>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</si>
  <si>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</si>
  <si>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</si>
  <si>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</si>
  <si>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</si>
  <si>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</si>
  <si>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</si>
  <si>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</si>
  <si>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</si>
  <si>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</si>
  <si>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</si>
  <si>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</si>
  <si>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</si>
  <si>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</si>
  <si>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</si>
  <si>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</si>
  <si>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</si>
  <si>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</si>
  <si>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</si>
  <si>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</si>
  <si>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</si>
  <si>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SÁČEK 1D VÝPUSTNÝ ESTEEM+ INVISICLOSE</t>
  </si>
  <si>
    <t>BÉŽOVÝ, 22 MM, STANDARD, FILTR, KONVEXNÍ, 10KS</t>
  </si>
  <si>
    <t>169938</t>
  </si>
  <si>
    <t>SÁČEK 2D UZAVŘENÝ FLEXIMA 3S</t>
  </si>
  <si>
    <t>BÉŽOVÝ,55MM,MAXI,931455,30KS</t>
  </si>
  <si>
    <t>169995</t>
  </si>
  <si>
    <t>SÁČEK 1D VÝPUSTNÝ CONFIDENCE NATURAL SOFT CONVEX F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</si>
  <si>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</si>
  <si>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</si>
  <si>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</si>
  <si>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</si>
  <si>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</si>
  <si>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</si>
  <si>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</si>
  <si>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</si>
  <si>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</si>
  <si>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</si>
  <si>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</si>
  <si>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</si>
  <si>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</si>
  <si>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</si>
  <si>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</si>
  <si>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</si>
  <si>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</si>
  <si>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</si>
  <si>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</si>
  <si>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</si>
  <si>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</si>
  <si>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</si>
  <si>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</si>
  <si>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</si>
  <si>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</si>
  <si>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130036</t>
  </si>
  <si>
    <t>PRŮHLEDNÝ,15-90MM,MAXI,FILTR NOVA,INTEG.UZÁVĚR,816-15,10KS</t>
  </si>
  <si>
    <t>86776</t>
  </si>
  <si>
    <t>57(33-45)MM,10KS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</si>
  <si>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</si>
  <si>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</si>
  <si>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</si>
  <si>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</si>
  <si>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</si>
  <si>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</si>
  <si>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</si>
  <si>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</si>
  <si>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</si>
  <si>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</si>
  <si>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</si>
  <si>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</si>
  <si>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</si>
  <si>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</si>
  <si>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</si>
  <si>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</si>
  <si>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</si>
  <si>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</si>
  <si>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</si>
  <si>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</si>
  <si>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</si>
  <si>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</si>
  <si>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</si>
  <si>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</si>
  <si>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86589</t>
  </si>
  <si>
    <t>SÁČEK 1D UZAVŘENÝ DANSAC NOVA 1 801-30</t>
  </si>
  <si>
    <t>BÉŽOVÝ,30MM,STANDARD,FILTR NOVA,30KS</t>
  </si>
  <si>
    <t>169922</t>
  </si>
  <si>
    <t>45/15-30MM,936415,5KS</t>
  </si>
  <si>
    <t>169937</t>
  </si>
  <si>
    <t>BÉŽOVÝ,45MM,MAXI,931445,30KS</t>
  </si>
  <si>
    <t>171765</t>
  </si>
  <si>
    <t>POHLCOVAČ PACHU STOMODOR SPRAY</t>
  </si>
  <si>
    <t>MAXI 210ML</t>
  </si>
  <si>
    <t>82342</t>
  </si>
  <si>
    <t>PÁSEK VYROVNÁVACÍ HYDROKOLOIDNÍ SECUPLAST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</si>
  <si>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</si>
  <si>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</si>
  <si>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</si>
  <si>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</si>
  <si>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</si>
  <si>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</si>
  <si>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</si>
  <si>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</si>
  <si>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</si>
  <si>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</si>
  <si>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</si>
  <si>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</si>
  <si>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</si>
  <si>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</si>
  <si>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</si>
  <si>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</si>
  <si>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</si>
  <si>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</si>
  <si>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</si>
  <si>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</si>
  <si>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</si>
  <si>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</si>
  <si>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</si>
  <si>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80172</t>
  </si>
  <si>
    <t>7,5X7,5CM,8 VRSTEV,25X2KS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</si>
  <si>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</si>
  <si>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</si>
  <si>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</si>
  <si>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</si>
  <si>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</si>
  <si>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</si>
  <si>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</si>
  <si>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216679</t>
  </si>
  <si>
    <t>1,5MG TBL NOB 28</t>
  </si>
  <si>
    <t>15652</t>
  </si>
  <si>
    <t>CIPLOX 250</t>
  </si>
  <si>
    <t>250MG TBL FLM 100</t>
  </si>
  <si>
    <t>Dexamethason</t>
  </si>
  <si>
    <t>21698</t>
  </si>
  <si>
    <t>DEXAMETHASONE WZF POLFA</t>
  </si>
  <si>
    <t>1MG/ML OPH GTT SUS 1X5ML PE</t>
  </si>
  <si>
    <t>75MG/3ML INJ SOL 10X3ML</t>
  </si>
  <si>
    <t>DIMETINDEN</t>
  </si>
  <si>
    <t>15520</t>
  </si>
  <si>
    <t>FENISTIL</t>
  </si>
  <si>
    <t>1MG/ML POR GTT SOL 1X20ML</t>
  </si>
  <si>
    <t>HYDROKORTISON-BUTYRÁT</t>
  </si>
  <si>
    <t>218234</t>
  </si>
  <si>
    <t>LOCOID LIPOCREAM 0,1%</t>
  </si>
  <si>
    <t>1MG/G CRM 30G</t>
  </si>
  <si>
    <t>200935</t>
  </si>
  <si>
    <t>1G TBL PRO 30</t>
  </si>
  <si>
    <t>Jiná antibiotika pro lokální aplikaci</t>
  </si>
  <si>
    <t>250IU/G+5,2MG/G UNG 10G</t>
  </si>
  <si>
    <t>KLINDAMYCIN</t>
  </si>
  <si>
    <t>107135</t>
  </si>
  <si>
    <t>DALACIN C</t>
  </si>
  <si>
    <t>150MG CPS DUR 16</t>
  </si>
  <si>
    <t>MOXIFLOXACIN</t>
  </si>
  <si>
    <t>135827</t>
  </si>
  <si>
    <t>VIGAMOX 5 MG/ML OČNÍ KAPKY</t>
  </si>
  <si>
    <t>5MG/ML OPH GTT SOL 1X5ML</t>
  </si>
  <si>
    <t>Paracetamol</t>
  </si>
  <si>
    <t>PARALEN 500 SUP</t>
  </si>
  <si>
    <t>500MG SUP 5</t>
  </si>
  <si>
    <t>SUKRALFÁT</t>
  </si>
  <si>
    <t>91217</t>
  </si>
  <si>
    <t>VENTER</t>
  </si>
  <si>
    <t>1G TBL NOB 50</t>
  </si>
  <si>
    <t>Thiokolchikosid</t>
  </si>
  <si>
    <t>107944</t>
  </si>
  <si>
    <t>MUSCORIL INJ</t>
  </si>
  <si>
    <t>4MG INJ SOL 6X2ML</t>
  </si>
  <si>
    <t>166777</t>
  </si>
  <si>
    <t>ITOPRID PMCS</t>
  </si>
  <si>
    <t>50MG TBL FLM 100 II</t>
  </si>
  <si>
    <t>80171</t>
  </si>
  <si>
    <t>5X5CM,8 VRSTEV,25X2KS</t>
  </si>
  <si>
    <t>80175</t>
  </si>
  <si>
    <t>KOMPRESY MESOFT NESTERILNÍ</t>
  </si>
  <si>
    <t>7,5X7,5CM,NETKANÝ TEXTIL,4 VRSTVY,100KS</t>
  </si>
  <si>
    <t>80201</t>
  </si>
  <si>
    <t>GÁZA SKLÁDANÁ KOMPRESY NESTERILNÍ</t>
  </si>
  <si>
    <t>10X10CM,8 VRSTEV,100KS</t>
  </si>
  <si>
    <t>81960</t>
  </si>
  <si>
    <t>KRYTÍ ALGINÁTOVÉ MELGISORB AG</t>
  </si>
  <si>
    <t>10X10CM,10KS</t>
  </si>
  <si>
    <t>80200</t>
  </si>
  <si>
    <t>7,5X7,5CM,8 VRSTEV,100KS</t>
  </si>
  <si>
    <t>170794</t>
  </si>
  <si>
    <t>KRYTÍ AQUACEL AG+ EXTRA-HYDROFIBER</t>
  </si>
  <si>
    <t>10X10CM TECHNOLOGIE HYDROFIBER,10KS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</si>
  <si>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</si>
  <si>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</si>
  <si>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</si>
  <si>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</si>
  <si>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</si>
  <si>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</si>
  <si>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</si>
  <si>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</si>
  <si>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</si>
  <si>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</si>
  <si>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</si>
  <si>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</si>
  <si>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</si>
  <si>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</si>
  <si>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</si>
  <si>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</si>
  <si>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</si>
  <si>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</si>
  <si>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Alprazolam</t>
  </si>
  <si>
    <t>91788</t>
  </si>
  <si>
    <t>NEUROL 0,25</t>
  </si>
  <si>
    <t>0,25MG TBL NOB 30</t>
  </si>
  <si>
    <t>ERGOKALCIFEROL</t>
  </si>
  <si>
    <t>201952</t>
  </si>
  <si>
    <t>CALCIFEROL BIOTIKA FORTE</t>
  </si>
  <si>
    <t>7,5MG/ML INJ SOL 5X1ML</t>
  </si>
  <si>
    <t>MEFENOXALON</t>
  </si>
  <si>
    <t>85656</t>
  </si>
  <si>
    <t>DORSIFLEX</t>
  </si>
  <si>
    <t>SODNÁ SŮL DOKUSÁTU, VČETNĚ KOMBINACÍ</t>
  </si>
  <si>
    <t>12770</t>
  </si>
  <si>
    <t>YAL</t>
  </si>
  <si>
    <t>13,4G/0,01G RCT SOL 2X67,5ML</t>
  </si>
  <si>
    <t>45739</t>
  </si>
  <si>
    <t>SOLIDEA CATHERINE 332 PRO PODVAZKOVÝ PÁS A-G OTEVŘENÁ ŠPIČKA</t>
  </si>
  <si>
    <t>AMOXICILIN</t>
  </si>
  <si>
    <t>32557</t>
  </si>
  <si>
    <t>OSPAMOX</t>
  </si>
  <si>
    <t>BISOPROLOL</t>
  </si>
  <si>
    <t>176913</t>
  </si>
  <si>
    <t>5MG TBL FLM 90</t>
  </si>
  <si>
    <t>54539</t>
  </si>
  <si>
    <t>DOLMINA INJ</t>
  </si>
  <si>
    <t>75MG/3ML INJ SOL 5X3ML</t>
  </si>
  <si>
    <t>48261</t>
  </si>
  <si>
    <t>3300IU/G+250IU/G DRM PLV ADS 1</t>
  </si>
  <si>
    <t>KLARITHROMYCIN</t>
  </si>
  <si>
    <t>53853</t>
  </si>
  <si>
    <t>KLOTRIMAZOL</t>
  </si>
  <si>
    <t>71980</t>
  </si>
  <si>
    <t>CANIFUG-LÖSUNG 1%</t>
  </si>
  <si>
    <t>0,01G/ML DRM SPR SOL 1X30ML</t>
  </si>
  <si>
    <t>MEBEVERIN</t>
  </si>
  <si>
    <t>215568</t>
  </si>
  <si>
    <t>DUSPATALIN RETARD</t>
  </si>
  <si>
    <t>200MG CPS RDR 30</t>
  </si>
  <si>
    <t>METHYLPREDNISOLON-ACEPONÁT</t>
  </si>
  <si>
    <t>85463</t>
  </si>
  <si>
    <t>ADVANTAN MASTNÝ KRÉM</t>
  </si>
  <si>
    <t>1MG/G CRM 50G</t>
  </si>
  <si>
    <t>85462</t>
  </si>
  <si>
    <t>MOKLOBEMID</t>
  </si>
  <si>
    <t>136149</t>
  </si>
  <si>
    <t>AURORIX</t>
  </si>
  <si>
    <t>300MG TBL FLM 30</t>
  </si>
  <si>
    <t>100338</t>
  </si>
  <si>
    <t>100MG TBL PRO 100</t>
  </si>
  <si>
    <t>TRAMADOL</t>
  </si>
  <si>
    <t>56844</t>
  </si>
  <si>
    <t>TRAMAL RETARD TABLETY 150 MG</t>
  </si>
  <si>
    <t>150MG TBL PRO 30</t>
  </si>
  <si>
    <t>166776</t>
  </si>
  <si>
    <t>50MG TBL FLM 100 I</t>
  </si>
  <si>
    <t>Aciklovir</t>
  </si>
  <si>
    <t>13704</t>
  </si>
  <si>
    <t>ZOVIRAX</t>
  </si>
  <si>
    <t>400MG TBL NOB 70</t>
  </si>
  <si>
    <t>132654</t>
  </si>
  <si>
    <t>132950</t>
  </si>
  <si>
    <t>BETAMETHASON A ANTIBIOTIKA</t>
  </si>
  <si>
    <t>17170</t>
  </si>
  <si>
    <t>BELOGENT</t>
  </si>
  <si>
    <t>0,5MG/G+1MG/G CRM 30G</t>
  </si>
  <si>
    <t>3MG TBL NOB 30</t>
  </si>
  <si>
    <t>47727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</si>
  <si>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</si>
  <si>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</si>
  <si>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</si>
  <si>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</si>
  <si>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</si>
  <si>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</si>
  <si>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</si>
  <si>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</si>
  <si>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DEXAMETHASON A ANTIINFEKTIVA</t>
  </si>
  <si>
    <t>180988</t>
  </si>
  <si>
    <t>GENTADEX</t>
  </si>
  <si>
    <t>5MG/ML+1MG/ML OPH GTT SOL 1X5M</t>
  </si>
  <si>
    <t>DIOSMIN, KOMBINACE</t>
  </si>
  <si>
    <t>132908</t>
  </si>
  <si>
    <t>500MG TBL FLM 120</t>
  </si>
  <si>
    <t>Fentermin</t>
  </si>
  <si>
    <t>97374</t>
  </si>
  <si>
    <t>ADIPEX RETARD</t>
  </si>
  <si>
    <t>15MG CPS RML 100</t>
  </si>
  <si>
    <t>202701</t>
  </si>
  <si>
    <t>20MG TBL ENT 90</t>
  </si>
  <si>
    <t>132903</t>
  </si>
  <si>
    <t>10MG/G DRM PST 1X30G</t>
  </si>
  <si>
    <t>71960</t>
  </si>
  <si>
    <t>100MG TBL NOB 5X10</t>
  </si>
  <si>
    <t>181293</t>
  </si>
  <si>
    <t>ESSENTIALE FORTE</t>
  </si>
  <si>
    <t>600MG CPS DUR 30</t>
  </si>
  <si>
    <t>LEVOCETIRIZIN</t>
  </si>
  <si>
    <t>124346</t>
  </si>
  <si>
    <t>CEZERA</t>
  </si>
  <si>
    <t>5MG TBL FLM 90 I</t>
  </si>
  <si>
    <t>92259</t>
  </si>
  <si>
    <t>PANZYTRAT 25 000</t>
  </si>
  <si>
    <t>25000U CPS ETD 100 I</t>
  </si>
  <si>
    <t>54534</t>
  </si>
  <si>
    <t>25000U CPS ETD 50 II</t>
  </si>
  <si>
    <t>17187</t>
  </si>
  <si>
    <t>NIMESIL</t>
  </si>
  <si>
    <t>100MG POR GRA SUS 30</t>
  </si>
  <si>
    <t>PERINDOPRIL A DIURETIKA</t>
  </si>
  <si>
    <t>122690</t>
  </si>
  <si>
    <t>5MG/1,25MG TBL FLM 90</t>
  </si>
  <si>
    <t>196443</t>
  </si>
  <si>
    <t>CITRAFLEET</t>
  </si>
  <si>
    <t>Rifaximin</t>
  </si>
  <si>
    <t>202740</t>
  </si>
  <si>
    <t>NORMIX</t>
  </si>
  <si>
    <t>200MG TBL FLM 28</t>
  </si>
  <si>
    <t>RILMENIDIN</t>
  </si>
  <si>
    <t>125641</t>
  </si>
  <si>
    <t>TENAXUM</t>
  </si>
  <si>
    <t>1MG TBL NOB 90</t>
  </si>
  <si>
    <t>166801</t>
  </si>
  <si>
    <t>OLVION</t>
  </si>
  <si>
    <t>100MG TBL FLM 8</t>
  </si>
  <si>
    <t>32083</t>
  </si>
  <si>
    <t>100MG/ML POR GTT SOL 1X10ML</t>
  </si>
  <si>
    <t>198056</t>
  </si>
  <si>
    <t>198057</t>
  </si>
  <si>
    <t>MAGNESIUM-OROTÁT</t>
  </si>
  <si>
    <t>32889</t>
  </si>
  <si>
    <t>MAGNEROT</t>
  </si>
  <si>
    <t>500MG TBL NOB 100 I</t>
  </si>
  <si>
    <t>TRAMADOL A PARACETAMOL</t>
  </si>
  <si>
    <t>17929</t>
  </si>
  <si>
    <t>201611</t>
  </si>
  <si>
    <t>37,5MG/325MG TBL FLM 50X1</t>
  </si>
  <si>
    <t>169269</t>
  </si>
  <si>
    <t>FILM OCHRANNÝ BRAVA</t>
  </si>
  <si>
    <t>SPREJ, 50ML</t>
  </si>
  <si>
    <t>2707</t>
  </si>
  <si>
    <t>PUDR ZÁSYPOVÝ STOMAHESIVE</t>
  </si>
  <si>
    <t>25G</t>
  </si>
  <si>
    <t>82344</t>
  </si>
  <si>
    <t>KROUŽEK TĚSNÍCÍ HYDROKOLOIDNÍ TVAROVATELNÝ SECUPLA</t>
  </si>
  <si>
    <t>TENKÝ 50 MM,30KS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</si>
  <si>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</si>
  <si>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</si>
  <si>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</si>
  <si>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</si>
  <si>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</si>
  <si>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</si>
  <si>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</si>
  <si>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</si>
  <si>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82611</t>
  </si>
  <si>
    <t>BÉŽOVÝ, 20/70 MM, STANDARD, FILTR,30KS</t>
  </si>
  <si>
    <t>82654</t>
  </si>
  <si>
    <t>BÉŽOVÝ, 57 MM, STANDARD, FILTR, 10KS</t>
  </si>
  <si>
    <t>85591</t>
  </si>
  <si>
    <t>SÁČEK 1D VÝPUSTNÝ PELICAN MAXI 839312</t>
  </si>
  <si>
    <t>PRŮHLEDNÝ,K ÚPRAVĚ VELIKOSTI, BEZSVORKOVÝ UZÁVĚR, 30KS</t>
  </si>
  <si>
    <t>85696</t>
  </si>
  <si>
    <t>ODSTRAŇOVAČ NÁPLASTI STOMOCUR EMPLASECTAL SPRAY</t>
  </si>
  <si>
    <t>86050</t>
  </si>
  <si>
    <t>PASTA OCHRANNÁ</t>
  </si>
  <si>
    <t>SUPERFILLER,60G,1KS</t>
  </si>
  <si>
    <t>86253</t>
  </si>
  <si>
    <t>PÁSEK ZAJIŠŤOVACÍ DANSAC 09000-00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</si>
  <si>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</si>
  <si>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</si>
  <si>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</si>
  <si>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</si>
  <si>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</si>
  <si>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</si>
  <si>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</si>
  <si>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</si>
  <si>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</si>
  <si>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</si>
  <si>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</si>
  <si>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</si>
  <si>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</si>
  <si>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</si>
  <si>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</si>
  <si>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</si>
  <si>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</si>
  <si>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</si>
  <si>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</si>
  <si>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</si>
  <si>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</si>
  <si>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86390</t>
  </si>
  <si>
    <t>GEL ABSORPČNÍ-ILEO GEL+,SÁČKY,F05012</t>
  </si>
  <si>
    <t>45KS</t>
  </si>
  <si>
    <t>82620</t>
  </si>
  <si>
    <t>BÉŽOVÝ, 20/70 MM, STANDARD, FILTR, 10KS</t>
  </si>
  <si>
    <t>85515</t>
  </si>
  <si>
    <t>S OUŠKY, 50 MM, 5KS, 100210</t>
  </si>
  <si>
    <t>86670</t>
  </si>
  <si>
    <t>SÁČEK 2D VÝPUSTNÝ DANSAC NOVA 2 FOLD UP 1215-43</t>
  </si>
  <si>
    <t>BÉŽOVÝ,PRSTENEC 43MM,STANDARD,FILTR NOVA,INTEG.UZÁVĚR,10KS</t>
  </si>
  <si>
    <t>85575</t>
  </si>
  <si>
    <t>PUDR COLOPLAST</t>
  </si>
  <si>
    <t>82655</t>
  </si>
  <si>
    <t>BÉŽOVÝ, 70 MM, STANDARD, FILTR, 10KS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</si>
  <si>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</si>
  <si>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</si>
  <si>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</si>
  <si>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</si>
  <si>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</si>
  <si>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</si>
  <si>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85647</t>
  </si>
  <si>
    <t>70/45-61MM, 10KS</t>
  </si>
  <si>
    <t>169953</t>
  </si>
  <si>
    <t>BÉŽOVÝ,45MM,MAXI,932445,30KS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</si>
  <si>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</si>
  <si>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</si>
  <si>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</si>
  <si>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</si>
  <si>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</si>
  <si>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</si>
  <si>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82966</t>
  </si>
  <si>
    <t>SÁČEK 1D VÝPUSTNÝ FLAIR ACTIVE MAXI</t>
  </si>
  <si>
    <t>BÉŽOVÝ 13-60MM S INTEGROVANOU SPONOU 30KS XPLD513</t>
  </si>
  <si>
    <t>170568</t>
  </si>
  <si>
    <t>NEUTRÁLNÍ ŠEDÝ,40MM,MAXI,KRUHOVÝ FILTR,KONTROLNÍ OKÉNKO,112320,30KS</t>
  </si>
  <si>
    <t>170577</t>
  </si>
  <si>
    <t>S OUŠKY,40MM,10-35,105020,5KS</t>
  </si>
  <si>
    <t>85494</t>
  </si>
  <si>
    <t>BÉŽOVÝ, 50 MM, MAXI, FILTR, 30KS, 101650</t>
  </si>
  <si>
    <t>170815</t>
  </si>
  <si>
    <t>SÁČEK 1D VÝPUSTNÝ ESTEEM+ TVAROVATELNÝ INVISICLOSE</t>
  </si>
  <si>
    <t>BÉŽOVÝ,30-40 MM,STANDARD,FILTR,10KS</t>
  </si>
  <si>
    <t>171225</t>
  </si>
  <si>
    <t>SÁČEK 1D VÝPUSTNÝ SENSURA MIO S OKÉNKEM</t>
  </si>
  <si>
    <t>NEUTRÁLNÍ ŠEDÝ,10-55,MAXI,KRUHOVÝ FILTR,10421,30KS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</si>
  <si>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</si>
  <si>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</si>
  <si>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</si>
  <si>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</si>
  <si>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</si>
  <si>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</si>
  <si>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</si>
  <si>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</si>
  <si>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130069</t>
  </si>
  <si>
    <t>SÁČEK 2D UZAVŘENÝ STOMOCUR CLIC CD 5757 CW</t>
  </si>
  <si>
    <t>BÉŽOVÝ S OKÉNKEM,FILTR,57MM,30KS</t>
  </si>
  <si>
    <t>170065</t>
  </si>
  <si>
    <t xml:space="preserve">SÁČEK 1D VÝP DANSAC NOVALIFE 1 SOFT CONVEX MAXI S </t>
  </si>
  <si>
    <t>BÉŽOVÝ,15-54MM,FILTR NOVALIFE,10KS</t>
  </si>
  <si>
    <t>3337</t>
  </si>
  <si>
    <t>169975</t>
  </si>
  <si>
    <t>55/15-36MM,937515U,5KS</t>
  </si>
  <si>
    <t>86707</t>
  </si>
  <si>
    <t>PRSTENEC 43MM,STANDARD,BÉŽOVÝ,FILTR NOVA,1201-43,30KS</t>
  </si>
  <si>
    <t>171220</t>
  </si>
  <si>
    <t>SÁČEK 1D UZAVŘENÝ SENSURA MIO S OKÉNKEM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</si>
  <si>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</si>
  <si>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</si>
  <si>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</si>
  <si>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</si>
  <si>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</si>
  <si>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</si>
  <si>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</si>
  <si>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</si>
  <si>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</si>
  <si>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</si>
  <si>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</si>
  <si>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</si>
  <si>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</si>
  <si>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</si>
  <si>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170811</t>
  </si>
  <si>
    <t>PRŮHLEDNÝ,20-30 MM,STANDARD,FILTR,10KS</t>
  </si>
  <si>
    <t>86517</t>
  </si>
  <si>
    <t>POHLCOVAČ ZÁPACHU DANSAC NODOR S 080-01</t>
  </si>
  <si>
    <t>250ML,1KS</t>
  </si>
  <si>
    <t>130028</t>
  </si>
  <si>
    <t>UBROUSKY ČISTÍCÍ ALOE VESTA</t>
  </si>
  <si>
    <t>VLHČENÉ KAPESNÍČKY K ČIŠTĚNÍ OKOLÍ STOMIE S ALOE VERA,8KS</t>
  </si>
  <si>
    <t>169774</t>
  </si>
  <si>
    <t>FILM OCHRANNÝ BRAVA UBROUSKY</t>
  </si>
  <si>
    <t>171766</t>
  </si>
  <si>
    <t>MINI 50ML</t>
  </si>
  <si>
    <t>3341</t>
  </si>
  <si>
    <t>PASTA ADHEZIVNÍ 2650</t>
  </si>
  <si>
    <t>82347</t>
  </si>
  <si>
    <t>DESTIČKA HYDROKOLOIDNÍ OCHRANNÁ</t>
  </si>
  <si>
    <t>82348</t>
  </si>
  <si>
    <t>15X15CM,5KS</t>
  </si>
  <si>
    <t>82367</t>
  </si>
  <si>
    <t>BÉŽOVÝ,OTVOR 30MM,FILTR NOVALIFE,30KS,923-30</t>
  </si>
  <si>
    <t>82623</t>
  </si>
  <si>
    <t>PRŮHLEDNÝ, 100 MM, STANDARD, 10KS</t>
  </si>
  <si>
    <t>85627</t>
  </si>
  <si>
    <t>SÁČEK 1D UZAVŘENÝ KONVEX PELICAN MAXI 839562</t>
  </si>
  <si>
    <t>PRŮHLEDNÝ,K ÚPRAVĚ VELIKOSTI, 10KS</t>
  </si>
  <si>
    <t>86627</t>
  </si>
  <si>
    <t>SÁČEK 2D UZAVŘENÝ ALMARYS TWIN PLUS 037260U</t>
  </si>
  <si>
    <t>BÉŽOVÝ,60MM,30KS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</si>
  <si>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</si>
  <si>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</si>
  <si>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</si>
  <si>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</si>
  <si>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</si>
  <si>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</si>
  <si>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</si>
  <si>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</si>
  <si>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</si>
  <si>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130076</t>
  </si>
  <si>
    <t>SÁČEK 2D VÝPUSTNÝ STOMOCUR CLIC ILEO VIDF 5757 CW</t>
  </si>
  <si>
    <t>BÉŽOVÝ S OKÉNKEM,FILTR,DĚLÍCÍ PRSTENEC 57MM,30KS</t>
  </si>
  <si>
    <t>170812</t>
  </si>
  <si>
    <t>PRŮHLEDNÝ,30-40 MM,STANDARD,FILTR,10KS</t>
  </si>
  <si>
    <t>82346</t>
  </si>
  <si>
    <t>VELKÝ 100 MM,10KS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</si>
  <si>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</si>
  <si>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</si>
  <si>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</si>
  <si>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</si>
  <si>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</si>
  <si>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</si>
  <si>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</si>
  <si>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</si>
  <si>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</si>
  <si>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</si>
  <si>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</si>
  <si>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</si>
  <si>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</si>
  <si>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</si>
  <si>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</si>
  <si>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12494</t>
  </si>
  <si>
    <t>AUGMENTIN 1 G</t>
  </si>
  <si>
    <t>875MG/125MG TBL FLM 14 I</t>
  </si>
  <si>
    <t>85524</t>
  </si>
  <si>
    <t>AMOKSIKLAV 375 MG</t>
  </si>
  <si>
    <t>250MG/125MG TBL FLM 21</t>
  </si>
  <si>
    <t>201970</t>
  </si>
  <si>
    <t>PAMYCON NA PŘÍPRAVU KAPEK</t>
  </si>
  <si>
    <t>33000IU/2500IU DRM PLV SOL 1</t>
  </si>
  <si>
    <t>203854</t>
  </si>
  <si>
    <t>203303</t>
  </si>
  <si>
    <t>KLACID 250 MG/5 ML</t>
  </si>
  <si>
    <t>50MG/ML POR GRA SUS 100ML</t>
  </si>
  <si>
    <t>KLENBUTEROL</t>
  </si>
  <si>
    <t>13360</t>
  </si>
  <si>
    <t>SPIROPENT</t>
  </si>
  <si>
    <t>0,02MG TBL NOB 50</t>
  </si>
  <si>
    <t>Kyanokobalamin</t>
  </si>
  <si>
    <t>641</t>
  </si>
  <si>
    <t>VITAMIN B12 LÉČIVA</t>
  </si>
  <si>
    <t>300MCG INJ SOL 5X1ML</t>
  </si>
  <si>
    <t>LEVOTHYROXIN, SODNÁ SŮL</t>
  </si>
  <si>
    <t>147454</t>
  </si>
  <si>
    <t>88MCG TBL NOB 100 II</t>
  </si>
  <si>
    <t>147460</t>
  </si>
  <si>
    <t>200MCG TBL NOB 100 I</t>
  </si>
  <si>
    <t>69191</t>
  </si>
  <si>
    <t>150MCG TBL NOB 100</t>
  </si>
  <si>
    <t>Pentoxifylin</t>
  </si>
  <si>
    <t>47085</t>
  </si>
  <si>
    <t>PENTOMER RETARD</t>
  </si>
  <si>
    <t>400MG TBL PRO 100</t>
  </si>
  <si>
    <t>Salbutamol</t>
  </si>
  <si>
    <t>157898</t>
  </si>
  <si>
    <t>SILDENAFIL MYLAN</t>
  </si>
  <si>
    <t>100MG TBL FLM 4</t>
  </si>
  <si>
    <t>57339</t>
  </si>
  <si>
    <t>THEOFYLIN</t>
  </si>
  <si>
    <t>185725</t>
  </si>
  <si>
    <t>AFONILUM SR</t>
  </si>
  <si>
    <t>125MG CPS PRO 100</t>
  </si>
  <si>
    <t>169994</t>
  </si>
  <si>
    <t>MĚKKÝ KONVEXNÍ STŘEDNÍ S KRYCÍ CHLOPNÍ,13-38MM,10KS</t>
  </si>
  <si>
    <t>5113</t>
  </si>
  <si>
    <t>PÁS BŘIŠNÍ VERBA 932 520 5</t>
  </si>
  <si>
    <t>OBDVOD TRUPU 95-105CM,VEL.4</t>
  </si>
  <si>
    <t>46988</t>
  </si>
  <si>
    <t>216198</t>
  </si>
  <si>
    <t>OPIOVÉ DERIVÁTY A MUKOLYTIKA</t>
  </si>
  <si>
    <t>725</t>
  </si>
  <si>
    <t>PLEUMOLYSIN</t>
  </si>
  <si>
    <t>POR GTT SOL 1X10ML I</t>
  </si>
  <si>
    <t>49115</t>
  </si>
  <si>
    <t>187724</t>
  </si>
  <si>
    <t>PANTOPRAZOLE ZENTIVA</t>
  </si>
  <si>
    <t>40MG TBL ENT 90</t>
  </si>
  <si>
    <t>166796</t>
  </si>
  <si>
    <t>50MG TBL FLM 4</t>
  </si>
  <si>
    <t>*2998</t>
  </si>
  <si>
    <t>47033</t>
  </si>
  <si>
    <t>35MG/ML POR PLV SUS 100ML</t>
  </si>
  <si>
    <t>102600</t>
  </si>
  <si>
    <t>6,25MG TBL NOB 100</t>
  </si>
  <si>
    <t>149483</t>
  </si>
  <si>
    <t>75MG TBL FLM 56</t>
  </si>
  <si>
    <t>203564</t>
  </si>
  <si>
    <t>100MG TBL NOB 100</t>
  </si>
  <si>
    <t>14811</t>
  </si>
  <si>
    <t>CPS ETD 50X25000UT</t>
  </si>
  <si>
    <t>14814</t>
  </si>
  <si>
    <t>KREON 10 000</t>
  </si>
  <si>
    <t>CPS ETD 50X10000UT</t>
  </si>
  <si>
    <t>119512</t>
  </si>
  <si>
    <t>LOSEPRAZOL</t>
  </si>
  <si>
    <t>20MG CPS ETD 56</t>
  </si>
  <si>
    <t>122114</t>
  </si>
  <si>
    <t>APO-OME 20</t>
  </si>
  <si>
    <t>20MG CPS ETD 100</t>
  </si>
  <si>
    <t>Sulodexid</t>
  </si>
  <si>
    <t>96118</t>
  </si>
  <si>
    <t>VESSEL DUE F</t>
  </si>
  <si>
    <t>250SU CPS MOL 50</t>
  </si>
  <si>
    <t>CHOLEKALCIFEROL</t>
  </si>
  <si>
    <t>103788</t>
  </si>
  <si>
    <t>VIGANTOL</t>
  </si>
  <si>
    <t>0,5MG/ML POR GTT SOL 1X10ML</t>
  </si>
  <si>
    <t>REPAGLINID</t>
  </si>
  <si>
    <t>26782</t>
  </si>
  <si>
    <t>NOVONORM</t>
  </si>
  <si>
    <t>2MG TBL NOB 90</t>
  </si>
  <si>
    <t>Empagliflozin</t>
  </si>
  <si>
    <t>210026</t>
  </si>
  <si>
    <t>JARDIANCE</t>
  </si>
  <si>
    <t>10MG TBL FLM 90X1</t>
  </si>
  <si>
    <t>Amidy</t>
  </si>
  <si>
    <t>10MG/G+2MG/G URT GEL 1X20G</t>
  </si>
  <si>
    <t>132600</t>
  </si>
  <si>
    <t>216680</t>
  </si>
  <si>
    <t>3MG TBL NOB 28</t>
  </si>
  <si>
    <t>Flutikason-furoát</t>
  </si>
  <si>
    <t>29816</t>
  </si>
  <si>
    <t>AVAMYS 27,5 MIKROGRAMŮ</t>
  </si>
  <si>
    <t>27,5MCG/DÁV NAS SPR SUS 1X120D</t>
  </si>
  <si>
    <t>66555</t>
  </si>
  <si>
    <t>Indapamid</t>
  </si>
  <si>
    <t>2,5MG CPS DUR 30</t>
  </si>
  <si>
    <t>83459</t>
  </si>
  <si>
    <t>Klindamycin, kombinace</t>
  </si>
  <si>
    <t>169740</t>
  </si>
  <si>
    <t>DUAC</t>
  </si>
  <si>
    <t>10MG/G+50MG/G GEL 15G</t>
  </si>
  <si>
    <t>KLONAZEPAM</t>
  </si>
  <si>
    <t>RIVOTRIL</t>
  </si>
  <si>
    <t>2MG TBL NOB 30</t>
  </si>
  <si>
    <t>184245</t>
  </si>
  <si>
    <t>LETROX 75</t>
  </si>
  <si>
    <t>75MCG TBL NOB 100 II</t>
  </si>
  <si>
    <t>MĚKKÝ PARAFIN A TUKOVÉ PRODUKTY</t>
  </si>
  <si>
    <t>89997</t>
  </si>
  <si>
    <t>LINOLA FETT ÖLBAD</t>
  </si>
  <si>
    <t>ADT BAL 1X400ML</t>
  </si>
  <si>
    <t>Norethisteron</t>
  </si>
  <si>
    <t>125226</t>
  </si>
  <si>
    <t>NORETHISTERON ZENTIVA</t>
  </si>
  <si>
    <t>5MG TBL NOB 30</t>
  </si>
  <si>
    <t>197863</t>
  </si>
  <si>
    <t>PALGOTAL</t>
  </si>
  <si>
    <t>75MG/650MG TBL FLM 30</t>
  </si>
  <si>
    <t>KODEIN A PARACETAMOL</t>
  </si>
  <si>
    <t>87906</t>
  </si>
  <si>
    <t>KORYLAN</t>
  </si>
  <si>
    <t>325MG/28,73MG TBL NOB 10</t>
  </si>
  <si>
    <t>*2070</t>
  </si>
  <si>
    <t>86356</t>
  </si>
  <si>
    <t>SÁČEK 1D DRENÁŽNÍ DRAINA S H08560</t>
  </si>
  <si>
    <t>PRŮHLEDNÝ MINI,30KS</t>
  </si>
  <si>
    <t>169929</t>
  </si>
  <si>
    <t>65/15-50MM,936615,5KS</t>
  </si>
  <si>
    <t>80094</t>
  </si>
  <si>
    <t>KRYTÍ HYDROGEL NU-GEL</t>
  </si>
  <si>
    <t>81959</t>
  </si>
  <si>
    <t>5X5CM,10KS</t>
  </si>
  <si>
    <t>22345</t>
  </si>
  <si>
    <t>KRYTÍ S MASTÍ GRASSOLIND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</si>
  <si>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</si>
  <si>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</si>
  <si>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</si>
  <si>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</si>
  <si>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</si>
  <si>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</si>
  <si>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57866</t>
  </si>
  <si>
    <t>TOBRADEX</t>
  </si>
  <si>
    <t>3MG/ML+1MG/ML OPH GTT SUS 5ML</t>
  </si>
  <si>
    <t>500MG TBL ENT 100</t>
  </si>
  <si>
    <t>14812</t>
  </si>
  <si>
    <t>215609</t>
  </si>
  <si>
    <t>10MG CPS ETD 90</t>
  </si>
  <si>
    <t>Sumatriptan</t>
  </si>
  <si>
    <t>146283</t>
  </si>
  <si>
    <t>SUMATRIPTAN MYLAN</t>
  </si>
  <si>
    <t>50MG TBL FLM 6</t>
  </si>
  <si>
    <t>16286</t>
  </si>
  <si>
    <t>STILNOX</t>
  </si>
  <si>
    <t>Atenolol a thiazidy</t>
  </si>
  <si>
    <t>76715</t>
  </si>
  <si>
    <t>TENORETIC</t>
  </si>
  <si>
    <t>100MG/25MG TBL FLM 28</t>
  </si>
  <si>
    <t>DRASLÍK</t>
  </si>
  <si>
    <t>0,175G/0,175G TBL NOB 100</t>
  </si>
  <si>
    <t>Glimepirid</t>
  </si>
  <si>
    <t>163085</t>
  </si>
  <si>
    <t>AMARYL</t>
  </si>
  <si>
    <t>141036</t>
  </si>
  <si>
    <t>TROMBEX</t>
  </si>
  <si>
    <t>75MG TBL FLM 90</t>
  </si>
  <si>
    <t>155782</t>
  </si>
  <si>
    <t>100MG/50MG TBL NOB 100</t>
  </si>
  <si>
    <t>Losartan</t>
  </si>
  <si>
    <t>114070</t>
  </si>
  <si>
    <t>LOZAP 100 ZENTIVA</t>
  </si>
  <si>
    <t>100MG TBL FLM 90 PVC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</si>
  <si>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</si>
  <si>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</si>
  <si>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</si>
  <si>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</si>
  <si>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</si>
  <si>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</si>
  <si>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</si>
  <si>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</si>
  <si>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</si>
  <si>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</si>
  <si>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10MG TBL FLM 90</t>
  </si>
  <si>
    <t>GLYCEROL</t>
  </si>
  <si>
    <t>SUPPOSITORIA GLYCERINI LÉČIVA</t>
  </si>
  <si>
    <t>2,06G SUP 10</t>
  </si>
  <si>
    <t>Hydrokortison a antibiotika</t>
  </si>
  <si>
    <t>41515</t>
  </si>
  <si>
    <t>PIMAFUCORT</t>
  </si>
  <si>
    <t>10MG/G+10MG/G+3,5MG/G CRM 15G</t>
  </si>
  <si>
    <t>166802</t>
  </si>
  <si>
    <t>100MG TBL FLM 12</t>
  </si>
  <si>
    <t>PROUŽKY ADHEZIVNÍ 102X50MM OCHRANNÉ</t>
  </si>
  <si>
    <t>102X50MM, 100KS</t>
  </si>
  <si>
    <t>85646</t>
  </si>
  <si>
    <t>57/33-48MM, 10KS</t>
  </si>
  <si>
    <t>86495</t>
  </si>
  <si>
    <t>PODLOŽKA 2D DANSAC NOVA 2 1155-15</t>
  </si>
  <si>
    <t>PRSTENEC 55MM,15-47MM,OMYVATELNÁ,5KS</t>
  </si>
  <si>
    <t>130049</t>
  </si>
  <si>
    <t>PASTA VYROVNÁVACÍ STOMOCUR CP 2050</t>
  </si>
  <si>
    <t>56G,1KS</t>
  </si>
  <si>
    <t>170043</t>
  </si>
  <si>
    <t>PASTA WELLAND BEZ ALKOHOLU</t>
  </si>
  <si>
    <t>WSP100 100G,1KS</t>
  </si>
  <si>
    <t>82974</t>
  </si>
  <si>
    <t>BÉŽOVÝ,OTVOR 10MM,FILTR NOVALIFE, 30KS, 901-10</t>
  </si>
  <si>
    <t>82220</t>
  </si>
  <si>
    <t>150ML,1KS</t>
  </si>
  <si>
    <t>85688</t>
  </si>
  <si>
    <t>SÁČEK 1D VÝPUSTNÝ STOMOCUR CLINIC CI 4520 C</t>
  </si>
  <si>
    <t>TRANSPARENTNÍ,FILTR, 20-90MM, 10KS</t>
  </si>
  <si>
    <t>86570</t>
  </si>
  <si>
    <t>SÁČEK 2D VÝPUSTNÝ ALTERNA FREE HIDE-AWAY 13985</t>
  </si>
  <si>
    <t>BÉŽOVÝ,50MM,MAXI,FILTR,30KS</t>
  </si>
  <si>
    <t>169030</t>
  </si>
  <si>
    <t>SÁČEK 1D VÝPUSTNÝ CONVEXITY ACTIVE</t>
  </si>
  <si>
    <t>BÉŽOVÝ 13-48MM 10KS XPNDL513</t>
  </si>
  <si>
    <t>169789</t>
  </si>
  <si>
    <t>KROUŽEK TĚSNÍCÍ STOMAHESIVE</t>
  </si>
  <si>
    <t>48MM TENKÝ,10KS</t>
  </si>
  <si>
    <t>170046</t>
  </si>
  <si>
    <t>FILM WELLAND BARIÉROVÝ VE SPREJI</t>
  </si>
  <si>
    <t>WBS050 50ML,1KS</t>
  </si>
  <si>
    <t>CETIRIZIN</t>
  </si>
  <si>
    <t>99600</t>
  </si>
  <si>
    <t>Guajfenesin</t>
  </si>
  <si>
    <t>94234</t>
  </si>
  <si>
    <t>GUAJACURAN</t>
  </si>
  <si>
    <t>200MG TBL OBD 30</t>
  </si>
  <si>
    <t>172044</t>
  </si>
  <si>
    <t>LETROX 150</t>
  </si>
  <si>
    <t>150MCG TBL NOB 100 II</t>
  </si>
  <si>
    <t>100301</t>
  </si>
  <si>
    <t>Neostigmin</t>
  </si>
  <si>
    <t>15MG TBL NOB 20</t>
  </si>
  <si>
    <t>17926</t>
  </si>
  <si>
    <t>37,5MG/325MG TBL FLM 30</t>
  </si>
  <si>
    <t>86638</t>
  </si>
  <si>
    <t>BÉŽOVÝ FLOW CONTROL,60-80MM,ROLL UP,038860U,039160U,039180U,30KS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</si>
  <si>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</si>
  <si>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</si>
  <si>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</si>
  <si>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</si>
  <si>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216707</t>
  </si>
  <si>
    <t>CYPROTERON A ESTROGEN</t>
  </si>
  <si>
    <t>132745</t>
  </si>
  <si>
    <t>DIANE-35</t>
  </si>
  <si>
    <t>0,035MG/2MG TBL OBD 3X21</t>
  </si>
  <si>
    <t>5MG TBL NOB 20(2X10)</t>
  </si>
  <si>
    <t>Domperidon</t>
  </si>
  <si>
    <t>47271</t>
  </si>
  <si>
    <t>MOTILIUM</t>
  </si>
  <si>
    <t>98218</t>
  </si>
  <si>
    <t>40MG TBL NOB 20</t>
  </si>
  <si>
    <t>Hydrochlorothiazid a kalium šetřící diuretika</t>
  </si>
  <si>
    <t>2,5MG/25MG TBL NOB 50</t>
  </si>
  <si>
    <t>300MG CPS DUR 16</t>
  </si>
  <si>
    <t>90</t>
  </si>
  <si>
    <t>85142</t>
  </si>
  <si>
    <t>XYZAL</t>
  </si>
  <si>
    <t>MONTELUKAST</t>
  </si>
  <si>
    <t>202808</t>
  </si>
  <si>
    <t>SINGULAIR 10</t>
  </si>
  <si>
    <t>10MG TBL FLM 98</t>
  </si>
  <si>
    <t>51618</t>
  </si>
  <si>
    <t>RAMIPRIL ACTAVIS</t>
  </si>
  <si>
    <t>2,5MG TBL NOB 50</t>
  </si>
  <si>
    <t>RŮZNÉ JINÉ KOMBINACE ŽELEZA</t>
  </si>
  <si>
    <t>119654</t>
  </si>
  <si>
    <t>SORBIFER DURULES</t>
  </si>
  <si>
    <t>320MG/60MG TBL FLM 100</t>
  </si>
  <si>
    <t>94328</t>
  </si>
  <si>
    <t>AKTIFERRIN</t>
  </si>
  <si>
    <t>6,84MG/ML SIR 100ML</t>
  </si>
  <si>
    <t>1147</t>
  </si>
  <si>
    <t>SILYMARIN AL 50</t>
  </si>
  <si>
    <t>50MG TBL OBD 100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</si>
  <si>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</si>
  <si>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</si>
  <si>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</si>
  <si>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</si>
  <si>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</si>
  <si>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</si>
  <si>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</si>
  <si>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</si>
  <si>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</si>
  <si>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140623</t>
  </si>
  <si>
    <t>EPITÉZA MAMÁRNÍ ESSENTIAL 2A</t>
  </si>
  <si>
    <t>SILIKONOVÁ, ASYMETRICKÁ, 353</t>
  </si>
  <si>
    <t>97375</t>
  </si>
  <si>
    <t>15MG CPS RML 30</t>
  </si>
  <si>
    <t>TELMISARTAN A DIURETIKA</t>
  </si>
  <si>
    <t>26578</t>
  </si>
  <si>
    <t>MICARDISPLUS</t>
  </si>
  <si>
    <t>80MG/12,5MG TBL NOB 28</t>
  </si>
  <si>
    <t>ATORVASTATIN</t>
  </si>
  <si>
    <t>187500</t>
  </si>
  <si>
    <t>3802</t>
  </si>
  <si>
    <t>CONCOR COR</t>
  </si>
  <si>
    <t>2,5MG TBL FLM 56</t>
  </si>
  <si>
    <t>2546</t>
  </si>
  <si>
    <t>MAXITROL</t>
  </si>
  <si>
    <t>OPH GTT SUS 5ML</t>
  </si>
  <si>
    <t>169252</t>
  </si>
  <si>
    <t>169254</t>
  </si>
  <si>
    <t>75MG TBL FLM 100</t>
  </si>
  <si>
    <t>METFORMIN</t>
  </si>
  <si>
    <t>128624</t>
  </si>
  <si>
    <t>GLUCOPHAGE</t>
  </si>
  <si>
    <t>500MG TBL FLM 100</t>
  </si>
  <si>
    <t>Perindopril</t>
  </si>
  <si>
    <t>120796</t>
  </si>
  <si>
    <t>4MG TBL NOB 100</t>
  </si>
  <si>
    <t>160806</t>
  </si>
  <si>
    <t>PICOPREP</t>
  </si>
  <si>
    <t>10MG/3,5G/12G POR PLV SOL 2</t>
  </si>
  <si>
    <t>26910</t>
  </si>
  <si>
    <t>50MG TBL FLM 12 I</t>
  </si>
  <si>
    <t>Kombinace minerálních solí</t>
  </si>
  <si>
    <t>183550</t>
  </si>
  <si>
    <t>EZICLEN</t>
  </si>
  <si>
    <t>POR CNC SOL 2X176ML</t>
  </si>
  <si>
    <t>32559</t>
  </si>
  <si>
    <t>1000MG TBL FLM 14</t>
  </si>
  <si>
    <t>155859</t>
  </si>
  <si>
    <t>SUMAMED</t>
  </si>
  <si>
    <t>50MG SUP 10</t>
  </si>
  <si>
    <t>132644</t>
  </si>
  <si>
    <t>500MG TBL NOB 14</t>
  </si>
  <si>
    <t>216196</t>
  </si>
  <si>
    <t>KLACID 250</t>
  </si>
  <si>
    <t>250MG TBL FLM 14</t>
  </si>
  <si>
    <t>LOPERAMID</t>
  </si>
  <si>
    <t>132604</t>
  </si>
  <si>
    <t>2MG CPS DUR 20</t>
  </si>
  <si>
    <t>132702</t>
  </si>
  <si>
    <t>132808</t>
  </si>
  <si>
    <t>Mesalazin</t>
  </si>
  <si>
    <t>169722</t>
  </si>
  <si>
    <t>ASACOL</t>
  </si>
  <si>
    <t>500MG SUP 20</t>
  </si>
  <si>
    <t>192090</t>
  </si>
  <si>
    <t>PENTASA SLOW RELEASE TABLETS 500 MG</t>
  </si>
  <si>
    <t>500MG TBL RET 100</t>
  </si>
  <si>
    <t>86616</t>
  </si>
  <si>
    <t>500MG TBL PRO 100</t>
  </si>
  <si>
    <t>203804</t>
  </si>
  <si>
    <t>203805</t>
  </si>
  <si>
    <t>ASACOL 400</t>
  </si>
  <si>
    <t>400MG TBL ENT 100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</si>
  <si>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</si>
  <si>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</si>
  <si>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</si>
  <si>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</si>
  <si>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</si>
  <si>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</si>
  <si>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</si>
  <si>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</si>
  <si>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</si>
  <si>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213480</t>
  </si>
  <si>
    <t>Ranitidin</t>
  </si>
  <si>
    <t>91280</t>
  </si>
  <si>
    <t>150MG TBL FLM 30</t>
  </si>
  <si>
    <t>166774</t>
  </si>
  <si>
    <t>50MG TBL FLM 40 I</t>
  </si>
  <si>
    <t>170578</t>
  </si>
  <si>
    <t>S OUŠKY,50MM,10-45,105120,5KS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</si>
  <si>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</si>
  <si>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</si>
  <si>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</si>
  <si>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</si>
  <si>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</si>
  <si>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170814</t>
  </si>
  <si>
    <t>BÉŽOVÝ,20-30 MM,STANDARD,FILTR,10KS</t>
  </si>
  <si>
    <t>170379</t>
  </si>
  <si>
    <t>HYDROKOLOIDNÍ,K VYSTŘIŽENÍ,KROUŽEK 60MM,5KS</t>
  </si>
  <si>
    <t>170405</t>
  </si>
  <si>
    <t>BÉŽOVÝ S OKÉNKEM A VENTILEM,VÝPUST SUCHÝ ZIP,KROUŽEK 60MM,15KS</t>
  </si>
  <si>
    <t>169026</t>
  </si>
  <si>
    <t>SÁČEK 1D UZAVŘENÝ CURVEX ACTIVE</t>
  </si>
  <si>
    <t>BÉŽOVÝ 13-32MM 10KS XPCCM513</t>
  </si>
  <si>
    <t>82357</t>
  </si>
  <si>
    <t>PÁSEK PŘÍDRŽNÝ TEXTILNÍ</t>
  </si>
  <si>
    <t>100 CM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</si>
  <si>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</si>
  <si>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</si>
  <si>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</si>
  <si>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</si>
  <si>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</si>
  <si>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</si>
  <si>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</si>
  <si>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</si>
  <si>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86236</t>
  </si>
  <si>
    <t>SÁČEK 1D VÝPUSTNÝ DANSAC NOVA 1 INFANT 818-10</t>
  </si>
  <si>
    <t>PRŮHLEDNÝ,10-40MM,DĚTSKÝ,FILTR NOVA,30KS</t>
  </si>
  <si>
    <t>86526</t>
  </si>
  <si>
    <t>DO 61MM,5KS</t>
  </si>
  <si>
    <t>86773</t>
  </si>
  <si>
    <t>PODLOŽKA 2D NATURA STOMAHESIVE</t>
  </si>
  <si>
    <t>100MM,5KS</t>
  </si>
  <si>
    <t>155941</t>
  </si>
  <si>
    <t>HERPESIN</t>
  </si>
  <si>
    <t>50MG/G CRM 5G</t>
  </si>
  <si>
    <t>125064</t>
  </si>
  <si>
    <t>5MG TBL NOB 90</t>
  </si>
  <si>
    <t>BETAXOLOL</t>
  </si>
  <si>
    <t>214425</t>
  </si>
  <si>
    <t>BETAXA 20</t>
  </si>
  <si>
    <t>20MG TBL FLM 100</t>
  </si>
  <si>
    <t>Jinanový list (Ginkgo biloba)</t>
  </si>
  <si>
    <t>13492</t>
  </si>
  <si>
    <t>TEBOKAN</t>
  </si>
  <si>
    <t>40MG TBL FLM 150</t>
  </si>
  <si>
    <t>LEFLUNOMID</t>
  </si>
  <si>
    <t>26260</t>
  </si>
  <si>
    <t>ARAVA</t>
  </si>
  <si>
    <t>201946</t>
  </si>
  <si>
    <t>ANALERGIN NEO</t>
  </si>
  <si>
    <t>5MG TBL FLM 90 II</t>
  </si>
  <si>
    <t>31536</t>
  </si>
  <si>
    <t>25MG TBL PRO 100</t>
  </si>
  <si>
    <t>192521</t>
  </si>
  <si>
    <t>NASONEX</t>
  </si>
  <si>
    <t>50MCG/DÁV NAS SPR SUS 140DÁV</t>
  </si>
  <si>
    <t>132723</t>
  </si>
  <si>
    <t>148073</t>
  </si>
  <si>
    <t>20MG TBL FLM 84</t>
  </si>
  <si>
    <t>Telmisartan</t>
  </si>
  <si>
    <t>167666</t>
  </si>
  <si>
    <t>TOLURA</t>
  </si>
  <si>
    <t>40MG TBL NOB 28</t>
  </si>
  <si>
    <t>TELMISARTAN A AMLODIPIN</t>
  </si>
  <si>
    <t>167855</t>
  </si>
  <si>
    <t>TWYNSTA</t>
  </si>
  <si>
    <t>80MG/5MG TBL NOB 90X1</t>
  </si>
  <si>
    <t>Warfarin</t>
  </si>
  <si>
    <t>94113</t>
  </si>
  <si>
    <t>WARFARIN ORION</t>
  </si>
  <si>
    <t>3MG TBL NOB 100</t>
  </si>
  <si>
    <t>250MG CPS DUR 30</t>
  </si>
  <si>
    <t>46754</t>
  </si>
  <si>
    <t>100MG CPS DUR 30</t>
  </si>
  <si>
    <t>138841</t>
  </si>
  <si>
    <t>DORETA</t>
  </si>
  <si>
    <t>37,5MG/325MG TBL FLM 30 I</t>
  </si>
  <si>
    <t>80176</t>
  </si>
  <si>
    <t>10X10CM,NETKANÝ TEXTIL,4 VRSTVY,100KS</t>
  </si>
  <si>
    <t>155937</t>
  </si>
  <si>
    <t>HERPESIN 400</t>
  </si>
  <si>
    <t>400MG TBL NOB 50</t>
  </si>
  <si>
    <t>Betamethason</t>
  </si>
  <si>
    <t>0,5MG/G CRM 30G</t>
  </si>
  <si>
    <t>75632</t>
  </si>
  <si>
    <t>DICLOFENAC AL RETARD</t>
  </si>
  <si>
    <t>132632</t>
  </si>
  <si>
    <t>500MG TBL FLM 60</t>
  </si>
  <si>
    <t>Gestoden a ethinylestradiol</t>
  </si>
  <si>
    <t>192773</t>
  </si>
  <si>
    <t>KATYA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</si>
  <si>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</si>
  <si>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</si>
  <si>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</si>
  <si>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</si>
  <si>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</si>
  <si>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</si>
  <si>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</si>
  <si>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</si>
  <si>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</si>
  <si>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</si>
  <si>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</si>
  <si>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2963</t>
  </si>
  <si>
    <t>PREDNISON 20 LÉČIVA</t>
  </si>
  <si>
    <t>20MG TBL NOB 20</t>
  </si>
  <si>
    <t>Thiethylperazin</t>
  </si>
  <si>
    <t>6,5MG SUP 6</t>
  </si>
  <si>
    <t>179325</t>
  </si>
  <si>
    <t>75MG/650MG TBL FLM 10 I</t>
  </si>
  <si>
    <t>200903</t>
  </si>
  <si>
    <t>XORIMAX</t>
  </si>
  <si>
    <t>Escitalopram</t>
  </si>
  <si>
    <t>137823</t>
  </si>
  <si>
    <t>10MG TBL FLM 60</t>
  </si>
  <si>
    <t>FORMOTEROL</t>
  </si>
  <si>
    <t>19147</t>
  </si>
  <si>
    <t>FORMOVENT</t>
  </si>
  <si>
    <t>12MCG INH PLV CPS DUR 60+1 INH</t>
  </si>
  <si>
    <t>132671</t>
  </si>
  <si>
    <t>147458</t>
  </si>
  <si>
    <t>112MCG TBL NOB 100 II</t>
  </si>
  <si>
    <t>15656</t>
  </si>
  <si>
    <t>250MG TBL FLM 500</t>
  </si>
  <si>
    <t>15660</t>
  </si>
  <si>
    <t>500MG TBL FLM 200</t>
  </si>
  <si>
    <t>132711</t>
  </si>
  <si>
    <t>15653</t>
  </si>
  <si>
    <t>250MG TBL FLM 10</t>
  </si>
  <si>
    <t>119672</t>
  </si>
  <si>
    <t>DICLOFENAC DUO PHARMASWISS</t>
  </si>
  <si>
    <t>75MG CPS RDR 30 I</t>
  </si>
  <si>
    <t>19681</t>
  </si>
  <si>
    <t>GÁZA SKLÁDANÁ KOMPRESY NESTERILNÍ STERILUX ES</t>
  </si>
  <si>
    <t>82747</t>
  </si>
  <si>
    <t>KRYTÍ VLHKÉ - KÓD PRO OZNÁMENÍ ZAČÁTKU LÉČBY</t>
  </si>
  <si>
    <t>SIGNÁLNÍ KÓD ZP - PROSTŘEDKY PRO VLHKÉ HOJENÍ RAN</t>
  </si>
  <si>
    <t>140717</t>
  </si>
  <si>
    <t>PÁS BŘIŠNÍ ELASTICKÝ</t>
  </si>
  <si>
    <t>ORTEX 031A</t>
  </si>
  <si>
    <t>32060</t>
  </si>
  <si>
    <t>9500IU/ML INJ SOL ISP 2X0,6ML</t>
  </si>
  <si>
    <t>40378</t>
  </si>
  <si>
    <t>PANZYNORM FORTE-N</t>
  </si>
  <si>
    <t>20000U/12000U/900U TBL FLM 30</t>
  </si>
  <si>
    <t>208322</t>
  </si>
  <si>
    <t>ORTANOL</t>
  </si>
  <si>
    <t>20MG CPS ETD 100 I</t>
  </si>
  <si>
    <t>Sulpirid</t>
  </si>
  <si>
    <t>54432</t>
  </si>
  <si>
    <t>PROSULPIN</t>
  </si>
  <si>
    <t>50MG TBL NOB 30</t>
  </si>
  <si>
    <t>166775</t>
  </si>
  <si>
    <t>50MG TBL FLM 40 II</t>
  </si>
  <si>
    <t>Kolchicin</t>
  </si>
  <si>
    <t>119697</t>
  </si>
  <si>
    <t>COLCHICUM-DISPERT</t>
  </si>
  <si>
    <t>0,5MG TBL OBD 20</t>
  </si>
  <si>
    <t>116436</t>
  </si>
  <si>
    <t>APO-PANTO 40</t>
  </si>
  <si>
    <t>40MG TBL ENT 100</t>
  </si>
  <si>
    <t>SALMETEROL A FLUTIKASON</t>
  </si>
  <si>
    <t>122305</t>
  </si>
  <si>
    <t>SERETIDE DISKUS</t>
  </si>
  <si>
    <t>50MCG/500MCG INH PLV DOS 3X60D</t>
  </si>
  <si>
    <t>DESLORATADIN</t>
  </si>
  <si>
    <t>14075</t>
  </si>
  <si>
    <t>119688</t>
  </si>
  <si>
    <t>180698</t>
  </si>
  <si>
    <t>11468</t>
  </si>
  <si>
    <t>50MG TBL NOB 60</t>
  </si>
  <si>
    <t>9844</t>
  </si>
  <si>
    <t>6,5MG TBL OBD 50</t>
  </si>
  <si>
    <t>ESOMEPRAZOL</t>
  </si>
  <si>
    <t>147934</t>
  </si>
  <si>
    <t>EMANERA</t>
  </si>
  <si>
    <t>40MG CPS ETD 98 I</t>
  </si>
  <si>
    <t>109415</t>
  </si>
  <si>
    <t>NOLPAZA</t>
  </si>
  <si>
    <t>40MG TBL ENT 84</t>
  </si>
  <si>
    <t>99366</t>
  </si>
  <si>
    <t>AMOKSIKLAV 457 MG/5 ML</t>
  </si>
  <si>
    <t>400MG/57MG/5ML POR PLV SUS 70M</t>
  </si>
  <si>
    <t>Triamcinolon a antiseptika</t>
  </si>
  <si>
    <t>4178</t>
  </si>
  <si>
    <t>TRIAMCINOLON E LÉČIVA</t>
  </si>
  <si>
    <t>1MG/G+10MG/G UNG 1X20G</t>
  </si>
  <si>
    <t>184041</t>
  </si>
  <si>
    <t>FORLAX</t>
  </si>
  <si>
    <t>4G POR PLV SOL SCC 50</t>
  </si>
  <si>
    <t>184040</t>
  </si>
  <si>
    <t>4G POR PLV SOL SCC 30</t>
  </si>
  <si>
    <t>TRIAMCINOLON</t>
  </si>
  <si>
    <t>4160</t>
  </si>
  <si>
    <t>TRIAMCINOLON S LÉČIVA</t>
  </si>
  <si>
    <t>1MG/G+30MG/G UNG 30G</t>
  </si>
  <si>
    <t>Jodovaný povidon</t>
  </si>
  <si>
    <t>BRAUNOVIDON</t>
  </si>
  <si>
    <t>100MG/G UNG 250G</t>
  </si>
  <si>
    <t>KOMBINACE RŮZNÝCH ANTIBIOTIK</t>
  </si>
  <si>
    <t>OPH UNG 5G</t>
  </si>
  <si>
    <t>115714</t>
  </si>
  <si>
    <t>320MG/60MG TBL FLM 50</t>
  </si>
  <si>
    <t>214618</t>
  </si>
  <si>
    <t>400MG TBL PRO 20</t>
  </si>
  <si>
    <t>59673</t>
  </si>
  <si>
    <t>12474</t>
  </si>
  <si>
    <t>TRAMABENE 50 TOBOLKY</t>
  </si>
  <si>
    <t>50MG CPS DUR 10</t>
  </si>
  <si>
    <t>209686</t>
  </si>
  <si>
    <t>DORETA PROLONG</t>
  </si>
  <si>
    <t>75MG/650MG TBL PRO 10 II</t>
  </si>
  <si>
    <t>202700</t>
  </si>
  <si>
    <t>20MG TBL ENT 60</t>
  </si>
  <si>
    <t>155780</t>
  </si>
  <si>
    <t>100MG/50MG TBL NOB 20</t>
  </si>
  <si>
    <t>66014</t>
  </si>
  <si>
    <t>SULFADIAZIN, STŘÍBRNÁ SŮL, KOMBINACE</t>
  </si>
  <si>
    <t>14877</t>
  </si>
  <si>
    <t>IALUGEN PLUS</t>
  </si>
  <si>
    <t>2MG/G+10MG/G CRM 60G</t>
  </si>
  <si>
    <t>32086</t>
  </si>
  <si>
    <t>TRALGIT</t>
  </si>
  <si>
    <t>50MG CPS DUR 20</t>
  </si>
  <si>
    <t>17925</t>
  </si>
  <si>
    <t>37,5MG/325MG TBL FLM 20</t>
  </si>
  <si>
    <t>100MG TBL NOB 3X20</t>
  </si>
  <si>
    <t>100MG/50MG TBL NOB 50</t>
  </si>
  <si>
    <t>100MG TBL NOB 2X10</t>
  </si>
  <si>
    <t>Nitrofurantoin</t>
  </si>
  <si>
    <t>FUROLIN</t>
  </si>
  <si>
    <t>155872</t>
  </si>
  <si>
    <t>400MG TBL RET 20</t>
  </si>
  <si>
    <t>97402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</si>
  <si>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</si>
  <si>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</si>
  <si>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</si>
  <si>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</si>
  <si>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</si>
  <si>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</si>
  <si>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</si>
  <si>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</si>
  <si>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500MG TBL NOB 12</t>
  </si>
  <si>
    <t>20027</t>
  </si>
  <si>
    <t>AGAPURIN SR 400</t>
  </si>
  <si>
    <t>400MG TBL PRO 50</t>
  </si>
  <si>
    <t>201608</t>
  </si>
  <si>
    <t>37,5MG/325MG TBL FLM 20X1</t>
  </si>
  <si>
    <t>201607</t>
  </si>
  <si>
    <t>37,5MG/325MG TBL FLM 10X1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</si>
  <si>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</si>
  <si>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</si>
  <si>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</si>
  <si>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</si>
  <si>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</si>
  <si>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</si>
  <si>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</si>
  <si>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R03AC13 - FORMOTEROL</t>
  </si>
  <si>
    <t>N02CC01 - SUMATRIPTAN</t>
  </si>
  <si>
    <t>B01AC04 - KLOPIDOGREL</t>
  </si>
  <si>
    <t>R06AE09 - LEVOCETIRIZIN</t>
  </si>
  <si>
    <t>R01AD09 - MOMETASON</t>
  </si>
  <si>
    <t>J01FA10 - AZITHROMYCIN</t>
  </si>
  <si>
    <t>A10BB12 - GLIMEPIRID</t>
  </si>
  <si>
    <t>A02BC03 - LANSOPRAZOL</t>
  </si>
  <si>
    <t>A02BC05 - ESOMEPRAZOL</t>
  </si>
  <si>
    <t>R03AK06 - SALMETEROL A FLUTIKASON</t>
  </si>
  <si>
    <t>B01AA03 - WARFARIN</t>
  </si>
  <si>
    <t>N05AL01 - SULPIRID</t>
  </si>
  <si>
    <t>N02AJ06 - KODEIN A PARACETAMOL</t>
  </si>
  <si>
    <t>L04AA13 - LEFLUNOMID</t>
  </si>
  <si>
    <t>A02BC03</t>
  </si>
  <si>
    <t>J01FA10</t>
  </si>
  <si>
    <t>N05AL01</t>
  </si>
  <si>
    <t>R03AC13</t>
  </si>
  <si>
    <t>B01AC04</t>
  </si>
  <si>
    <t>R03AK06</t>
  </si>
  <si>
    <t>50MCG/500MCG INH PLV DOS 3X60DÁV</t>
  </si>
  <si>
    <t>R06AE09</t>
  </si>
  <si>
    <t>400MG/57MG/5ML POR PLV SUS 70ML</t>
  </si>
  <si>
    <t>19000IU/ML INJ SOL ISP 10X0,6ML</t>
  </si>
  <si>
    <t>N02AJ06</t>
  </si>
  <si>
    <t>N02CC01</t>
  </si>
  <si>
    <t>A10BB12</t>
  </si>
  <si>
    <t>160MCG/4,5MCG INH PLV 10X120DÁV</t>
  </si>
  <si>
    <t>R03DC03</t>
  </si>
  <si>
    <t>19000IU/ML INJ SOL ISP 10X0,8ML</t>
  </si>
  <si>
    <t>A02BC05</t>
  </si>
  <si>
    <t>B01AA03</t>
  </si>
  <si>
    <t>L04AA13</t>
  </si>
  <si>
    <t>R01AD09</t>
  </si>
  <si>
    <t>Přehled plnění PL - Preskripce léčivých přípravků - orientační přehled</t>
  </si>
  <si>
    <t>0466</t>
  </si>
  <si>
    <t>1CHIR: pracoviště DK COS</t>
  </si>
  <si>
    <t>1CHIR: pracoviště DK COS Celkem</t>
  </si>
  <si>
    <t>ZA324</t>
  </si>
  <si>
    <t>Krytí tegaderm 10,0 cm x 12,0 cm bal. á 50 ks 1626W</t>
  </si>
  <si>
    <t>ZA329</t>
  </si>
  <si>
    <t>Obinadlo fixa crep   6 cm x 4 m 1323100102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</si>
  <si>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</si>
  <si>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</si>
  <si>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</si>
  <si>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</si>
  <si>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ZA544</t>
  </si>
  <si>
    <t>Krytí inadine nepřilnavé 5,0 x 5,0 cm 1/10 SYS01481EE</t>
  </si>
  <si>
    <t>ZA563</t>
  </si>
  <si>
    <t>Kompresa AB 20 x 20 cm/1 ks sterilní NT savá 1230114041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</si>
  <si>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</si>
  <si>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</si>
  <si>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</si>
  <si>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</si>
  <si>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</si>
  <si>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</si>
  <si>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</si>
  <si>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</si>
  <si>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</si>
  <si>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</si>
  <si>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</si>
  <si>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</si>
  <si>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</si>
  <si>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</si>
  <si>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</si>
  <si>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</si>
  <si>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ZH012</t>
  </si>
  <si>
    <t>Náplast micropore 2,50 cm x 9,10 m 840W-1</t>
  </si>
  <si>
    <t>ZI558</t>
  </si>
  <si>
    <t>Náplast curapor   7 x   5 cm 32912  (22120,  náhrada za cosmopor )</t>
  </si>
  <si>
    <t>ZI600</t>
  </si>
  <si>
    <t>Náplast curapor 10 x 15 cm 32914 ( náhrada za cosmopor )</t>
  </si>
  <si>
    <t>ZK404</t>
  </si>
  <si>
    <t>Krytí prontosan roztok 350 ml 400416</t>
  </si>
  <si>
    <t>ZL663</t>
  </si>
  <si>
    <t>Krytí mastný tyl pharmatull 10 x 10 cm bal. á 10 ks P-Tull1010</t>
  </si>
  <si>
    <t>ZA065</t>
  </si>
  <si>
    <t>Verba č. 5 - břišní pás 105 - 115 cm 932535</t>
  </si>
  <si>
    <t>ZF450</t>
  </si>
  <si>
    <t>Obinadlo elastické lenkideal krátkotažné 10 cm x 5 m bal. á 10 ks 19583</t>
  </si>
  <si>
    <t>ZN091</t>
  </si>
  <si>
    <t>Obvaz elastický síťový CareFix Tube k zajištění a ochraně fixace IV kanyl vel. M bal. á 15 ks 0151 M</t>
  </si>
  <si>
    <t>ZM582</t>
  </si>
  <si>
    <t>Obinadlo elastické lenkideal krátkotažné 15 cm x 5 m bal. á 10 ks 19585</t>
  </si>
  <si>
    <t>ZN476</t>
  </si>
  <si>
    <t>Obinadlo elastické universal 15 cm x 5 m 1323100315</t>
  </si>
  <si>
    <t>ZD482</t>
  </si>
  <si>
    <t>Krytí filmové transparentní Opsite spray 240 ml bal. á 12 ks 66004980</t>
  </si>
  <si>
    <t>ZD232</t>
  </si>
  <si>
    <t>Podkolenky antitrombotické pro imobilní pacienty mediven thrombexin L normální ANTICO TPS 26935</t>
  </si>
  <si>
    <t>ZM952</t>
  </si>
  <si>
    <t>Krytí mepilex border post-op sterilní 9 x 15 cm bal. á 10 ks 495300</t>
  </si>
  <si>
    <t>ZA690</t>
  </si>
  <si>
    <t>Čepelka skalpelová 10 BB510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</si>
  <si>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</si>
  <si>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</si>
  <si>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</si>
  <si>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</si>
  <si>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</si>
  <si>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</si>
  <si>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</si>
  <si>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</si>
  <si>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</si>
  <si>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</si>
  <si>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</si>
  <si>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</si>
  <si>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</si>
  <si>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</si>
  <si>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</si>
  <si>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</si>
  <si>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</si>
  <si>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</si>
  <si>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</si>
  <si>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</si>
  <si>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</si>
  <si>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</si>
  <si>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</si>
  <si>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</si>
  <si>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ZB598</t>
  </si>
  <si>
    <t>Spojka symetrická přímá 7 x 7 mm 60.23.00 (120 430)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</si>
  <si>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</si>
  <si>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</si>
  <si>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</si>
  <si>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</si>
  <si>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</si>
  <si>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</si>
  <si>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</si>
  <si>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</si>
  <si>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</si>
  <si>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</si>
  <si>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</si>
  <si>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</si>
  <si>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</si>
  <si>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</si>
  <si>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</si>
  <si>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</si>
  <si>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</si>
  <si>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</si>
  <si>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</si>
  <si>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</si>
  <si>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</si>
  <si>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</si>
  <si>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</si>
  <si>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</si>
  <si>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</si>
  <si>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</si>
  <si>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</si>
  <si>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</si>
  <si>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</si>
  <si>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</si>
  <si>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</si>
  <si>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</si>
  <si>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</si>
  <si>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</si>
  <si>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</si>
  <si>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</si>
  <si>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</si>
  <si>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</si>
  <si>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</si>
  <si>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</si>
  <si>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</si>
  <si>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</si>
  <si>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</si>
  <si>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</si>
  <si>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</si>
  <si>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ostatní tekuté vzorky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</si>
  <si>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</si>
  <si>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</si>
  <si>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</si>
  <si>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</si>
  <si>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</si>
  <si>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</si>
  <si>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</si>
  <si>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</si>
  <si>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</si>
  <si>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</si>
  <si>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ZL105</t>
  </si>
  <si>
    <t>Nástavec pro odběr moče ke zkumavce vacuete 450251</t>
  </si>
  <si>
    <t>ZB407</t>
  </si>
  <si>
    <t>Sonda gastrojejunální VANKEMMEL bal. á 5 ks LA6218</t>
  </si>
  <si>
    <t>ZB557</t>
  </si>
  <si>
    <t>Přechodka adapter combifix rekord - luer 4090306</t>
  </si>
  <si>
    <t>ZK353</t>
  </si>
  <si>
    <t>Trokar hrudní redax F20 atraumatický bal. á 10 ks 21120</t>
  </si>
  <si>
    <t>ZL688</t>
  </si>
  <si>
    <t>Proužky Accu-Check Inform IIStrip 50 EU1 á 50 ks 05942861041</t>
  </si>
  <si>
    <t>ZL689</t>
  </si>
  <si>
    <t>Roztok Accu-Check Performa Int´l Controls 1+2 level 04861736</t>
  </si>
  <si>
    <t>ZB985</t>
  </si>
  <si>
    <t>Zkumavka močová urin-monovette s pístem 10 ml sterilní bal. á 100 ks 10.252.020</t>
  </si>
  <si>
    <t>ZN297</t>
  </si>
  <si>
    <t>Hadička spojovací Gamaplus 1,8 x 450 LL NO DOP 606301-ND</t>
  </si>
  <si>
    <t>ZN298</t>
  </si>
  <si>
    <t>Hadička spojovací Gamaplus 1,8 x 1800 LL NO DOP 606304-ND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</si>
  <si>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</si>
  <si>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</si>
  <si>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</si>
  <si>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</si>
  <si>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ZA969</t>
  </si>
  <si>
    <t>Set pro gravitační výživu flocare - gravity pack set - transition 586459 ( APA 3227106)</t>
  </si>
  <si>
    <t>ZF973</t>
  </si>
  <si>
    <t>Hadička tlaková spojovací unicath 1,5 mm x   25 cm LL na obou koncích male-male bal. á 40 ks PN 1202</t>
  </si>
  <si>
    <t>ZO372</t>
  </si>
  <si>
    <t>Konektor bezjehlový OptiSyte JIM:JSM4001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</si>
  <si>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</si>
  <si>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</si>
  <si>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</si>
  <si>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</si>
  <si>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</si>
  <si>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</si>
  <si>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</si>
  <si>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</si>
  <si>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</si>
  <si>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</si>
  <si>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</si>
  <si>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</si>
  <si>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ZA833</t>
  </si>
  <si>
    <t>Jehla injekční 0,8 x 40 mm zelená 4657527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</si>
  <si>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</si>
  <si>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</si>
  <si>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</si>
  <si>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</si>
  <si>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</si>
  <si>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</si>
  <si>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</si>
  <si>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</si>
  <si>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</si>
  <si>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</si>
  <si>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</si>
  <si>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</si>
  <si>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</si>
  <si>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</si>
  <si>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</si>
  <si>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latex PF bez pudru 7,0 330048070</t>
  </si>
  <si>
    <t>ZN108</t>
  </si>
  <si>
    <t>Rukavice operační gammex latex PF bez pudru 8,0 330048080</t>
  </si>
  <si>
    <t>DG395</t>
  </si>
  <si>
    <t>Diagnostická souprava AB0 set monoklonální na 30</t>
  </si>
  <si>
    <t>DH758</t>
  </si>
  <si>
    <t>Bactec Plus Aerobic-plastic</t>
  </si>
  <si>
    <t>DH759</t>
  </si>
  <si>
    <t>Bactec Lytic/ 10 Anaerobic- plastic</t>
  </si>
  <si>
    <t>ZL423</t>
  </si>
  <si>
    <t>Hadice odsávací sterilní SERRES s koncovkami CH 26, bal. 20 ks délka 3 m FFM CT4032, CT-4034</t>
  </si>
  <si>
    <t>ZA315</t>
  </si>
  <si>
    <t>Kompresa NT 5 x 5 cm/2 ks sterilní 26501</t>
  </si>
  <si>
    <t>ZA330</t>
  </si>
  <si>
    <t>Obinadlo fixa crep   8 cm x 4 m 1323100103</t>
  </si>
  <si>
    <t>ZA331</t>
  </si>
  <si>
    <t>Obinadlo fixa crep 10 cm x 4 m 1323100104</t>
  </si>
  <si>
    <t>ZA443</t>
  </si>
  <si>
    <t>Šátek trojcípý NT 136 x 96 x 96 cm 20002</t>
  </si>
  <si>
    <t>ZA446</t>
  </si>
  <si>
    <t>Vata buničitá přířezy 20 x 30 cm 1230200129</t>
  </si>
  <si>
    <t>ZA450</t>
  </si>
  <si>
    <t>Náplast omniplast 1,25 cm x 9,1 m 9004520</t>
  </si>
  <si>
    <t>ZA463</t>
  </si>
  <si>
    <t>Kompresa NT 10 x 20 cm/2 ks sterilní 26620</t>
  </si>
  <si>
    <t>ZA464</t>
  </si>
  <si>
    <t>Kompresa NT 10 x 10 cm/2 ks sterilní 26520</t>
  </si>
  <si>
    <t>ZA505</t>
  </si>
  <si>
    <t>Krytí mepore film 15 x 20 cm bal. á 10 ks 273000-02</t>
  </si>
  <si>
    <t>ZA530</t>
  </si>
  <si>
    <t>Vložky hygienické samu 7162212</t>
  </si>
  <si>
    <t>ZA539</t>
  </si>
  <si>
    <t>Kompresa NT 10 x 10 cm nesterilní 06103</t>
  </si>
  <si>
    <t>ZA547</t>
  </si>
  <si>
    <t>Krytí inadine nepřilnavé 9,5 x 9,5 cm 1/10 SYS01512EE</t>
  </si>
  <si>
    <t>ZA562</t>
  </si>
  <si>
    <t>Náplast cosmopor i. v. 6 x 8 cm bal. á 50 ks 9008054</t>
  </si>
  <si>
    <t>ZA643</t>
  </si>
  <si>
    <t>Kompresa vliwasoft 10 x 20 nesterilní á 100 ks 12070</t>
  </si>
  <si>
    <t>ZC352</t>
  </si>
  <si>
    <t>Obinadlo elastické universalní 12 cm x 10 m bal. á 12 ks 1320200207</t>
  </si>
  <si>
    <t>ZC854</t>
  </si>
  <si>
    <t>Kompresa NT 7,5 x 7,5 cm/2 ks sterilní 26510</t>
  </si>
  <si>
    <t>ZE483</t>
  </si>
  <si>
    <t>Náplast D-Fix (easi-v) transparentní fixace perif. a centr. ven. k  (49-664-M) 70.700.41.071</t>
  </si>
  <si>
    <t>ZA437</t>
  </si>
  <si>
    <t>Obvaz elastický síťový pruban č. 14 427314</t>
  </si>
  <si>
    <t>ZL410</t>
  </si>
  <si>
    <t>Krytí gelové Hemagel 100 g A2681147</t>
  </si>
  <si>
    <t>ZL973</t>
  </si>
  <si>
    <t>Pěna renasys-F střední set (M) 66800795</t>
  </si>
  <si>
    <t>ZL974</t>
  </si>
  <si>
    <t>Pěna renasys-F velký set (L) 66800796</t>
  </si>
  <si>
    <t>ZF454</t>
  </si>
  <si>
    <t>Obinadlo elastické lenkideal krátkotažné 12 cm x 5 m bal. á 10 ks 19584</t>
  </si>
  <si>
    <t>ZL978</t>
  </si>
  <si>
    <t>Kanystr renasys GO 300 ml 66800914</t>
  </si>
  <si>
    <t>ZC843</t>
  </si>
  <si>
    <t>Krytí hemostatické gelitacel 5 x 7 cm GC-507 bal. á 15 ks 742532</t>
  </si>
  <si>
    <t>ZA577</t>
  </si>
  <si>
    <t>Set rouškovací Certofix pro CVC bal á 10 ks 291832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</si>
  <si>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</si>
  <si>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</si>
  <si>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</si>
  <si>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</si>
  <si>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</si>
  <si>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</si>
  <si>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ZA897</t>
  </si>
  <si>
    <t>Nůž na stehy sterilní  krátký bal. á 100 ks 11.000.00.010</t>
  </si>
  <si>
    <t>ZB066</t>
  </si>
  <si>
    <t>Stříkačka janett 3-dílná 100 ml sterilní vyplachovací adaptér TS-100ML( PLS1710)</t>
  </si>
  <si>
    <t>ZB949</t>
  </si>
  <si>
    <t>Pinzeta UH sterilní HAR478 165 (HAR999565)</t>
  </si>
  <si>
    <t>ZC900</t>
  </si>
  <si>
    <t>Systém odsávací hi-vac 200 ml-komplet bal. á 60 ks 05.000.22.801</t>
  </si>
  <si>
    <t>ZH817</t>
  </si>
  <si>
    <t>Katetr močový foley CH18 180605-000180</t>
  </si>
  <si>
    <t>ZB671</t>
  </si>
  <si>
    <t>Láhev zvlhčovače 0,25 l autoklávovatelný P00442</t>
  </si>
  <si>
    <t>ZA364</t>
  </si>
  <si>
    <t>Sáček kolostomický draina S mini 75 mm á 30 ks H08560U</t>
  </si>
  <si>
    <t>ZB369</t>
  </si>
  <si>
    <t>Sáček kolostomický draina S large 300 ml bal. á 20 ks H28556U</t>
  </si>
  <si>
    <t>ZO181</t>
  </si>
  <si>
    <t>Katetr močový foley pro měření teploty 16 Fr 2- cestný silikonový MN-0116</t>
  </si>
  <si>
    <t>ZA896</t>
  </si>
  <si>
    <t>Nůž na stehy sterilní dlouhý bal. á 100 ks 11.000.00.020</t>
  </si>
  <si>
    <t>ZO765</t>
  </si>
  <si>
    <t>Stříkačka injekční předplněná 0,9% NaCl 10 ml Omniflush bal. á 100 ks EM3513576- přechodně uzavřena , cena</t>
  </si>
  <si>
    <t>ZO939</t>
  </si>
  <si>
    <t>Zkumavka liquor PP 10 ml 15,3 x 92 ml šroubovací víčko sterilní s popisem bal.á 100 ks 62.610.018</t>
  </si>
  <si>
    <t>ZP077</t>
  </si>
  <si>
    <t>Zkumavka 15 ml PP 101/16,5 mm bílý šroubový uzávěr sterilní jednotlivě balená 10362/MO/SG/CS</t>
  </si>
  <si>
    <t>ZB818</t>
  </si>
  <si>
    <t>Katetr CVC 3 lumen 7 Fr x 20 cm certofix protect trio V720 bal. á 10 ks 4163214P</t>
  </si>
  <si>
    <t>ZN620</t>
  </si>
  <si>
    <t>Maska kyslíková dospělá s nebulizací a hadičkou 2 m bal. á 100 ks A0400</t>
  </si>
  <si>
    <t>ZA419</t>
  </si>
  <si>
    <t>Náplast octacare cotton tape- betaplast 10 cm x 5 m (510W) 10510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</si>
  <si>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</si>
  <si>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</si>
  <si>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</si>
  <si>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</si>
  <si>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ZD633</t>
  </si>
  <si>
    <t>Krytí mepilex border sacrum 18 x 18 cm bal. á 5 ks 282000-01</t>
  </si>
  <si>
    <t>ZF352</t>
  </si>
  <si>
    <t>Náplast transpore bílá 2,50 cm x 9,14 m bal. á 12 ks 1534-1</t>
  </si>
  <si>
    <t>ZL977</t>
  </si>
  <si>
    <t>Kanystr renasys GO 750 ml 66800916</t>
  </si>
  <si>
    <t>ZN478</t>
  </si>
  <si>
    <t>Obinadlo elastické universal 10 cm x 5 m 1323100313</t>
  </si>
  <si>
    <t>ZO080</t>
  </si>
  <si>
    <t>Krytí biokeramické WoundEx 6 x 10 cm bal. á 5 ks 2664911 (1230711113)</t>
  </si>
  <si>
    <t>ZB974</t>
  </si>
  <si>
    <t>Krytí prontosan Gel wound hydrogel x 250 gr 400508</t>
  </si>
  <si>
    <t>ZO128</t>
  </si>
  <si>
    <t>Krytí roztok  k výplachu a čištění ran ActiMaris Sensitiv 1000 ml 3098119</t>
  </si>
  <si>
    <t>ZD237</t>
  </si>
  <si>
    <t>Sprej argogen 125 ml SIGNO-1268500001</t>
  </si>
  <si>
    <t>ZA649</t>
  </si>
  <si>
    <t>Set gázový 152 sterilní á 100 ks 1230111152</t>
  </si>
  <si>
    <t>ZA727</t>
  </si>
  <si>
    <t>Kontejner 30 ml sterilní uchovávání pevných i kapalných vzorků (nesterilní obal) bal. á 500 ks FLME25175</t>
  </si>
  <si>
    <t>ZA791</t>
  </si>
  <si>
    <t>Stříkačka janett 3-dílná 150 ml sterilní vyplachovací KDM870822</t>
  </si>
  <si>
    <t>ZA831</t>
  </si>
  <si>
    <t>Rourka rektální CH20 délka 40 cm 19-20.100</t>
  </si>
  <si>
    <t>ZB387</t>
  </si>
  <si>
    <t>Kanyla ET 8,0 s manžetou 9480E</t>
  </si>
  <si>
    <t>ZB553</t>
  </si>
  <si>
    <t>Láhev redon hi-vac 400 ml-kompletní 05.000.22.803</t>
  </si>
  <si>
    <t>ZB774</t>
  </si>
  <si>
    <t>Zkumavka červená 5 ml gel 456071</t>
  </si>
  <si>
    <t>ZD903</t>
  </si>
  <si>
    <t>Kontejner+ lopatka 30 ml nesterilní FLME25133</t>
  </si>
  <si>
    <t>ZD945</t>
  </si>
  <si>
    <t>Filtr bakteriální a virový 1344000S</t>
  </si>
  <si>
    <t>ZH168</t>
  </si>
  <si>
    <t>Stříkačka injekční 3-dílná 1 ml L tuberculin s jehlou KD-JECT III 26G x 1/2" 0,45 x 12 mm 831786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</si>
  <si>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</si>
  <si>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</si>
  <si>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</si>
  <si>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</si>
  <si>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</si>
  <si>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</si>
  <si>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</si>
  <si>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</si>
  <si>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</si>
  <si>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</si>
  <si>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ZB963</t>
  </si>
  <si>
    <t>Pinzeta anatomická úzká 145 mm B397114920019</t>
  </si>
  <si>
    <t>ZE079</t>
  </si>
  <si>
    <t>Set transfúzní non PVC s odvzdušněním a bakteriálním filtrem ZAR-I-TS</t>
  </si>
  <si>
    <t>ZD833</t>
  </si>
  <si>
    <t>Jehla vakuová 25 mm zelená 450072</t>
  </si>
  <si>
    <t>ZB173</t>
  </si>
  <si>
    <t>Maska kyslíková s hadičkou a nosní svorkou dospělá H-103013</t>
  </si>
  <si>
    <t>ZA318</t>
  </si>
  <si>
    <t>Náplast transpore 1,25 cm x 9,14 m 1527-0</t>
  </si>
  <si>
    <t>ZA413</t>
  </si>
  <si>
    <t>Kompresa gáza 10 x 10 cm/100 ks nesterilní 06003</t>
  </si>
  <si>
    <t>ZA453</t>
  </si>
  <si>
    <t>Kompresa vliwazel 10 x 20 nesterilní 30431</t>
  </si>
  <si>
    <t>ZA521</t>
  </si>
  <si>
    <t>Kompresa vliwazel 20 x 20 nesterilní bal. á 25 ks 30434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</si>
  <si>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</si>
  <si>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</si>
  <si>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</si>
  <si>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</si>
  <si>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</si>
  <si>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</si>
  <si>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</si>
  <si>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</si>
  <si>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ZN321</t>
  </si>
  <si>
    <t>Obvaz elastický síťový CareFix Head velikost L bal. á 10 ks 0170 L</t>
  </si>
  <si>
    <t>ZN477</t>
  </si>
  <si>
    <t>Obinadlo elastické universal 12 cm x 5 m 1323100314</t>
  </si>
  <si>
    <t>ZA798</t>
  </si>
  <si>
    <t>Krytí hemostatické traumacel P 2g ks bal. 1 ks zásyp 80521</t>
  </si>
  <si>
    <t>ZA551</t>
  </si>
  <si>
    <t>Kompresa gáza 10 x 20 cm/3 ks sterilní karton á 1200 ks 26016</t>
  </si>
  <si>
    <t>ZN554</t>
  </si>
  <si>
    <t>Obvaz elastický síťový CareFix Finger/toe vel. M bal. á 20 ks 0161 M</t>
  </si>
  <si>
    <t>ZE078</t>
  </si>
  <si>
    <t>Obinadlo elastické idealflex krátkotažné 10 cm x 5 m bal. á 10 ks 931323</t>
  </si>
  <si>
    <t>ZB758</t>
  </si>
  <si>
    <t>Zkumavka 9 ml K3 edta NR 455036</t>
  </si>
  <si>
    <t>ZC751</t>
  </si>
  <si>
    <t>Čepelka skalpelová 11 BB511</t>
  </si>
  <si>
    <t>ZC752</t>
  </si>
  <si>
    <t>Čepelka skalpelová 15 BB515</t>
  </si>
  <si>
    <t>ZH809</t>
  </si>
  <si>
    <t>Nádoba na histologický mat. s pufrovaným formalínem HISTOFOR 40 ml bal. á 100 ks BFS-40</t>
  </si>
  <si>
    <t>ZB686</t>
  </si>
  <si>
    <t>Drén plochý bal. á 10 ks 97.816.92.135</t>
  </si>
  <si>
    <t>ZE316</t>
  </si>
  <si>
    <t>Stojan na zkumavky pro 50 zkumavek pr. 17 mm 2393</t>
  </si>
  <si>
    <t>ZB134</t>
  </si>
  <si>
    <t>Šití dafilon modrý 3/0 (2) bal. á 36 ks C0932213</t>
  </si>
  <si>
    <t>ZD246</t>
  </si>
  <si>
    <t>Šití dafilon modrý 2/0 (3) bal. á 36 ks C0932361</t>
  </si>
  <si>
    <t>ZD654</t>
  </si>
  <si>
    <t>Rukavice endoskopické dlouhé nitratex ep S 700122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</si>
  <si>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</si>
  <si>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</si>
  <si>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</si>
  <si>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</si>
  <si>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</si>
  <si>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</si>
  <si>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</si>
  <si>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</si>
  <si>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ZM294</t>
  </si>
  <si>
    <t>Rukavice nitril sempercare bez p. XL bal. á 180 ks 30818</t>
  </si>
  <si>
    <t>ZA454</t>
  </si>
  <si>
    <t>Kompresa AB 10 x 10 cm/1 ks sterilní NT savá 1230114011</t>
  </si>
  <si>
    <t>ZA502</t>
  </si>
  <si>
    <t>Tampon nesterilní stáčený 30 x 60 cm 1320300406</t>
  </si>
  <si>
    <t>ZA537</t>
  </si>
  <si>
    <t>Krytí mepilex heel 13 x 20 cm bal. á 5 ks 288100-01</t>
  </si>
  <si>
    <t>ZA561</t>
  </si>
  <si>
    <t>Kompresa AB 20 x 40 cm/1 ks sterilní NT savá 1230114051</t>
  </si>
  <si>
    <t>ZB404</t>
  </si>
  <si>
    <t>Náplast cosmos 8 cm x 1 m 5403353</t>
  </si>
  <si>
    <t>ZC702</t>
  </si>
  <si>
    <t>Krytí tegaderm 6,0 cm x 7,0 cm bal. á 100 ks 1624W</t>
  </si>
  <si>
    <t>ZC846</t>
  </si>
  <si>
    <t>Kompresa AB 15 x 25 cm/1 ks sterilní NT savá 1230114031</t>
  </si>
  <si>
    <t>ZI599</t>
  </si>
  <si>
    <t>Náplast curapor 10 x   8 cm 32913 ( 22121,  náhrada za cosmopor )</t>
  </si>
  <si>
    <t>ZF042</t>
  </si>
  <si>
    <t>Krytí mastný tyl jelonet 10 x 10 cm á 10 ks 7404</t>
  </si>
  <si>
    <t>ZA525</t>
  </si>
  <si>
    <t>Normlgel 8 g bal. á 10 ks 371000-00</t>
  </si>
  <si>
    <t>ZA578</t>
  </si>
  <si>
    <t>Krytí hypergel 5 g bal. á 10 ks 360500-00</t>
  </si>
  <si>
    <t>ZA458</t>
  </si>
  <si>
    <t>Kompresa vliwazel 20 x 40/50 ks nesterilní 30436</t>
  </si>
  <si>
    <t>ZA688</t>
  </si>
  <si>
    <t>Sáček močový curity s hod. diurézou 400 ml hadička 150 cm 8150</t>
  </si>
  <si>
    <t>ZA691</t>
  </si>
  <si>
    <t>Rampa 3 kohouty discofix 16600C/4085434/</t>
  </si>
  <si>
    <t>ZA921</t>
  </si>
  <si>
    <t>Lžíce laryngoskopická 4 bal. á 10 ks DS.3940.150.25</t>
  </si>
  <si>
    <t>ZA967</t>
  </si>
  <si>
    <t>Set flocare 800 Pack Transition nový pro enter. vaky ( APA 3227171) 586511</t>
  </si>
  <si>
    <t>ZB314</t>
  </si>
  <si>
    <t>Kanyla TS 8,0 s manžetou bal. á 2 ks 100/523/080</t>
  </si>
  <si>
    <t>ZB424</t>
  </si>
  <si>
    <t>Elektroda EKG H34SG 31.1946.21</t>
  </si>
  <si>
    <t>ZB770</t>
  </si>
  <si>
    <t>Držák jehly excentrický Holdex 450263</t>
  </si>
  <si>
    <t>ZC906</t>
  </si>
  <si>
    <t>Škrtidlo se sponou pro dospělé 25 x 500 mm KVS25500</t>
  </si>
  <si>
    <t>ZE468</t>
  </si>
  <si>
    <t>Zkumavka modrá 1 ml 454320</t>
  </si>
  <si>
    <t>ZJ695</t>
  </si>
  <si>
    <t>Sonda žaludeční CH14 1200 mm s RTG linkou bal. á 50 ks 412014</t>
  </si>
  <si>
    <t>ZK976</t>
  </si>
  <si>
    <t>Cévka odsávací CH12 s přerušovačem sání P01171a</t>
  </si>
  <si>
    <t>ZB689</t>
  </si>
  <si>
    <t>Trokar hrudní redax F18 atraumatický bal. á 10 ks 21118</t>
  </si>
  <si>
    <t>ZJ672</t>
  </si>
  <si>
    <t>Pohár na moč 250 ml UH GAMA204809</t>
  </si>
  <si>
    <t>ZM600</t>
  </si>
  <si>
    <t>Spojka flovac žlutá 000-036-102</t>
  </si>
  <si>
    <t>ZA703</t>
  </si>
  <si>
    <t>Filtr sací AS1-úprava bal. á 50 ks P03079</t>
  </si>
  <si>
    <t>ZN646</t>
  </si>
  <si>
    <t>Fonendoskop oboustranný různé barvy 710045-s</t>
  </si>
  <si>
    <t>ZN906</t>
  </si>
  <si>
    <t>Set flocare infinity pack transition (APA 3227148) pro nemocniční péči 586513</t>
  </si>
  <si>
    <t>ZH544</t>
  </si>
  <si>
    <t>Kamínek s hadičkou P00097</t>
  </si>
  <si>
    <t>ZP169</t>
  </si>
  <si>
    <t>Ventil výdechový jednorázový k plicnímu ventilátoru MONNAL T60, bal. á 5 ks (pro 1 kus KY694600) KY694800</t>
  </si>
  <si>
    <t>ZP168</t>
  </si>
  <si>
    <t>Adaptér CO2 IRMA jednorázový k plicnímu ventilátoru MONNAL T60 bal. á 5 ks KB020300-5</t>
  </si>
  <si>
    <t>ZP170</t>
  </si>
  <si>
    <t>Čidlo výdechové jednorázové k plicnímu ventilátoru MONNAL T60 bal. á 5 ks (pro 1 kus KY632500) KY664500</t>
  </si>
  <si>
    <t>ZF308</t>
  </si>
  <si>
    <t>Čidlo saturační ušní pro dospělé - 300 cm ALSD-PHP-U</t>
  </si>
  <si>
    <t>ZC052</t>
  </si>
  <si>
    <t>Tlouček drsný 24 x 115 mm JIZE213A/1</t>
  </si>
  <si>
    <t>ZC054</t>
  </si>
  <si>
    <t>Válec odměrný vysoký sklo 100 ml d713880</t>
  </si>
  <si>
    <t>ZC081</t>
  </si>
  <si>
    <t>Močoměr bez teploměru 710363</t>
  </si>
  <si>
    <t>ZC858</t>
  </si>
  <si>
    <t>Miska třecí drsná 211/1/0 8,1 cm JIZE211A/1/0</t>
  </si>
  <si>
    <t>ZA240</t>
  </si>
  <si>
    <t>Katetr broviak 1 lumen 6,6 Fr x 90 cm 0600540CE</t>
  </si>
  <si>
    <t>ZA360</t>
  </si>
  <si>
    <t>Jehla sterican 0,5 x 25 mm oranžová 9186158</t>
  </si>
  <si>
    <t>ZA834</t>
  </si>
  <si>
    <t>Jehla injekční 0,7 x 40 mm černá 4660021</t>
  </si>
  <si>
    <t>ZA835</t>
  </si>
  <si>
    <t>Jehla injekční 0,6 x 25 mm modrá 4657667</t>
  </si>
  <si>
    <t>ZN041</t>
  </si>
  <si>
    <t>Rukavice operační gammex latex PF bez pudru 6,5 330048065</t>
  </si>
  <si>
    <t>ZN130</t>
  </si>
  <si>
    <t>Rukavice operační gammex latex PF bez pudru 6,0 330048060</t>
  </si>
  <si>
    <t>ZN125</t>
  </si>
  <si>
    <t>Rukavice operační gammex latex PF bez pudru 7,5 330048075</t>
  </si>
  <si>
    <t>ZF295</t>
  </si>
  <si>
    <t>Okruh dýchací anesteziologický 1,6 m s nízkou poddajností 038-01-130</t>
  </si>
  <si>
    <t>ZD534</t>
  </si>
  <si>
    <t>Okruh dýchací compact II 2,0 m 2151000</t>
  </si>
  <si>
    <t>ZN619</t>
  </si>
  <si>
    <t>Maska kyslíková dospělá s hadičkou 2 m bal. á 100 ks A0200</t>
  </si>
  <si>
    <t>ZN624</t>
  </si>
  <si>
    <t>Kohout trojcestný modrý bal. á 50 ks E0502(773475M)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</si>
  <si>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</si>
  <si>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</si>
  <si>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</si>
  <si>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</si>
  <si>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</si>
  <si>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</si>
  <si>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</si>
  <si>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</si>
  <si>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</si>
  <si>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</si>
  <si>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</si>
  <si>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</si>
  <si>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</si>
  <si>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</si>
  <si>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KH023</t>
  </si>
  <si>
    <t>zásobník modrý  75 mm TCR75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</si>
  <si>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</si>
  <si>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</si>
  <si>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</si>
  <si>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</si>
  <si>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</si>
  <si>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</si>
  <si>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KH905</t>
  </si>
  <si>
    <t>extraktor kožních svorek PSX-X</t>
  </si>
  <si>
    <t>KF216</t>
  </si>
  <si>
    <t>skalpel harmonický focus long FCS17-X</t>
  </si>
  <si>
    <t>KD046</t>
  </si>
  <si>
    <t>sada na hemeroidy PPH03</t>
  </si>
  <si>
    <t>ZE904</t>
  </si>
  <si>
    <t>Kanyla tracheální XL14 mm 05-620014</t>
  </si>
  <si>
    <t>ZP024</t>
  </si>
  <si>
    <t>Síťka vstřebatelná Vicryl mesh 30 x 30 cm bal. á 3 ks VKMLC</t>
  </si>
  <si>
    <t>ZL295</t>
  </si>
  <si>
    <t>Trokar s ostřím a fixačním balonkem 11 x 100 mm CFB33</t>
  </si>
  <si>
    <t>ZK231</t>
  </si>
  <si>
    <t>Nástroj na otevřenou operativu caiman plastový jednorázový 12 x 240 mm bal. á 3 ks PL730SU</t>
  </si>
  <si>
    <t>KC481</t>
  </si>
  <si>
    <t>zásobník do lineárního katru TRT75-X</t>
  </si>
  <si>
    <t>ZP206</t>
  </si>
  <si>
    <t>Lepidlo tkáňové VIVOSTAT PRF (autologní, fibrinové) včetně endoskopického aplikátoru VS420</t>
  </si>
  <si>
    <t>ZA012</t>
  </si>
  <si>
    <t>Šroub kortikální 1.5 mm 200.810</t>
  </si>
  <si>
    <t>ZO070</t>
  </si>
  <si>
    <t>Dlaha ke stabilizaci žeber tvar 2 vel. 2 397129085160</t>
  </si>
  <si>
    <t>KC477</t>
  </si>
  <si>
    <t>katr lineární   75 mm TCT75-X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</si>
  <si>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</si>
  <si>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</si>
  <si>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</si>
  <si>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</si>
  <si>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</si>
  <si>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</si>
  <si>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KC523</t>
  </si>
  <si>
    <t>surgineedle 120 172015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</si>
  <si>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</si>
  <si>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</si>
  <si>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</si>
  <si>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</si>
  <si>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</si>
  <si>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</si>
  <si>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KI073</t>
  </si>
  <si>
    <t>stapler - endo GIA universal 12mm EGIAUSTND</t>
  </si>
  <si>
    <t>KD042</t>
  </si>
  <si>
    <t>zásobník do Echelonu ECR60G-X</t>
  </si>
  <si>
    <t>KC507</t>
  </si>
  <si>
    <t>háček laparoskop k HS HDH05-X</t>
  </si>
  <si>
    <t>KD717</t>
  </si>
  <si>
    <t>trokar xcel dilating tip D5LT-X</t>
  </si>
  <si>
    <t>KF912</t>
  </si>
  <si>
    <t>stapler GIA100 - 4,8 SGL GIA10048S</t>
  </si>
  <si>
    <t>KD952</t>
  </si>
  <si>
    <t>stapler kruhový EEA 28 mm SGL EEA28</t>
  </si>
  <si>
    <t>KC527</t>
  </si>
  <si>
    <t>endo babcock 10 mm x 6 174001</t>
  </si>
  <si>
    <t>KA781</t>
  </si>
  <si>
    <t>stapler kruhový EEA 31 SGL EEA31</t>
  </si>
  <si>
    <t>KC537</t>
  </si>
  <si>
    <t>thoracoport 10,5 179301</t>
  </si>
  <si>
    <t>KH722</t>
  </si>
  <si>
    <t>NSLG2C25-X -  ENSEAL G2 délka 25cm</t>
  </si>
  <si>
    <t>KI239</t>
  </si>
  <si>
    <t>nástroj Ligasure Precise Plus LF1212 17cm</t>
  </si>
  <si>
    <t>KI443</t>
  </si>
  <si>
    <t>nástroj ligasure TM IMPACT, 14mm, d. 18cm LF4318</t>
  </si>
  <si>
    <t>KF304</t>
  </si>
  <si>
    <t>stapler echelon flex 45 mm, délka 34 cm EC45A-X</t>
  </si>
  <si>
    <t>KH232</t>
  </si>
  <si>
    <t>nábojnice do EGIA60AMT</t>
  </si>
  <si>
    <t>KJ068</t>
  </si>
  <si>
    <t>zásobník do stapleru Endo Gia artikulační, vaskulární 45 mm EGIA45CTAVM</t>
  </si>
  <si>
    <t>KE305</t>
  </si>
  <si>
    <t>nůžky harmonické laparoskopické ACE36E-X</t>
  </si>
  <si>
    <t>KC475</t>
  </si>
  <si>
    <t>katr lineární 100 mm TCT10-X</t>
  </si>
  <si>
    <t>KG140</t>
  </si>
  <si>
    <t>katr lineární TLC75</t>
  </si>
  <si>
    <t>KC476</t>
  </si>
  <si>
    <t>katr lineární   55 mm TCT55-X</t>
  </si>
  <si>
    <t>KH021</t>
  </si>
  <si>
    <t>katr lineární 100 mm TLC10</t>
  </si>
  <si>
    <t>KD041</t>
  </si>
  <si>
    <t>zásobník do Echelonu ECR60D-X</t>
  </si>
  <si>
    <t>KD749</t>
  </si>
  <si>
    <t>nůžky fokus FCS9</t>
  </si>
  <si>
    <t>KC486</t>
  </si>
  <si>
    <t>klip titanový střední LT300-X</t>
  </si>
  <si>
    <t>KJ359</t>
  </si>
  <si>
    <t>zásobník pro stapler lineární s nožem - katr - 60 modrý - výška svorky 3,8 LCC6038</t>
  </si>
  <si>
    <t>KJ363</t>
  </si>
  <si>
    <t>zásobník pro stapler lineární s nožem - katr - 80 zelený - výška svorky 4,5 LCC8045</t>
  </si>
  <si>
    <t>KJ351</t>
  </si>
  <si>
    <t>stapler cirkulární zahnutý - modrý CSC29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</si>
  <si>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</si>
  <si>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</si>
  <si>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</si>
  <si>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</si>
  <si>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KH171</t>
  </si>
  <si>
    <t>klipy titanové 18zásobníků LT400</t>
  </si>
  <si>
    <t>KI724</t>
  </si>
  <si>
    <t>nůžky koagulační FOCUS 9 cm HAR 9F</t>
  </si>
  <si>
    <t>KJ592</t>
  </si>
  <si>
    <t>stapler pro řešení hemeroidů dle Longa PPHPRO33</t>
  </si>
  <si>
    <t>KJ593</t>
  </si>
  <si>
    <t>stapler na sektivní léčbu hemeroidů TST33-WS</t>
  </si>
  <si>
    <t>KD069</t>
  </si>
  <si>
    <t>surgitie loop ED21L</t>
  </si>
  <si>
    <t>KC542</t>
  </si>
  <si>
    <t>surgitie loop EL21L</t>
  </si>
  <si>
    <t>KJ594</t>
  </si>
  <si>
    <t>stpler na velké prolapsy rekta a rektokély TST36-S180X</t>
  </si>
  <si>
    <t>KC484</t>
  </si>
  <si>
    <t>klip titanový malý LT100-X</t>
  </si>
  <si>
    <t>KC485</t>
  </si>
  <si>
    <t>klip titanový střední LT200-X</t>
  </si>
  <si>
    <t>KC540</t>
  </si>
  <si>
    <t>surgipro mesh   6 x 6 SPM66W</t>
  </si>
  <si>
    <t>KD311</t>
  </si>
  <si>
    <t>sáček laparoskopický endo cath gold 10 173050G</t>
  </si>
  <si>
    <t>KC541</t>
  </si>
  <si>
    <t>surgipro mesh 14 x 9 SPM149W</t>
  </si>
  <si>
    <t>KI641</t>
  </si>
  <si>
    <t>zásobník do stapleru lineárního GIA10048L na silnou tkáňm - nábojnice do stapleru GIA10048S, zelená</t>
  </si>
  <si>
    <t>KI881</t>
  </si>
  <si>
    <t>sáček laparoskopický endo cath II objem 1 500 ml vel. 29,5 cm 173049</t>
  </si>
  <si>
    <t>KJ360</t>
  </si>
  <si>
    <t>zásobník pro stapler lineární s nožem - katr - 60 zelený - výška svorky 4,5 LCC6045</t>
  </si>
  <si>
    <t>KJ356</t>
  </si>
  <si>
    <t>stapler lineární s nožem - katr - 80 zlatý - výška svorky 4,2 LC8042</t>
  </si>
  <si>
    <t>KE465</t>
  </si>
  <si>
    <t>endoclip III 5 mm 176630</t>
  </si>
  <si>
    <t>KE019</t>
  </si>
  <si>
    <t>zásobník zelený s. tkáň ECR45G</t>
  </si>
  <si>
    <t>KC531</t>
  </si>
  <si>
    <t>endoclip M/L 10 176615</t>
  </si>
  <si>
    <t>KC524</t>
  </si>
  <si>
    <t>Nástroj na endoskopické šití a uzlení Endo stitch 10 mm 173016</t>
  </si>
  <si>
    <t>KC536</t>
  </si>
  <si>
    <t>endo retract II 10 176647</t>
  </si>
  <si>
    <t>KJ067</t>
  </si>
  <si>
    <t>zásobník do stapleru Endo Gia artikulační, vaskulární 30 mm EGIA30CTAVM</t>
  </si>
  <si>
    <t>KH617</t>
  </si>
  <si>
    <t>nábojnice EGIA 45 Artic med thick sulu EGIA45AMT</t>
  </si>
  <si>
    <t>KJ352</t>
  </si>
  <si>
    <t>stapler cirkulární zahnutý - zelený CSC33</t>
  </si>
  <si>
    <t>KH750</t>
  </si>
  <si>
    <t>endostapler s cévním nábojem Multifire endo Gia30V 030811</t>
  </si>
  <si>
    <t>KC525</t>
  </si>
  <si>
    <t>endo stitch 2-0 173021</t>
  </si>
  <si>
    <t>KC526</t>
  </si>
  <si>
    <t>endo stitch 0 173026</t>
  </si>
  <si>
    <t>KD951</t>
  </si>
  <si>
    <t>stapler kruhový EEA 25 mm SGL EEA25</t>
  </si>
  <si>
    <t>KK242</t>
  </si>
  <si>
    <t>disektor laparoskopický zahnutý LigaSure Maryland délka 37 cm jednorázový LF1737</t>
  </si>
  <si>
    <t>KE389</t>
  </si>
  <si>
    <t>síťka ultrap.hern.sys.l. UHSL1</t>
  </si>
  <si>
    <t>KE390</t>
  </si>
  <si>
    <t>síťka ultrpeo hern.sys.m UHSM1</t>
  </si>
  <si>
    <t>KJ917</t>
  </si>
  <si>
    <t>katetr vodící double loop JJ Biosoft Duo O/O fixační drát CH6,0 28 cm puscher zámek BNAA65</t>
  </si>
  <si>
    <t>ZB761</t>
  </si>
  <si>
    <t>Zkumavka červená 4 ml 454092</t>
  </si>
  <si>
    <t>ZK798</t>
  </si>
  <si>
    <t>Zátka combi modrá 4495152</t>
  </si>
  <si>
    <t>ZC678</t>
  </si>
  <si>
    <t>Anoskop jednorázový šikmé zakončení pr. tubusu 23 mm délka 88 mm A.4023.1</t>
  </si>
  <si>
    <t>ZN296</t>
  </si>
  <si>
    <t>Hadička spojovací Gamaplus 1,8 x 450 UNIV NO DOP 606306-ND</t>
  </si>
  <si>
    <t>ZK569</t>
  </si>
  <si>
    <t>Stojan na zkumavky univerzální bílý 190 x 60 x 80 mm (212-1421) KART560</t>
  </si>
  <si>
    <t>ZD481</t>
  </si>
  <si>
    <t>Pátradlo paličkové oboustranné 200 mm 397133080050</t>
  </si>
  <si>
    <t>ZL865</t>
  </si>
  <si>
    <t>Kleště jednorázové bioptické kolonoskopické  bal. á 20 ks FB-220U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</si>
  <si>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</si>
  <si>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</si>
  <si>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</si>
  <si>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</si>
  <si>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</si>
  <si>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</si>
  <si>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</si>
  <si>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</si>
  <si>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</si>
  <si>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</si>
  <si>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</si>
  <si>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</si>
  <si>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</si>
  <si>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</si>
  <si>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</si>
  <si>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</si>
  <si>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</si>
  <si>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</si>
  <si>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</si>
  <si>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</si>
  <si>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</si>
  <si>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</si>
  <si>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</si>
  <si>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</si>
  <si>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</si>
  <si>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</si>
  <si>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</si>
  <si>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</si>
  <si>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50115075</t>
  </si>
  <si>
    <t>538 SZM Stenty (112 02 101)</t>
  </si>
  <si>
    <t>Spotřeba zdravotnického materiálu - orientační přehled</t>
  </si>
  <si>
    <t>ON Data</t>
  </si>
  <si>
    <t>Specializovaná ambulantní péče</t>
  </si>
  <si>
    <t>501 - Pracoviště chirurgie</t>
  </si>
  <si>
    <t>502 - Pracoviště dětské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</si>
  <si>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</si>
  <si>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</si>
  <si>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</si>
  <si>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</si>
  <si>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</si>
  <si>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</si>
  <si>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Bohanes Tomáš</t>
  </si>
  <si>
    <t>Goldmannová Dominika</t>
  </si>
  <si>
    <t>Havlík Roman</t>
  </si>
  <si>
    <t>Heinz Petr</t>
  </si>
  <si>
    <t>Homola Pavel</t>
  </si>
  <si>
    <t>Hyravý Martin</t>
  </si>
  <si>
    <t>Konečná Iva</t>
  </si>
  <si>
    <t>Kufa Jiří</t>
  </si>
  <si>
    <t>Rýznar Jan</t>
  </si>
  <si>
    <t>Sobková Kateřina</t>
  </si>
  <si>
    <t>Študentová Martina</t>
  </si>
  <si>
    <t>Vrzalová Drahomíra</t>
  </si>
  <si>
    <t>Zborovjanová Veronika</t>
  </si>
  <si>
    <t>Zdravotní výkony vykázané na pracovišti v rámci ambulantní péče dle lékařů *</t>
  </si>
  <si>
    <t>06</t>
  </si>
  <si>
    <t>501</t>
  </si>
  <si>
    <t>1</t>
  </si>
  <si>
    <t>0000502</t>
  </si>
  <si>
    <t>MESOCAIN 1%</t>
  </si>
  <si>
    <t>0002439</t>
  </si>
  <si>
    <t>MARCAINE 0,5%</t>
  </si>
  <si>
    <t>0007981</t>
  </si>
  <si>
    <t>0030187</t>
  </si>
  <si>
    <t>MIDAZOLAM TORREX</t>
  </si>
  <si>
    <t>0090719</t>
  </si>
  <si>
    <t>TRAMAL INJEKČNÍ ROZTOK 100 MG/2 ML</t>
  </si>
  <si>
    <t>0098169</t>
  </si>
  <si>
    <t>0192143</t>
  </si>
  <si>
    <t>3</t>
  </si>
  <si>
    <t>0099942</t>
  </si>
  <si>
    <t>ANOSKOP JEDNORÁZOVÝ OPERAČNÍ              A.4023.1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</si>
  <si>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</si>
  <si>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</si>
  <si>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</si>
  <si>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</si>
  <si>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</si>
  <si>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</si>
  <si>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</si>
  <si>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</si>
  <si>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</si>
  <si>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</si>
  <si>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</si>
  <si>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</si>
  <si>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</si>
  <si>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</si>
  <si>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</si>
  <si>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</si>
  <si>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</si>
  <si>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</si>
  <si>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</si>
  <si>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</si>
  <si>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</si>
  <si>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</si>
  <si>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</si>
  <si>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</si>
  <si>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</si>
  <si>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</si>
  <si>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</si>
  <si>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</si>
  <si>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</si>
  <si>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</si>
  <si>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</si>
  <si>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</si>
  <si>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</si>
  <si>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51818</t>
  </si>
  <si>
    <t>OŠETŘENÍ A PŘEVAZ RÁNY, KOŽNÍCH A PODKOŽNÍCH AFEKC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</si>
  <si>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</si>
  <si>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</si>
  <si>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</si>
  <si>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</si>
  <si>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</si>
  <si>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</si>
  <si>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</si>
  <si>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</si>
  <si>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</si>
  <si>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</si>
  <si>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</si>
  <si>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</si>
  <si>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</si>
  <si>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</si>
  <si>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</si>
  <si>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</si>
  <si>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</si>
  <si>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</si>
  <si>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</si>
  <si>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</si>
  <si>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</si>
  <si>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</si>
  <si>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15403</t>
  </si>
  <si>
    <t>KOLOSKOPIE NEÚPLNÁ  (NEBO SIGMOIDEOSKOPIE)</t>
  </si>
  <si>
    <t>51825</t>
  </si>
  <si>
    <t>SEKUNDÁRNÍ SUTURA RÁNY</t>
  </si>
  <si>
    <t>51111</t>
  </si>
  <si>
    <t>OPERACE CYSTY NEBO HEMANGIOMU NEBO LIPOMU NEBO PIL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</si>
  <si>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</si>
  <si>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</si>
  <si>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</si>
  <si>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</si>
  <si>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</si>
  <si>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</si>
  <si>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</si>
  <si>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</si>
  <si>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</si>
  <si>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</si>
  <si>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</si>
  <si>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</si>
  <si>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</si>
  <si>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</si>
  <si>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</si>
  <si>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</si>
  <si>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</si>
  <si>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</si>
  <si>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</si>
  <si>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</si>
  <si>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</si>
  <si>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</si>
  <si>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</si>
  <si>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</si>
  <si>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0006200</t>
  </si>
  <si>
    <t>TRAMAL</t>
  </si>
  <si>
    <t>0201135</t>
  </si>
  <si>
    <t>0146684</t>
  </si>
  <si>
    <t>10% GLUCOSE IN WATER FOR INJECTION FRESENIUS</t>
  </si>
  <si>
    <t>0067558</t>
  </si>
  <si>
    <t>0051607</t>
  </si>
  <si>
    <t>SADA GASTROSTOMICKÁ - PEG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</si>
  <si>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</si>
  <si>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</si>
  <si>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</si>
  <si>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</si>
  <si>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</si>
  <si>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</si>
  <si>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</si>
  <si>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</si>
  <si>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52022</t>
  </si>
  <si>
    <t>CÍLENÉ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</si>
  <si>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</si>
  <si>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</si>
  <si>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</si>
  <si>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</si>
  <si>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</si>
  <si>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</si>
  <si>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</si>
  <si>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</si>
  <si>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</si>
  <si>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</si>
  <si>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</si>
  <si>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</si>
  <si>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</si>
  <si>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</si>
  <si>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</si>
  <si>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</si>
  <si>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</si>
  <si>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</si>
  <si>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</si>
  <si>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</si>
  <si>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</si>
  <si>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</si>
  <si>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</si>
  <si>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</si>
  <si>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</si>
  <si>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</si>
  <si>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</si>
  <si>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</si>
  <si>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</si>
  <si>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</si>
  <si>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</si>
  <si>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</si>
  <si>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</si>
  <si>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</si>
  <si>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</si>
  <si>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</si>
  <si>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</si>
  <si>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15110</t>
  </si>
  <si>
    <t>ŽALUDEČNÍ LAVÁŽ DIAGNOSTICKÁ</t>
  </si>
  <si>
    <t>5F1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</si>
  <si>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</si>
  <si>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</si>
  <si>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</si>
  <si>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</si>
  <si>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</si>
  <si>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</si>
  <si>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</si>
  <si>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</si>
  <si>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</si>
  <si>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</si>
  <si>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</si>
  <si>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</si>
  <si>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</si>
  <si>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</si>
  <si>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0025746</t>
  </si>
  <si>
    <t>INVANZ</t>
  </si>
  <si>
    <t>0026127</t>
  </si>
  <si>
    <t>0026902</t>
  </si>
  <si>
    <t>VFEND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</si>
  <si>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</si>
  <si>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</si>
  <si>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</si>
  <si>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</si>
  <si>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</si>
  <si>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</si>
  <si>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</si>
  <si>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</si>
  <si>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HAEMOCOMPLETTAN P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</si>
  <si>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</si>
  <si>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</si>
  <si>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</si>
  <si>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</si>
  <si>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</si>
  <si>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</si>
  <si>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</si>
  <si>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</si>
  <si>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AMOKSIKLAV 1,2 G</t>
  </si>
  <si>
    <t>0075634</t>
  </si>
  <si>
    <t>PROTHROMPLEX TOTAL NF</t>
  </si>
  <si>
    <t>0076354</t>
  </si>
  <si>
    <t>FORTUM</t>
  </si>
  <si>
    <t>0076360</t>
  </si>
  <si>
    <t>ZINACEF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</si>
  <si>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</si>
  <si>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</si>
  <si>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</si>
  <si>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</si>
  <si>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</si>
  <si>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</si>
  <si>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</si>
  <si>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</si>
  <si>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</si>
  <si>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</si>
  <si>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</si>
  <si>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</si>
  <si>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</si>
  <si>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0097000</t>
  </si>
  <si>
    <t>0097910</t>
  </si>
  <si>
    <t>HUMAN ALBUMIN GRIFOLS 20%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</si>
  <si>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</si>
  <si>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</si>
  <si>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</si>
  <si>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</si>
  <si>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</si>
  <si>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</si>
  <si>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</si>
  <si>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0151458</t>
  </si>
  <si>
    <t>CEFUROXIM KABI</t>
  </si>
  <si>
    <t>0162187</t>
  </si>
  <si>
    <t>0164350</t>
  </si>
  <si>
    <t>TAZOCIN 4 G/0,5 G</t>
  </si>
  <si>
    <t>ATENATIV</t>
  </si>
  <si>
    <t>0198192</t>
  </si>
  <si>
    <t>SEFOTAK 1 G</t>
  </si>
  <si>
    <t>0162496</t>
  </si>
  <si>
    <t>TAZIP</t>
  </si>
  <si>
    <t>0149384</t>
  </si>
  <si>
    <t>ECALTA</t>
  </si>
  <si>
    <t>0189992</t>
  </si>
  <si>
    <t>CISPLATIN EBEWE</t>
  </si>
  <si>
    <t>0127517</t>
  </si>
  <si>
    <t>CEFTAZIDIM MYLAN 2 G</t>
  </si>
  <si>
    <t>0183817</t>
  </si>
  <si>
    <t>0206609</t>
  </si>
  <si>
    <t>CEFTRIAXON MEDOPHARM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</si>
  <si>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</si>
  <si>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</si>
  <si>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</si>
  <si>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</si>
  <si>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</si>
  <si>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</si>
  <si>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</si>
  <si>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</si>
  <si>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</si>
  <si>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</si>
  <si>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</si>
  <si>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</si>
  <si>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</si>
  <si>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</si>
  <si>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</si>
  <si>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</si>
  <si>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</si>
  <si>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0107958</t>
  </si>
  <si>
    <t>Trombocyty z odběru plné krve - deleukotizované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</si>
  <si>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</si>
  <si>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</si>
  <si>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</si>
  <si>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</si>
  <si>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</si>
  <si>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</si>
  <si>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</si>
  <si>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</si>
  <si>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</si>
  <si>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</si>
  <si>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</si>
  <si>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</si>
  <si>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</si>
  <si>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</si>
  <si>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</si>
  <si>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</si>
  <si>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</si>
  <si>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</si>
  <si>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</si>
  <si>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</si>
  <si>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</si>
  <si>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</si>
  <si>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</si>
  <si>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</si>
  <si>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</si>
  <si>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</si>
  <si>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</si>
  <si>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SURGIPRO MESH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</si>
  <si>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</si>
  <si>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</si>
  <si>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</si>
  <si>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</si>
  <si>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</si>
  <si>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</si>
  <si>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</si>
  <si>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</si>
  <si>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</si>
  <si>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</si>
  <si>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</si>
  <si>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</si>
  <si>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</si>
  <si>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</si>
  <si>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</si>
  <si>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</si>
  <si>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</si>
  <si>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</si>
  <si>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</si>
  <si>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</si>
  <si>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</si>
  <si>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</si>
  <si>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</si>
  <si>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</si>
  <si>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</si>
  <si>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</si>
  <si>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</si>
  <si>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</si>
  <si>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</si>
  <si>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</si>
  <si>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</si>
  <si>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</si>
  <si>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</si>
  <si>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</si>
  <si>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</si>
  <si>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</si>
  <si>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</si>
  <si>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</si>
  <si>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</si>
  <si>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</si>
  <si>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</si>
  <si>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</si>
  <si>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</si>
  <si>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</si>
  <si>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</si>
  <si>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</si>
  <si>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</si>
  <si>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</si>
  <si>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</si>
  <si>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</si>
  <si>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</si>
  <si>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</si>
  <si>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</si>
  <si>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</si>
  <si>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</si>
  <si>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</si>
  <si>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</si>
  <si>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</si>
  <si>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</si>
  <si>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</si>
  <si>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</si>
  <si>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</si>
  <si>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</si>
  <si>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</si>
  <si>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</si>
  <si>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</si>
  <si>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</si>
  <si>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</si>
  <si>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</si>
  <si>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</si>
  <si>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</si>
  <si>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</si>
  <si>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</si>
  <si>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</si>
  <si>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</si>
  <si>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</si>
  <si>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</si>
  <si>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</si>
  <si>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</si>
  <si>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</si>
  <si>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</si>
  <si>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</si>
  <si>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</si>
  <si>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</si>
  <si>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</si>
  <si>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</si>
  <si>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</si>
  <si>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</si>
  <si>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</si>
  <si>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</si>
  <si>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</si>
  <si>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</si>
  <si>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</si>
  <si>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</si>
  <si>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</si>
  <si>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</si>
  <si>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</si>
  <si>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</si>
  <si>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</si>
  <si>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</si>
  <si>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</si>
  <si>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</si>
  <si>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</si>
  <si>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</si>
  <si>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</si>
  <si>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</si>
  <si>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</si>
  <si>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</si>
  <si>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</si>
  <si>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</si>
  <si>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</si>
  <si>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</si>
  <si>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</si>
  <si>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</si>
  <si>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</si>
  <si>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</si>
  <si>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</si>
  <si>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</si>
  <si>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</si>
  <si>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</si>
  <si>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</si>
  <si>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</si>
  <si>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</si>
  <si>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</si>
  <si>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</si>
  <si>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</si>
  <si>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</si>
  <si>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</si>
  <si>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</si>
  <si>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</si>
  <si>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</si>
  <si>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</si>
  <si>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</si>
  <si>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</si>
  <si>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</si>
  <si>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</si>
  <si>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</si>
  <si>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</si>
  <si>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0059005</t>
  </si>
  <si>
    <t>ZÁSOBNÍK ENDO GIA ROTICULATOR 30-2,0; 2,5; 3,5; EG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</si>
  <si>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</si>
  <si>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</si>
  <si>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</si>
  <si>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</si>
  <si>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</si>
  <si>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</si>
  <si>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</si>
  <si>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</si>
  <si>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</si>
  <si>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</si>
  <si>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</si>
  <si>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</si>
  <si>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</si>
  <si>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</si>
  <si>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</si>
  <si>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</si>
  <si>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</si>
  <si>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</si>
  <si>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</si>
  <si>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</si>
  <si>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0058354</t>
  </si>
  <si>
    <t>LÝZE ADHEZÍ PŘES 10CM2 DRG 90783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</si>
  <si>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</si>
  <si>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</si>
  <si>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</si>
  <si>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</si>
  <si>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</si>
  <si>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</si>
  <si>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</si>
  <si>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</si>
  <si>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</si>
  <si>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</si>
  <si>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</si>
  <si>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</si>
  <si>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</si>
  <si>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</si>
  <si>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</si>
  <si>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</si>
  <si>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</si>
  <si>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</si>
  <si>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</si>
  <si>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</si>
  <si>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</si>
  <si>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</si>
  <si>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</si>
  <si>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</si>
  <si>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</si>
  <si>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</si>
  <si>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</si>
  <si>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</si>
  <si>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</si>
  <si>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</si>
  <si>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</si>
  <si>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</si>
  <si>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</si>
  <si>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</si>
  <si>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</si>
  <si>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</si>
  <si>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</si>
  <si>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</si>
  <si>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</si>
  <si>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</si>
  <si>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</si>
  <si>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</si>
  <si>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</si>
  <si>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</si>
  <si>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</si>
  <si>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</si>
  <si>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</si>
  <si>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</si>
  <si>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</si>
  <si>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</si>
  <si>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</si>
  <si>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</si>
  <si>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</si>
  <si>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</si>
  <si>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</si>
  <si>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</si>
  <si>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</si>
  <si>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</si>
  <si>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</si>
  <si>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</si>
  <si>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</si>
  <si>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</si>
  <si>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</si>
  <si>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</si>
  <si>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</si>
  <si>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</si>
  <si>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</si>
  <si>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</si>
  <si>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</si>
  <si>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</si>
  <si>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</si>
  <si>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</si>
  <si>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</si>
  <si>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</si>
  <si>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</si>
  <si>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</si>
  <si>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</si>
  <si>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</si>
  <si>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</si>
  <si>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</si>
  <si>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</si>
  <si>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</si>
  <si>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</si>
  <si>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</si>
  <si>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</si>
  <si>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</si>
  <si>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</si>
  <si>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</si>
  <si>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</si>
  <si>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</si>
  <si>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</si>
  <si>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</si>
  <si>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</si>
  <si>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</si>
  <si>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</si>
  <si>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</si>
  <si>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</si>
  <si>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</si>
  <si>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</si>
  <si>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</si>
  <si>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</si>
  <si>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</si>
  <si>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</si>
  <si>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</si>
  <si>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</si>
  <si>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</si>
  <si>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</si>
  <si>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</si>
  <si>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</si>
  <si>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</si>
  <si>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</si>
  <si>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</si>
  <si>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</si>
  <si>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</si>
  <si>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</si>
  <si>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</si>
  <si>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</si>
  <si>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</si>
  <si>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</si>
  <si>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</si>
  <si>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</si>
  <si>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</si>
  <si>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</si>
  <si>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</si>
  <si>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</si>
  <si>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</si>
  <si>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</si>
  <si>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</si>
  <si>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</si>
  <si>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</si>
  <si>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</si>
  <si>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</si>
  <si>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</si>
  <si>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</si>
  <si>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</si>
  <si>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</si>
  <si>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</si>
  <si>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</si>
  <si>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</si>
  <si>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</si>
  <si>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</si>
  <si>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</si>
  <si>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</si>
  <si>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</si>
  <si>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</si>
  <si>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</si>
  <si>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</si>
  <si>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</si>
  <si>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</si>
  <si>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</si>
  <si>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</si>
  <si>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</si>
  <si>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</si>
  <si>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</si>
  <si>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</si>
  <si>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</si>
  <si>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</si>
  <si>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</si>
  <si>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</si>
  <si>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</si>
  <si>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</si>
  <si>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</si>
  <si>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</si>
  <si>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</si>
  <si>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</si>
  <si>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</si>
  <si>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</si>
  <si>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</si>
  <si>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</si>
  <si>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</si>
  <si>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</si>
  <si>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</si>
  <si>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</si>
  <si>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</si>
  <si>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</si>
  <si>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</si>
  <si>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</si>
  <si>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</si>
  <si>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</si>
  <si>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</si>
  <si>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</si>
  <si>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</si>
  <si>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</si>
  <si>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</si>
  <si>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</si>
  <si>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</si>
  <si>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</si>
  <si>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</si>
  <si>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</si>
  <si>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</si>
  <si>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</si>
  <si>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</si>
  <si>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</si>
  <si>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</si>
  <si>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</si>
  <si>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</si>
  <si>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</si>
  <si>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</si>
  <si>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</si>
  <si>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</si>
  <si>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</si>
  <si>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</si>
  <si>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</si>
  <si>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</si>
  <si>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</si>
  <si>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</si>
  <si>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</si>
  <si>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</si>
  <si>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</si>
  <si>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</si>
  <si>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</si>
  <si>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</si>
  <si>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</si>
  <si>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</si>
  <si>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</si>
  <si>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</si>
  <si>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</si>
  <si>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</si>
  <si>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</si>
  <si>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</si>
  <si>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</si>
  <si>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</si>
  <si>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</si>
  <si>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</si>
  <si>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</si>
  <si>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</si>
  <si>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</si>
  <si>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</si>
  <si>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</si>
  <si>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</si>
  <si>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</si>
  <si>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</si>
  <si>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</si>
  <si>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</si>
  <si>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</si>
  <si>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</si>
  <si>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</si>
  <si>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</si>
  <si>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</si>
  <si>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</si>
  <si>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</si>
  <si>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</si>
  <si>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</si>
  <si>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</si>
  <si>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</si>
  <si>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</si>
  <si>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</si>
  <si>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</si>
  <si>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</si>
  <si>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</si>
  <si>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</si>
  <si>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</si>
  <si>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</si>
  <si>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</si>
  <si>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</si>
  <si>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</si>
  <si>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</si>
  <si>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</si>
  <si>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</si>
  <si>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</si>
  <si>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</si>
  <si>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</si>
  <si>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</si>
  <si>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</si>
  <si>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</si>
  <si>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</si>
  <si>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</si>
  <si>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</si>
  <si>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</si>
  <si>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</si>
  <si>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</si>
  <si>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</si>
  <si>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</si>
  <si>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</si>
  <si>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</si>
  <si>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</si>
  <si>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</si>
  <si>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5F5</t>
  </si>
  <si>
    <t>55250</t>
  </si>
  <si>
    <t>STERNOTOMIE, TORAKOTOMIE</t>
  </si>
  <si>
    <t>55215</t>
  </si>
  <si>
    <t>MECHANICKÁ SRDEČNÍ PODPORA</t>
  </si>
  <si>
    <t>5T1</t>
  </si>
  <si>
    <t>0166269</t>
  </si>
  <si>
    <t>0500720</t>
  </si>
  <si>
    <t>MYCAMINE</t>
  </si>
  <si>
    <t>0166265</t>
  </si>
  <si>
    <t>0058403</t>
  </si>
  <si>
    <t>DEKORTIKACE PLÍCE DRG 90868</t>
  </si>
  <si>
    <t>00655</t>
  </si>
  <si>
    <t>OD TYPU 55 - PRO NEMOCNICE TYPU 3, (KATEGORIE 6) -</t>
  </si>
  <si>
    <t>11505</t>
  </si>
  <si>
    <t>SPECIÁLNÍ PARENTERÁLNÍ VÝŽIVA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</si>
  <si>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</si>
  <si>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</si>
  <si>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</si>
  <si>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</si>
  <si>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</si>
  <si>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</si>
  <si>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</si>
  <si>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</si>
  <si>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0162180</t>
  </si>
  <si>
    <t>CIPROFLOXACIN KABI 200 MG/100 ML INFUZNÍ ROZTOK</t>
  </si>
  <si>
    <t>0183926</t>
  </si>
  <si>
    <t>AZEPO</t>
  </si>
  <si>
    <t>0201967</t>
  </si>
  <si>
    <t>VULMIZOLIN 1,0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</si>
  <si>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</si>
  <si>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</si>
  <si>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</si>
  <si>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</si>
  <si>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</si>
  <si>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</si>
  <si>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</si>
  <si>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</si>
  <si>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</si>
  <si>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</si>
  <si>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</si>
  <si>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</si>
  <si>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0073615</t>
  </si>
  <si>
    <t>DLAHA ADAPTAČNÍ  MINI FRAGMENT MINI FRAGMENT TITAN</t>
  </si>
  <si>
    <t>0082077</t>
  </si>
  <si>
    <t>0166174</t>
  </si>
  <si>
    <t>IMPLANTÁT MAMMÁRNÍ MONOBLOC SOFT ONE PLNĚNÝ KOHEZI</t>
  </si>
  <si>
    <t>0166177</t>
  </si>
  <si>
    <t>0068901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</si>
  <si>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</si>
  <si>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</si>
  <si>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</si>
  <si>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</si>
  <si>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</si>
  <si>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</si>
  <si>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</si>
  <si>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0082142</t>
  </si>
  <si>
    <t>NPWT-RENASYS F PŘEVAZOVÝ SET STŘEDNÍ M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</si>
  <si>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</si>
  <si>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</si>
  <si>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</si>
  <si>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</si>
  <si>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</si>
  <si>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</si>
  <si>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</si>
  <si>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0170137</t>
  </si>
  <si>
    <t>NPWT-RENASYS GO SBĚRNÁ NÁDOBA VELKÁ</t>
  </si>
  <si>
    <t>0193872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</si>
  <si>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</si>
  <si>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</si>
  <si>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</si>
  <si>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</si>
  <si>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</si>
  <si>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</si>
  <si>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</si>
  <si>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</si>
  <si>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</si>
  <si>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</si>
  <si>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</si>
  <si>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</si>
  <si>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</si>
  <si>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</si>
  <si>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</si>
  <si>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</si>
  <si>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</si>
  <si>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</si>
  <si>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</si>
  <si>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</si>
  <si>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</si>
  <si>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</si>
  <si>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</si>
  <si>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</si>
  <si>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</si>
  <si>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</si>
  <si>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</si>
  <si>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</si>
  <si>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</si>
  <si>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</si>
  <si>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</si>
  <si>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</si>
  <si>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</si>
  <si>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</si>
  <si>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</si>
  <si>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</si>
  <si>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</si>
  <si>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</si>
  <si>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</si>
  <si>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</si>
  <si>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</si>
  <si>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</si>
  <si>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</si>
  <si>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</si>
  <si>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</si>
  <si>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</si>
  <si>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</si>
  <si>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</si>
  <si>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</si>
  <si>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</si>
  <si>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</si>
  <si>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</si>
  <si>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</si>
  <si>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</si>
  <si>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</si>
  <si>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</si>
  <si>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</si>
  <si>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</si>
  <si>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</si>
  <si>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</si>
  <si>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</si>
  <si>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</si>
  <si>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</si>
  <si>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</si>
  <si>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</si>
  <si>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</si>
  <si>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</si>
  <si>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</si>
  <si>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</si>
  <si>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</si>
  <si>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</si>
  <si>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</si>
  <si>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</si>
  <si>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</si>
  <si>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</si>
  <si>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</si>
  <si>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75413</t>
  </si>
  <si>
    <t>KOREKCE VÍČKA VOLNÝM TRANSPLANTÁTEM</t>
  </si>
  <si>
    <t>99981</t>
  </si>
  <si>
    <t xml:space="preserve">(VZP) PACIENT HOSPITALIZOVANÝ V LŮŽKOVÉM ZAŘÍZENÍ </t>
  </si>
  <si>
    <t>61021</t>
  </si>
  <si>
    <t>KOMPLEXNÍ VYŠETŘENÍ PLASTICKÝM CHIRURGEM</t>
  </si>
  <si>
    <t>61115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</si>
  <si>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</si>
  <si>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</si>
  <si>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</si>
  <si>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</si>
  <si>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</si>
  <si>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</si>
  <si>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</si>
  <si>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</si>
  <si>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</si>
  <si>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</si>
  <si>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</si>
  <si>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</si>
  <si>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</si>
  <si>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</si>
  <si>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</si>
  <si>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</si>
  <si>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</si>
  <si>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</si>
  <si>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</si>
  <si>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</si>
  <si>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</si>
  <si>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</si>
  <si>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</si>
  <si>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</si>
  <si>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</si>
  <si>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</si>
  <si>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</si>
  <si>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</si>
  <si>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</si>
  <si>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</si>
  <si>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</si>
  <si>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</si>
  <si>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</si>
  <si>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</si>
  <si>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</si>
  <si>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</si>
  <si>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</si>
  <si>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</si>
  <si>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</si>
  <si>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</si>
  <si>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</si>
  <si>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</si>
  <si>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</si>
  <si>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</si>
  <si>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</si>
  <si>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</si>
  <si>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</si>
  <si>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</si>
  <si>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</si>
  <si>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</si>
  <si>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</si>
  <si>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</si>
  <si>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</si>
  <si>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</si>
  <si>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</si>
  <si>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</si>
  <si>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</si>
  <si>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</si>
  <si>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</si>
  <si>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</si>
  <si>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</si>
  <si>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</si>
  <si>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</si>
  <si>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</si>
  <si>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</si>
  <si>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</si>
  <si>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</si>
  <si>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</si>
  <si>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</si>
  <si>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</si>
  <si>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</si>
  <si>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</si>
  <si>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</si>
  <si>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</si>
  <si>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</si>
  <si>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</si>
  <si>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</si>
  <si>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</si>
  <si>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</si>
  <si>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</si>
  <si>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</si>
  <si>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</si>
  <si>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</si>
  <si>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</si>
  <si>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</si>
  <si>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</si>
  <si>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</si>
  <si>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</si>
  <si>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</si>
  <si>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</si>
  <si>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</si>
  <si>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</si>
  <si>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62421</t>
  </si>
  <si>
    <t>61201</t>
  </si>
  <si>
    <t>REPLANTACE JEDNOHO PRSTU</t>
  </si>
  <si>
    <t>61351</t>
  </si>
  <si>
    <t>OPERACE FIMÓZY DLE BURIANA</t>
  </si>
  <si>
    <t>62112</t>
  </si>
  <si>
    <t>PŘEVAZ POPÁLENINY V ROZSAHU NAD 10 % A EV. SPRCHA</t>
  </si>
  <si>
    <t>62820</t>
  </si>
  <si>
    <t>SEPARACE JEDNOHO MEZIPRSTÍ - PO POPÁLENÍ</t>
  </si>
  <si>
    <t>61207</t>
  </si>
  <si>
    <t>REPLANTACE PAŽE, NOHY</t>
  </si>
  <si>
    <t>6F3</t>
  </si>
  <si>
    <t>63573</t>
  </si>
  <si>
    <t>HYSTEREKTOMIE ABDOMINÁLNÍ NEBO VAGINÁLNÍ S NEBO BE</t>
  </si>
  <si>
    <t>6F5</t>
  </si>
  <si>
    <t>65617</t>
  </si>
  <si>
    <t>KLÍNOVITÁ NEBO KVADRATICKÁ EXCIZE DOLNÍHO NEBO HOR</t>
  </si>
  <si>
    <t>7F1</t>
  </si>
  <si>
    <t>71521</t>
  </si>
  <si>
    <t>RESEKCE BOLTCE S POSUNEM KOŽNÍHO LALOKU MÍSTNĚ</t>
  </si>
  <si>
    <t>71771</t>
  </si>
  <si>
    <t>PAROTIDEKTOMIE TOTÁLNÍ KONZERVATIVNÍ</t>
  </si>
  <si>
    <t>71749</t>
  </si>
  <si>
    <t>BLOKOVÁ DISEKCE KRČNÍCH UZLIN</t>
  </si>
  <si>
    <t>7F6</t>
  </si>
  <si>
    <t>76369</t>
  </si>
  <si>
    <t>RESEKCE MĚCHÝŘE, EV. DIVERTIKULEKTOMIE</t>
  </si>
  <si>
    <t>76469</t>
  </si>
  <si>
    <t>PROSTATEKTOMIE RETROPUBICKÁ RADIKÁLNÍ S  VEZIKULEK</t>
  </si>
  <si>
    <t>76479</t>
  </si>
  <si>
    <t>NEFREKTOMIE TRANSPERITONEÁLNÍ</t>
  </si>
  <si>
    <t>76345</t>
  </si>
  <si>
    <t>REIMPLANTACE URETERU (UCNA)</t>
  </si>
  <si>
    <t>76375</t>
  </si>
  <si>
    <t>CYSTEKTOMIE KOMPLETNÍ S URETEROILEÁLNÍM KONDUITEM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</si>
  <si>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</si>
  <si>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</si>
  <si>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</si>
  <si>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</si>
  <si>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</si>
  <si>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</si>
  <si>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</si>
  <si>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</si>
  <si>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</si>
  <si>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</si>
  <si>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</si>
  <si>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</si>
  <si>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</si>
  <si>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</si>
  <si>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</si>
  <si>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</si>
  <si>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</si>
  <si>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</si>
  <si>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</si>
  <si>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</si>
  <si>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</si>
  <si>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</si>
  <si>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</si>
  <si>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</si>
  <si>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</si>
  <si>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</si>
  <si>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</si>
  <si>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</si>
  <si>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</si>
  <si>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</si>
  <si>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</si>
  <si>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</si>
  <si>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</si>
  <si>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</si>
  <si>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</si>
  <si>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</si>
  <si>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</si>
  <si>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</si>
  <si>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</si>
  <si>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</si>
  <si>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</si>
  <si>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</si>
  <si>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</si>
  <si>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</si>
  <si>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</si>
  <si>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</si>
  <si>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</si>
  <si>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</si>
  <si>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</si>
  <si>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</si>
  <si>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</si>
  <si>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</si>
  <si>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</si>
  <si>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</si>
  <si>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</si>
  <si>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</si>
  <si>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</si>
  <si>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</si>
  <si>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</si>
  <si>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</si>
  <si>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</si>
  <si>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</si>
  <si>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</si>
  <si>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</si>
  <si>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</si>
  <si>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</si>
  <si>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</si>
  <si>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</si>
  <si>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</si>
  <si>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</si>
  <si>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</si>
  <si>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</si>
  <si>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</si>
  <si>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</si>
  <si>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</si>
  <si>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</si>
  <si>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</si>
  <si>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</si>
  <si>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</si>
  <si>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</si>
  <si>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</si>
  <si>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</si>
  <si>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</si>
  <si>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</si>
  <si>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</si>
  <si>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</si>
  <si>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</si>
  <si>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</si>
  <si>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</si>
  <si>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</si>
  <si>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</si>
  <si>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</si>
  <si>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</si>
  <si>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</si>
  <si>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</si>
  <si>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</si>
  <si>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</si>
  <si>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</si>
  <si>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</si>
  <si>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</si>
  <si>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</si>
  <si>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</si>
  <si>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</si>
  <si>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</si>
  <si>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</si>
  <si>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</si>
  <si>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</si>
  <si>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</si>
  <si>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</si>
  <si>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</si>
  <si>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</si>
  <si>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</si>
  <si>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</si>
  <si>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</si>
  <si>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</si>
  <si>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</si>
  <si>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</si>
  <si>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</si>
  <si>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</si>
  <si>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</si>
  <si>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</si>
  <si>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</si>
  <si>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</si>
  <si>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</si>
  <si>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</si>
  <si>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</si>
  <si>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</si>
  <si>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</si>
  <si>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</si>
  <si>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</si>
  <si>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</si>
  <si>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</si>
  <si>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</si>
  <si>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</si>
  <si>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</si>
  <si>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</si>
  <si>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</si>
  <si>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</si>
  <si>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</si>
  <si>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</si>
  <si>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</si>
  <si>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</si>
  <si>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</si>
  <si>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</si>
  <si>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</si>
  <si>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</si>
  <si>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</si>
  <si>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</si>
  <si>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</si>
  <si>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</si>
  <si>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</si>
  <si>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</si>
  <si>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</si>
  <si>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</si>
  <si>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</si>
  <si>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</si>
  <si>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</si>
  <si>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</si>
  <si>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</si>
  <si>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</si>
  <si>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</si>
  <si>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</si>
  <si>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</si>
  <si>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</si>
  <si>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</si>
  <si>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</si>
  <si>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</si>
  <si>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</si>
  <si>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</si>
  <si>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</si>
  <si>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</si>
  <si>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</si>
  <si>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</si>
  <si>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</si>
  <si>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</si>
  <si>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</si>
  <si>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</si>
  <si>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</si>
  <si>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</si>
  <si>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</si>
  <si>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</si>
  <si>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</si>
  <si>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</si>
  <si>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</si>
  <si>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</si>
  <si>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</si>
  <si>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</si>
  <si>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</si>
  <si>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</si>
  <si>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</si>
  <si>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</si>
  <si>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</si>
  <si>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</si>
  <si>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</si>
  <si>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</si>
  <si>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</si>
  <si>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</si>
  <si>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</si>
  <si>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</si>
  <si>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</si>
  <si>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</si>
  <si>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</si>
  <si>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</si>
  <si>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</si>
  <si>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</si>
  <si>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</si>
  <si>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</si>
  <si>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</si>
  <si>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</si>
  <si>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</si>
  <si>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</si>
  <si>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</si>
  <si>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</si>
  <si>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</si>
  <si>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</si>
  <si>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</si>
  <si>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</si>
  <si>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</si>
  <si>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</si>
  <si>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</si>
  <si>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</si>
  <si>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</si>
  <si>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</si>
  <si>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</si>
  <si>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</si>
  <si>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</si>
  <si>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</si>
  <si>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</si>
  <si>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</si>
  <si>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</si>
  <si>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</si>
  <si>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</si>
  <si>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</si>
  <si>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</si>
  <si>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</si>
  <si>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</si>
  <si>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</si>
  <si>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</si>
  <si>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</si>
  <si>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</si>
  <si>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</si>
  <si>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</si>
  <si>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</si>
  <si>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</si>
  <si>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</si>
  <si>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</si>
  <si>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</si>
  <si>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</si>
  <si>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</si>
  <si>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</si>
  <si>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</si>
  <si>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</si>
  <si>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</si>
  <si>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</si>
  <si>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</si>
  <si>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</si>
  <si>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</si>
  <si>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</si>
  <si>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</si>
  <si>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</si>
  <si>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</si>
  <si>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</si>
  <si>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</si>
  <si>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</si>
  <si>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</si>
  <si>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</si>
  <si>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</si>
  <si>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</si>
  <si>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</si>
  <si>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</si>
  <si>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</si>
  <si>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</si>
  <si>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13021</t>
  </si>
  <si>
    <t xml:space="preserve">VÝKONY NA DĚLOZE A ADNEXECH PRO MALIGNÍ ONEMOCNĚNÍ NA OVARIÍC                                       </t>
  </si>
  <si>
    <t>13022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</si>
  <si>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</si>
  <si>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</si>
  <si>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</si>
  <si>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</si>
  <si>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</si>
  <si>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</si>
  <si>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</si>
  <si>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</si>
  <si>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</si>
  <si>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</si>
  <si>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</si>
  <si>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</si>
  <si>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</si>
  <si>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</si>
  <si>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16332</t>
  </si>
  <si>
    <t xml:space="preserve">PORUCHY ČERVENÝCH KRVINEK, KROMĚ SRPKOVITÉ CHUDOKREVNOSTI S C                                       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</si>
  <si>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</si>
  <si>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</si>
  <si>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</si>
  <si>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</si>
  <si>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</si>
  <si>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</si>
  <si>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</si>
  <si>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</si>
  <si>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</si>
  <si>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</si>
  <si>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</si>
  <si>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</si>
  <si>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</si>
  <si>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</si>
  <si>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</si>
  <si>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</si>
  <si>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</si>
  <si>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</si>
  <si>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</si>
  <si>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</si>
  <si>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</si>
  <si>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</si>
  <si>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</si>
  <si>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</si>
  <si>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</si>
  <si>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</si>
  <si>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</si>
  <si>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</si>
  <si>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</si>
  <si>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</si>
  <si>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</si>
  <si>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</si>
  <si>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</si>
  <si>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</si>
  <si>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</si>
  <si>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</si>
  <si>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</si>
  <si>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</si>
  <si>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</si>
  <si>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</si>
  <si>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</si>
  <si>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</si>
  <si>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</si>
  <si>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</si>
  <si>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</si>
  <si>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</si>
  <si>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</si>
  <si>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</si>
  <si>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</si>
  <si>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</si>
  <si>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</si>
  <si>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</si>
  <si>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</si>
  <si>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</si>
  <si>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</si>
  <si>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</si>
  <si>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</si>
  <si>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</si>
  <si>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</si>
  <si>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</si>
  <si>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</si>
  <si>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</si>
  <si>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</si>
  <si>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</si>
  <si>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</si>
  <si>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</si>
  <si>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</si>
  <si>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</si>
  <si>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</si>
  <si>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</si>
  <si>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</si>
  <si>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</si>
  <si>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</si>
  <si>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</si>
  <si>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</si>
  <si>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</si>
  <si>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</si>
  <si>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</si>
  <si>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</si>
  <si>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</si>
  <si>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</si>
  <si>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</si>
  <si>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</si>
  <si>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</si>
  <si>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</si>
  <si>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</si>
  <si>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</si>
  <si>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</si>
  <si>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</si>
  <si>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</si>
  <si>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</si>
  <si>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</si>
  <si>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</si>
  <si>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</si>
  <si>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</si>
  <si>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</si>
  <si>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</si>
  <si>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</si>
  <si>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</si>
  <si>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</si>
  <si>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</si>
  <si>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</si>
  <si>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</si>
  <si>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</si>
  <si>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</si>
  <si>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</si>
  <si>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</si>
  <si>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</si>
  <si>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</si>
  <si>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</si>
  <si>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</si>
  <si>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</si>
  <si>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</si>
  <si>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</si>
  <si>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</si>
  <si>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</si>
  <si>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</si>
  <si>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</si>
  <si>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</si>
  <si>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</si>
  <si>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</si>
  <si>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</si>
  <si>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</si>
  <si>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</si>
  <si>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</si>
  <si>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</si>
  <si>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</si>
  <si>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</si>
  <si>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</si>
  <si>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</si>
  <si>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</si>
  <si>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</si>
  <si>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</si>
  <si>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</si>
  <si>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</si>
  <si>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</si>
  <si>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</si>
  <si>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</si>
  <si>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</si>
  <si>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</si>
  <si>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</si>
  <si>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</si>
  <si>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</si>
  <si>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</si>
  <si>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</si>
  <si>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</si>
  <si>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</si>
  <si>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</si>
  <si>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</si>
  <si>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</si>
  <si>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</si>
  <si>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</si>
  <si>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</si>
  <si>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</si>
  <si>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</si>
  <si>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</si>
  <si>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</si>
  <si>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</si>
  <si>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</si>
  <si>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</si>
  <si>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</si>
  <si>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</si>
  <si>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</si>
  <si>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</si>
  <si>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</si>
  <si>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</si>
  <si>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</si>
  <si>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</si>
  <si>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</si>
  <si>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</si>
  <si>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</si>
  <si>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</si>
  <si>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</si>
  <si>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</si>
  <si>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</si>
  <si>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</si>
  <si>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</si>
  <si>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</si>
  <si>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</si>
  <si>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</si>
  <si>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</si>
  <si>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</si>
  <si>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</si>
  <si>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</si>
  <si>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</si>
  <si>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</si>
  <si>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</si>
  <si>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</si>
  <si>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</si>
  <si>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</si>
  <si>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</si>
  <si>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</si>
  <si>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</si>
  <si>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</si>
  <si>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</si>
  <si>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</si>
  <si>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</si>
  <si>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</si>
  <si>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</si>
  <si>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</si>
  <si>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</si>
  <si>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</si>
  <si>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</si>
  <si>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</si>
  <si>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</si>
  <si>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</si>
  <si>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</si>
  <si>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</si>
  <si>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</si>
  <si>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</si>
  <si>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</si>
  <si>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</si>
  <si>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</si>
  <si>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</si>
  <si>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</si>
  <si>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</si>
  <si>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</si>
  <si>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</si>
  <si>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</si>
  <si>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</si>
  <si>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</si>
  <si>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</si>
  <si>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</si>
  <si>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</si>
  <si>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</si>
  <si>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</si>
  <si>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</si>
  <si>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</si>
  <si>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</si>
  <si>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</si>
  <si>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</si>
  <si>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</si>
  <si>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</si>
  <si>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</si>
  <si>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</si>
  <si>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</si>
  <si>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</si>
  <si>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</si>
  <si>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</si>
  <si>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</si>
  <si>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</si>
  <si>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</si>
  <si>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</si>
  <si>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</si>
  <si>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</si>
  <si>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</si>
  <si>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</si>
  <si>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</si>
  <si>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</si>
  <si>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</si>
  <si>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</si>
  <si>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</si>
  <si>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</si>
  <si>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</si>
  <si>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</si>
  <si>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</si>
  <si>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</si>
  <si>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</si>
  <si>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</si>
  <si>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</si>
  <si>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</si>
  <si>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</si>
  <si>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</si>
  <si>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</si>
  <si>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</si>
  <si>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</si>
  <si>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</si>
  <si>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</si>
  <si>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</si>
  <si>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</si>
  <si>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</si>
  <si>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</si>
  <si>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</si>
  <si>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</si>
  <si>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</si>
  <si>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</si>
  <si>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</si>
  <si>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</si>
  <si>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</si>
  <si>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</si>
  <si>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</si>
  <si>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</si>
  <si>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</si>
  <si>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</si>
  <si>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</si>
  <si>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</si>
  <si>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</si>
  <si>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</si>
  <si>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</si>
  <si>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</si>
  <si>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</si>
  <si>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</si>
  <si>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</si>
  <si>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</si>
  <si>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</si>
  <si>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</si>
  <si>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</si>
  <si>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</si>
  <si>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</si>
  <si>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</si>
  <si>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</si>
  <si>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</si>
  <si>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</si>
  <si>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</si>
  <si>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</si>
  <si>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</si>
  <si>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</si>
  <si>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</si>
  <si>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</si>
  <si>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</si>
  <si>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</si>
  <si>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</si>
  <si>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</si>
  <si>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</si>
  <si>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</si>
  <si>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</si>
  <si>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</si>
  <si>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</si>
  <si>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</si>
  <si>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</si>
  <si>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</si>
  <si>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</si>
  <si>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</si>
  <si>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</si>
  <si>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</si>
  <si>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</si>
  <si>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</si>
  <si>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</si>
  <si>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</si>
  <si>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</si>
  <si>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</si>
  <si>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</si>
  <si>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</si>
  <si>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</si>
  <si>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</si>
  <si>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</si>
  <si>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</si>
  <si>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</si>
  <si>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</si>
  <si>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</si>
  <si>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</si>
  <si>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</si>
  <si>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</si>
  <si>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</si>
  <si>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</si>
  <si>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</si>
  <si>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</si>
  <si>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</si>
  <si>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</si>
  <si>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</si>
  <si>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</si>
  <si>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</si>
  <si>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</si>
  <si>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</si>
  <si>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</si>
  <si>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</si>
  <si>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</si>
  <si>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</si>
  <si>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</si>
  <si>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</si>
  <si>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</si>
  <si>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</si>
  <si>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</si>
  <si>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</si>
  <si>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</si>
  <si>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</si>
  <si>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</si>
  <si>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</si>
  <si>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</si>
  <si>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</si>
  <si>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</si>
  <si>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</si>
  <si>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</si>
  <si>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</si>
  <si>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</si>
  <si>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</si>
  <si>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</si>
  <si>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</si>
  <si>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</si>
  <si>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</si>
  <si>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</si>
  <si>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</si>
  <si>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</si>
  <si>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</si>
  <si>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</si>
  <si>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</si>
  <si>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</si>
  <si>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</si>
  <si>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</si>
  <si>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</si>
  <si>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</si>
  <si>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</si>
  <si>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</si>
  <si>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</si>
  <si>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</si>
  <si>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</si>
  <si>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</si>
  <si>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</si>
  <si>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</si>
  <si>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</si>
  <si>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</si>
  <si>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</si>
  <si>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</si>
  <si>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</si>
  <si>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</si>
  <si>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</si>
  <si>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</si>
  <si>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</si>
  <si>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</si>
  <si>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</si>
  <si>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</si>
  <si>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</si>
  <si>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</si>
  <si>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</si>
  <si>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</si>
  <si>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</si>
  <si>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</si>
  <si>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</si>
  <si>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</si>
  <si>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</si>
  <si>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</si>
  <si>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</si>
  <si>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</si>
  <si>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</si>
  <si>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</si>
  <si>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</si>
  <si>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</si>
  <si>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</si>
  <si>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</si>
  <si>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</si>
  <si>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</si>
  <si>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</si>
  <si>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</si>
  <si>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</si>
  <si>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</si>
  <si>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</si>
  <si>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</si>
  <si>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</si>
  <si>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</si>
  <si>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</si>
  <si>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</si>
  <si>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</si>
  <si>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</si>
  <si>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</si>
  <si>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</si>
  <si>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</si>
  <si>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</si>
  <si>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</si>
  <si>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</si>
  <si>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</si>
  <si>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</si>
  <si>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</si>
  <si>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</si>
  <si>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</si>
  <si>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</si>
  <si>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</si>
  <si>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</si>
  <si>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</si>
  <si>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</si>
  <si>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</si>
  <si>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</si>
  <si>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</si>
  <si>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</si>
  <si>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</si>
  <si>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</si>
  <si>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</si>
  <si>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</si>
  <si>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</si>
  <si>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</si>
  <si>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</si>
  <si>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</si>
  <si>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</si>
  <si>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</si>
  <si>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</si>
  <si>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</si>
  <si>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</si>
  <si>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</si>
  <si>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</si>
  <si>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</si>
  <si>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</si>
  <si>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</si>
  <si>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</si>
  <si>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</si>
  <si>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</si>
  <si>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</si>
  <si>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</si>
  <si>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</si>
  <si>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</si>
  <si>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</si>
  <si>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</si>
  <si>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</si>
  <si>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</si>
  <si>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</si>
  <si>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</si>
  <si>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</si>
  <si>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</si>
  <si>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</si>
  <si>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</si>
  <si>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 VASKULÁRNÍ - HEMOBAHN-GORE VI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</si>
  <si>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</si>
  <si>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</si>
  <si>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</si>
  <si>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</si>
  <si>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</si>
  <si>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</si>
  <si>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</si>
  <si>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</si>
  <si>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</si>
  <si>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</si>
  <si>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</si>
  <si>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</si>
  <si>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</si>
  <si>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</si>
  <si>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</si>
  <si>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</si>
  <si>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</si>
  <si>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</si>
  <si>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</si>
  <si>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</si>
  <si>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</si>
  <si>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</si>
  <si>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0034264</t>
  </si>
  <si>
    <t>JEHLA PUNKČNÍ,DLOUHÁ,TROKAR</t>
  </si>
  <si>
    <t>0092011</t>
  </si>
  <si>
    <t>BALÓNEK DILATAČNÍ - JÍCNOVÝ</t>
  </si>
  <si>
    <t>0092453</t>
  </si>
  <si>
    <t>KATETR TROMBEKTOMICKÝ ASPIRAČNÍ- ASPIREX 6F,8F/85,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</si>
  <si>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</si>
  <si>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</si>
  <si>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</si>
  <si>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</si>
  <si>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</si>
  <si>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</si>
  <si>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</si>
  <si>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</si>
  <si>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</si>
  <si>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</si>
  <si>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</si>
  <si>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</si>
  <si>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</si>
  <si>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</si>
  <si>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</si>
  <si>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</si>
  <si>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</si>
  <si>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</si>
  <si>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</si>
  <si>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</si>
  <si>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</si>
  <si>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</si>
  <si>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</si>
  <si>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</si>
  <si>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</si>
  <si>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</si>
  <si>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</si>
  <si>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</si>
  <si>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</si>
  <si>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</si>
  <si>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</si>
  <si>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</si>
  <si>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</si>
  <si>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</si>
  <si>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</si>
  <si>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</si>
  <si>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</si>
  <si>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</si>
  <si>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</si>
  <si>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</si>
  <si>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</si>
  <si>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</si>
  <si>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</si>
  <si>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</si>
  <si>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</si>
  <si>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</si>
  <si>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</si>
  <si>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</si>
  <si>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</si>
  <si>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</si>
  <si>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</si>
  <si>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</si>
  <si>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</si>
  <si>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</si>
  <si>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</si>
  <si>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</si>
  <si>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</si>
  <si>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</si>
  <si>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</si>
  <si>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</si>
  <si>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</si>
  <si>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</si>
  <si>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</si>
  <si>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</si>
  <si>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</si>
  <si>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</si>
  <si>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</si>
  <si>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</si>
  <si>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</si>
  <si>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</si>
  <si>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</si>
  <si>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</si>
  <si>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</si>
  <si>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</si>
  <si>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</si>
  <si>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</si>
  <si>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</si>
  <si>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</si>
  <si>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</si>
  <si>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</si>
  <si>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</si>
  <si>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</si>
  <si>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</si>
  <si>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</si>
  <si>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</si>
  <si>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</si>
  <si>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</si>
  <si>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</si>
  <si>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</si>
  <si>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</si>
  <si>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</si>
  <si>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</si>
  <si>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</si>
  <si>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</si>
  <si>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</si>
  <si>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</si>
  <si>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</si>
  <si>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</si>
  <si>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</si>
  <si>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</si>
  <si>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</si>
  <si>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</si>
  <si>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</si>
  <si>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</si>
  <si>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</si>
  <si>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</si>
  <si>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</si>
  <si>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</si>
  <si>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</si>
  <si>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</si>
  <si>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</si>
  <si>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</si>
  <si>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</si>
  <si>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</si>
  <si>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</si>
  <si>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</si>
  <si>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</si>
  <si>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</si>
  <si>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</si>
  <si>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</si>
  <si>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</si>
  <si>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</si>
  <si>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</si>
  <si>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</si>
  <si>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</si>
  <si>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</si>
  <si>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</si>
  <si>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</si>
  <si>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</si>
  <si>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</si>
  <si>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</si>
  <si>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</si>
  <si>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</si>
  <si>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</si>
  <si>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</si>
  <si>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</si>
  <si>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</si>
  <si>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</si>
  <si>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</si>
  <si>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</si>
  <si>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</si>
  <si>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</si>
  <si>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</si>
  <si>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</si>
  <si>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</si>
  <si>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</si>
  <si>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</si>
  <si>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</si>
  <si>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</si>
  <si>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</si>
  <si>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</si>
  <si>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</si>
  <si>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</si>
  <si>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</si>
  <si>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</si>
  <si>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</si>
  <si>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</si>
  <si>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</si>
  <si>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</si>
  <si>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</si>
  <si>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</si>
  <si>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</si>
  <si>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</si>
  <si>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</si>
  <si>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</si>
  <si>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</si>
  <si>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</si>
  <si>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</si>
  <si>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</si>
  <si>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</si>
  <si>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</si>
  <si>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</si>
  <si>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</si>
  <si>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</si>
  <si>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</si>
  <si>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</si>
  <si>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</si>
  <si>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</si>
  <si>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</si>
  <si>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</si>
  <si>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</si>
  <si>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</si>
  <si>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</si>
  <si>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</si>
  <si>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</si>
  <si>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</si>
  <si>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</si>
  <si>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</si>
  <si>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</si>
  <si>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</si>
  <si>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</si>
  <si>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</si>
  <si>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</si>
  <si>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</si>
  <si>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</si>
  <si>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</si>
  <si>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</si>
  <si>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</si>
  <si>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</si>
  <si>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</si>
  <si>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</si>
  <si>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</si>
  <si>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</si>
  <si>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</si>
  <si>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</si>
  <si>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</si>
  <si>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</si>
  <si>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</si>
  <si>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</si>
  <si>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</si>
  <si>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</si>
  <si>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</si>
  <si>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</si>
  <si>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</si>
  <si>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</si>
  <si>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</si>
  <si>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</si>
  <si>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</si>
  <si>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</si>
  <si>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</si>
  <si>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</si>
  <si>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</si>
  <si>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</si>
  <si>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</si>
  <si>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</si>
  <si>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</si>
  <si>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</si>
  <si>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</si>
  <si>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</si>
  <si>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</si>
  <si>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</si>
  <si>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</si>
  <si>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</si>
  <si>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</si>
  <si>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</si>
  <si>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</si>
  <si>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</si>
  <si>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91355</t>
  </si>
  <si>
    <t>STANOVENÍ CIK METODOU PEG-IKEM</t>
  </si>
  <si>
    <t>91189</t>
  </si>
  <si>
    <t>STANOVENÍ IgE</t>
  </si>
  <si>
    <t>91115</t>
  </si>
  <si>
    <t>STANOVENÍ IgG3 RID</t>
  </si>
  <si>
    <t>91199</t>
  </si>
  <si>
    <t>STANOVENÍ IgA PROTI POTRAVINOVÝM ALERGENŮM ELISA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</si>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</sst>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0.95704827616371357</c:v>
                </c:pt>
                <c:pt idx="1">
                  <c:v>1.2467693183085318</c:v>
                </c:pt>
                <c:pt idx="2">
                  <c:v>1.369627974546215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139648"/>
        <c:axId val="16881412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1.3928745484874843</c:v>
                </c:pt>
                <c:pt idx="1">
                  <c:v>1.3928745484874843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43232"/>
        <c:axId val="1532039424"/>
      </c:scatterChart>
      <c:catAx>
        <c:axId val="16881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81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14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8139648"/>
        <c:crosses val="autoZero"/>
        <c:crossBetween val="between"/>
      </c:valAx>
      <c:valAx>
        <c:axId val="153204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39424"/>
        <c:crosses val="max"/>
        <c:crossBetween val="midCat"/>
      </c:valAx>
      <c:valAx>
        <c:axId val="1532039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04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51936"/>
        <c:axId val="1532052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38336"/>
        <c:axId val="1532053024"/>
      </c:scatterChart>
      <c:catAx>
        <c:axId val="153205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052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32051936"/>
        <c:crosses val="autoZero"/>
        <c:crossBetween val="between"/>
      </c:valAx>
      <c:valAx>
        <c:axId val="1532038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53024"/>
        <c:crosses val="max"/>
        <c:crossBetween val="midCat"/>
      </c:valAx>
      <c:valAx>
        <c:axId val="1532053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320383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4" t="s">
        <v>132</v>
      </c>
      <c r="B1" s="524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0" t="s">
        <v>182</v>
      </c>
      <c r="B3" s="521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2" t="s">
        <v>133</v>
      </c>
      <c r="B10" s="521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2385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4073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2" t="s">
        <v>4074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4110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4844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3" t="s">
        <v>134</v>
      </c>
      <c r="B25" s="521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4849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4868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4993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4994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5900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6226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6960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4" t="s">
        <v>151</v>
      </c>
      <c r="B1" s="524"/>
      <c r="C1" s="525"/>
      <c r="D1" s="525"/>
      <c r="E1" s="525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32049.600869278234</v>
      </c>
      <c r="D4" s="280">
        <f ca="1">IF(ISERROR(VLOOKUP("Náklady celkem",INDIRECT("HI!$A:$G"),5,0)),0,VLOOKUP("Náklady celkem",INDIRECT("HI!$A:$G"),5,0))</f>
        <v>33772.951479999996</v>
      </c>
      <c r="E4" s="281">
        <f ca="1">IF(C4=0,0,D4/C4)</f>
        <v>1.0537713595171074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2030.9813848055583</v>
      </c>
      <c r="D7" s="288">
        <f>IF(ISERROR(HI!E5),"",HI!E5)</f>
        <v>3012.9884100000027</v>
      </c>
      <c r="E7" s="285">
        <f t="shared" ref="E7:E15" si="0">IF(C7=0,0,D7/C7)</f>
        <v>1.4835135528770294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0.99256725089698017</v>
      </c>
      <c r="E8" s="285">
        <f t="shared" si="0"/>
        <v>1.1028525009966446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0.17772448707700506</v>
      </c>
      <c r="E9" s="285">
        <f>IF(C9=0,0,D9/C9)</f>
        <v>0.59241495692335022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0.81851976701032791</v>
      </c>
      <c r="E11" s="285">
        <f t="shared" si="0"/>
        <v>1.3641996116838799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0.93804111018637093</v>
      </c>
      <c r="E12" s="285">
        <f t="shared" si="0"/>
        <v>1.1725513877329636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4912.4394689825776</v>
      </c>
      <c r="D15" s="288">
        <f>IF(ISERROR(HI!E6),"",HI!E6)</f>
        <v>5805.1233999999986</v>
      </c>
      <c r="E15" s="285">
        <f t="shared" si="0"/>
        <v>1.1817190698539652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21812</v>
      </c>
      <c r="D16" s="284">
        <f ca="1">IF(ISERROR(VLOOKUP("Osobní náklady (Kč) *",INDIRECT("HI!$A:$G"),5,0)),0,VLOOKUP("Osobní náklady (Kč) *",INDIRECT("HI!$A:$G"),5,0))</f>
        <v>21353.755350000003</v>
      </c>
      <c r="E16" s="285">
        <f ca="1">IF(C16=0,0,D16/C16)</f>
        <v>0.97899116770585015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44641.073340000003</v>
      </c>
      <c r="D18" s="303">
        <f ca="1">IF(ISERROR(VLOOKUP("Výnosy celkem",INDIRECT("HI!$A:$G"),5,0)),0,VLOOKUP("Výnosy celkem",INDIRECT("HI!$A:$G"),5,0))</f>
        <v>46256.379200000003</v>
      </c>
      <c r="E18" s="304">
        <f t="shared" ref="E18:E31" ca="1" si="1">IF(C18=0,0,D18/C18)</f>
        <v>1.0361842970866166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1406.2133400000002</v>
      </c>
      <c r="D19" s="284">
        <f ca="1">IF(ISERROR(VLOOKUP("Ambulance *",INDIRECT("HI!$A:$G"),5,0)),0,VLOOKUP("Ambulance *",INDIRECT("HI!$A:$G"),5,0))</f>
        <v>1278.5791999999994</v>
      </c>
      <c r="E19" s="285">
        <f t="shared" ca="1" si="1"/>
        <v>0.90923557872093519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0.90923557872093519</v>
      </c>
      <c r="E20" s="285">
        <f t="shared" si="1"/>
        <v>0.90923557872093519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0.90923557872093563</v>
      </c>
      <c r="E21" s="285">
        <f t="shared" si="1"/>
        <v>0.90923557872093563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1.0368132701701562</v>
      </c>
      <c r="E23" s="285">
        <f t="shared" si="1"/>
        <v>1.2197803178472426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43234.86</v>
      </c>
      <c r="D24" s="284">
        <f ca="1">IF(ISERROR(VLOOKUP("Hospitalizace *",INDIRECT("HI!$A:$G"),5,0)),0,VLOOKUP("Hospitalizace *",INDIRECT("HI!$A:$G"),5,0))</f>
        <v>44977.8</v>
      </c>
      <c r="E24" s="285">
        <f ca="1">IF(C24=0,0,D24/C24)</f>
        <v>1.0403133027376521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1.0403133027376519</v>
      </c>
      <c r="E25" s="285">
        <f t="shared" si="1"/>
        <v>1.0403133027376519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1.0403133027376519</v>
      </c>
      <c r="E26" s="285">
        <f t="shared" si="1"/>
        <v>1.0403133027376519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0.99259259259259258</v>
      </c>
      <c r="E29" s="285">
        <f t="shared" si="1"/>
        <v>1.0448343079922027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0.96645702306079662</v>
      </c>
      <c r="E30" s="285">
        <f t="shared" si="1"/>
        <v>0.96645702306079662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1.2674266461040218</v>
      </c>
      <c r="E31" s="285">
        <f t="shared" si="1"/>
        <v>1.334133311688444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5" t="s">
        <v>175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6"/>
      <c r="B3" s="216">
        <v>2015</v>
      </c>
      <c r="C3" s="44">
        <v>2016</v>
      </c>
      <c r="D3" s="11"/>
      <c r="E3" s="530">
        <v>2017</v>
      </c>
      <c r="F3" s="531"/>
      <c r="G3" s="531"/>
      <c r="H3" s="532"/>
      <c r="I3" s="533">
        <v>2017</v>
      </c>
      <c r="J3" s="534"/>
    </row>
    <row r="4" spans="1:10" ht="14.4" customHeight="1" thickBot="1" x14ac:dyDescent="0.35">
      <c r="A4" s="527"/>
      <c r="B4" s="528" t="s">
        <v>94</v>
      </c>
      <c r="C4" s="529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1885.711320000001</v>
      </c>
      <c r="C5" s="33">
        <v>1899.5824699999998</v>
      </c>
      <c r="D5" s="12"/>
      <c r="E5" s="226">
        <v>3012.9884100000027</v>
      </c>
      <c r="F5" s="32">
        <v>2030.9813848055583</v>
      </c>
      <c r="G5" s="225">
        <f>E5-F5</f>
        <v>982.0070251944444</v>
      </c>
      <c r="H5" s="231">
        <f>IF(F5&lt;0.00000001,"",E5/F5)</f>
        <v>1.4835135528770294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3954.1717000000017</v>
      </c>
      <c r="C6" s="35">
        <v>4229.4074200000005</v>
      </c>
      <c r="D6" s="12"/>
      <c r="E6" s="227">
        <v>5805.1233999999986</v>
      </c>
      <c r="F6" s="34">
        <v>4912.4394689825776</v>
      </c>
      <c r="G6" s="228">
        <f>E6-F6</f>
        <v>892.68393101742095</v>
      </c>
      <c r="H6" s="232">
        <f>IF(F6&lt;0.00000001,"",E6/F6)</f>
        <v>1.1817190698539652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18146.955210000004</v>
      </c>
      <c r="C7" s="35">
        <v>19617.403069999997</v>
      </c>
      <c r="D7" s="12"/>
      <c r="E7" s="227">
        <v>21353.755350000003</v>
      </c>
      <c r="F7" s="34">
        <v>21812</v>
      </c>
      <c r="G7" s="228">
        <f>E7-F7</f>
        <v>-458.24464999999691</v>
      </c>
      <c r="H7" s="232">
        <f>IF(F7&lt;0.00000001,"",E7/F7)</f>
        <v>0.97899116770585015</v>
      </c>
    </row>
    <row r="8" spans="1:10" ht="14.4" customHeight="1" thickBot="1" x14ac:dyDescent="0.35">
      <c r="A8" s="1" t="s">
        <v>97</v>
      </c>
      <c r="B8" s="15">
        <v>3313.3679099999954</v>
      </c>
      <c r="C8" s="37">
        <v>3537.0848300000043</v>
      </c>
      <c r="D8" s="12"/>
      <c r="E8" s="229">
        <v>3601.0843199999927</v>
      </c>
      <c r="F8" s="36">
        <v>3294.1800154900984</v>
      </c>
      <c r="G8" s="230">
        <f>E8-F8</f>
        <v>306.90430450989425</v>
      </c>
      <c r="H8" s="233">
        <f>IF(F8&lt;0.00000001,"",E8/F8)</f>
        <v>1.0931656142247084</v>
      </c>
    </row>
    <row r="9" spans="1:10" ht="14.4" customHeight="1" thickBot="1" x14ac:dyDescent="0.35">
      <c r="A9" s="2" t="s">
        <v>98</v>
      </c>
      <c r="B9" s="3">
        <v>27300.206140000002</v>
      </c>
      <c r="C9" s="39">
        <v>29283.477790000001</v>
      </c>
      <c r="D9" s="12"/>
      <c r="E9" s="3">
        <v>33772.951479999996</v>
      </c>
      <c r="F9" s="38">
        <v>32049.600869278234</v>
      </c>
      <c r="G9" s="38">
        <f>E9-F9</f>
        <v>1723.3506107217618</v>
      </c>
      <c r="H9" s="234">
        <f>IF(F9&lt;0.00000001,"",E9/F9)</f>
        <v>1.0537713595171074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1132.9690000000001</v>
      </c>
      <c r="C11" s="33">
        <f>IF(ISERROR(VLOOKUP("Celkem:",'ZV Vykáz.-A'!A:H,5,0)),0,VLOOKUP("Celkem:",'ZV Vykáz.-A'!A:H,5,0)/1000)</f>
        <v>1406.2133400000002</v>
      </c>
      <c r="D11" s="12"/>
      <c r="E11" s="226">
        <f>IF(ISERROR(VLOOKUP("Celkem:",'ZV Vykáz.-A'!A:H,8,0)),0,VLOOKUP("Celkem:",'ZV Vykáz.-A'!A:H,8,0)/1000)</f>
        <v>1278.5791999999994</v>
      </c>
      <c r="F11" s="32">
        <f>C11</f>
        <v>1406.2133400000002</v>
      </c>
      <c r="G11" s="225">
        <f>E11-F11</f>
        <v>-127.6341400000008</v>
      </c>
      <c r="H11" s="231">
        <f>IF(F11&lt;0.00000001,"",E11/F11)</f>
        <v>0.90923557872093519</v>
      </c>
      <c r="I11" s="225">
        <f>E11-B11</f>
        <v>145.6101999999994</v>
      </c>
      <c r="J11" s="231">
        <f>IF(B11&lt;0.00000001,"",E11/B11)</f>
        <v>1.1285209039258792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43447.02</v>
      </c>
      <c r="C12" s="37">
        <f>IF(ISERROR(VLOOKUP("Celkem",CaseMix!A:D,3,0)),0,VLOOKUP("Celkem",CaseMix!A:D,3,0)*30)</f>
        <v>43234.86</v>
      </c>
      <c r="D12" s="12"/>
      <c r="E12" s="229">
        <f>IF(ISERROR(VLOOKUP("Celkem",CaseMix!A:D,4,0)),0,VLOOKUP("Celkem",CaseMix!A:D,4,0)*30)</f>
        <v>44977.8</v>
      </c>
      <c r="F12" s="36">
        <f>C12</f>
        <v>43234.86</v>
      </c>
      <c r="G12" s="230">
        <f>E12-F12</f>
        <v>1742.9400000000023</v>
      </c>
      <c r="H12" s="233">
        <f>IF(F12&lt;0.00000001,"",E12/F12)</f>
        <v>1.0403133027376521</v>
      </c>
      <c r="I12" s="230">
        <f>E12-B12</f>
        <v>1530.7800000000061</v>
      </c>
      <c r="J12" s="233">
        <f>IF(B12&lt;0.00000001,"",E12/B12)</f>
        <v>1.0352332565041287</v>
      </c>
    </row>
    <row r="13" spans="1:10" ht="14.4" customHeight="1" thickBot="1" x14ac:dyDescent="0.35">
      <c r="A13" s="4" t="s">
        <v>101</v>
      </c>
      <c r="B13" s="9">
        <f>SUM(B11:B12)</f>
        <v>44579.988999999994</v>
      </c>
      <c r="C13" s="41">
        <f>SUM(C11:C12)</f>
        <v>44641.073340000003</v>
      </c>
      <c r="D13" s="12"/>
      <c r="E13" s="9">
        <f>SUM(E11:E12)</f>
        <v>46256.379200000003</v>
      </c>
      <c r="F13" s="40">
        <f>SUM(F11:F12)</f>
        <v>44641.073340000003</v>
      </c>
      <c r="G13" s="40">
        <f>E13-F13</f>
        <v>1615.3058600000004</v>
      </c>
      <c r="H13" s="235">
        <f>IF(F13&lt;0.00000001,"",E13/F13)</f>
        <v>1.0361842970866166</v>
      </c>
      <c r="I13" s="40">
        <f>SUM(I11:I12)</f>
        <v>1676.3902000000055</v>
      </c>
      <c r="J13" s="235">
        <f>IF(B13&lt;0.00000001,"",E13/B13)</f>
        <v>1.0376040963132587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1.6329542997362874</v>
      </c>
      <c r="C15" s="43">
        <f>IF(C9=0,"",C13/C9)</f>
        <v>1.5244457526573043</v>
      </c>
      <c r="D15" s="12"/>
      <c r="E15" s="10">
        <f>IF(E9=0,"",E13/E9)</f>
        <v>1.3696279766188799</v>
      </c>
      <c r="F15" s="42">
        <f>IF(F9=0,"",F13/F9)</f>
        <v>1.3928745484874843</v>
      </c>
      <c r="G15" s="42">
        <f>IF(ISERROR(F15-E15),"",E15-F15)</f>
        <v>-2.3246571868604349E-2</v>
      </c>
      <c r="H15" s="236">
        <f>IF(ISERROR(F15-E15),"",IF(F15&lt;0.00000001,"",E15/F15))</f>
        <v>0.98331036208978928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4" t="s">
        <v>128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0.95704827616371357</v>
      </c>
      <c r="C4" s="323">
        <f t="shared" ref="C4:M4" si="0">(C10+C8)/C6</f>
        <v>1.2467693183085318</v>
      </c>
      <c r="D4" s="323">
        <f t="shared" si="0"/>
        <v>1.369627974546215</v>
      </c>
      <c r="E4" s="323">
        <f t="shared" si="0"/>
        <v>3.7858080918902255E-2</v>
      </c>
      <c r="F4" s="323">
        <f t="shared" si="0"/>
        <v>3.7858080918902255E-2</v>
      </c>
      <c r="G4" s="323">
        <f t="shared" si="0"/>
        <v>3.7858080918902255E-2</v>
      </c>
      <c r="H4" s="323">
        <f t="shared" si="0"/>
        <v>3.7858080918902255E-2</v>
      </c>
      <c r="I4" s="323">
        <f t="shared" si="0"/>
        <v>3.7858080918902255E-2</v>
      </c>
      <c r="J4" s="323">
        <f t="shared" si="0"/>
        <v>3.7858080918902255E-2</v>
      </c>
      <c r="K4" s="323">
        <f t="shared" si="0"/>
        <v>3.7858080918902255E-2</v>
      </c>
      <c r="L4" s="323">
        <f t="shared" si="0"/>
        <v>3.7858080918902255E-2</v>
      </c>
      <c r="M4" s="323">
        <f t="shared" si="0"/>
        <v>3.7858080918902255E-2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33772.951480000003</v>
      </c>
      <c r="F6" s="325">
        <f t="shared" si="1"/>
        <v>33772.951480000003</v>
      </c>
      <c r="G6" s="325">
        <f t="shared" si="1"/>
        <v>33772.951480000003</v>
      </c>
      <c r="H6" s="325">
        <f t="shared" si="1"/>
        <v>33772.951480000003</v>
      </c>
      <c r="I6" s="325">
        <f t="shared" si="1"/>
        <v>33772.951480000003</v>
      </c>
      <c r="J6" s="325">
        <f t="shared" si="1"/>
        <v>33772.951480000003</v>
      </c>
      <c r="K6" s="325">
        <f t="shared" si="1"/>
        <v>33772.951480000003</v>
      </c>
      <c r="L6" s="325">
        <f t="shared" si="1"/>
        <v>33772.951480000003</v>
      </c>
      <c r="M6" s="325">
        <f t="shared" si="1"/>
        <v>33772.951480000003</v>
      </c>
    </row>
    <row r="7" spans="1:13" ht="14.4" customHeight="1" x14ac:dyDescent="0.3">
      <c r="A7" s="324" t="s">
        <v>126</v>
      </c>
      <c r="B7" s="324">
        <v>347.911</v>
      </c>
      <c r="C7" s="324">
        <v>891.06399999999996</v>
      </c>
      <c r="D7" s="324">
        <v>1499.26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461238.94999999995</v>
      </c>
      <c r="C9" s="324">
        <v>405622.89999999991</v>
      </c>
      <c r="D9" s="324">
        <v>411717.28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461.23894999999993</v>
      </c>
      <c r="C10" s="325">
        <f t="shared" ref="C10:M10" si="3">C9/1000+B10</f>
        <v>866.86184999999978</v>
      </c>
      <c r="D10" s="325">
        <f t="shared" si="3"/>
        <v>1278.5791299999999</v>
      </c>
      <c r="E10" s="325">
        <f t="shared" si="3"/>
        <v>1278.5791299999999</v>
      </c>
      <c r="F10" s="325">
        <f t="shared" si="3"/>
        <v>1278.5791299999999</v>
      </c>
      <c r="G10" s="325">
        <f t="shared" si="3"/>
        <v>1278.5791299999999</v>
      </c>
      <c r="H10" s="325">
        <f t="shared" si="3"/>
        <v>1278.5791299999999</v>
      </c>
      <c r="I10" s="325">
        <f t="shared" si="3"/>
        <v>1278.5791299999999</v>
      </c>
      <c r="J10" s="325">
        <f t="shared" si="3"/>
        <v>1278.5791299999999</v>
      </c>
      <c r="K10" s="325">
        <f t="shared" si="3"/>
        <v>1278.5791299999999</v>
      </c>
      <c r="L10" s="325">
        <f t="shared" si="3"/>
        <v>1278.5791299999999</v>
      </c>
      <c r="M10" s="325">
        <f t="shared" si="3"/>
        <v>1278.5791299999999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1.3928745484874843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1.3928745484874843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6" t="s">
        <v>323</v>
      </c>
      <c r="B1" s="536"/>
      <c r="C1" s="536"/>
      <c r="D1" s="536"/>
      <c r="E1" s="536"/>
      <c r="F1" s="536"/>
      <c r="G1" s="536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7" t="s">
        <v>29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39" t="s">
        <v>3</v>
      </c>
      <c r="Q4" s="540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3012.9884099999999</v>
      </c>
      <c r="Q7" s="185">
        <v>1.483513552877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719.57400000000098</v>
      </c>
      <c r="Q8" s="185">
        <v>1.0586242306310001</v>
      </c>
    </row>
    <row r="9" spans="1:17" ht="14.4" customHeight="1" x14ac:dyDescent="0.3">
      <c r="A9" s="19" t="s">
        <v>37</v>
      </c>
      <c r="B9" s="55">
        <v>19649.7578759303</v>
      </c>
      <c r="C9" s="56">
        <v>1637.47982299419</v>
      </c>
      <c r="D9" s="56">
        <v>2228.9811599999998</v>
      </c>
      <c r="E9" s="56">
        <v>2014.7718</v>
      </c>
      <c r="F9" s="56">
        <v>1561.3704399999999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5805.1234000000004</v>
      </c>
      <c r="Q9" s="185">
        <v>1.181719069853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370.57780000000002</v>
      </c>
      <c r="Q10" s="185">
        <v>0.98088029859400006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273.42198999999999</v>
      </c>
      <c r="Q11" s="185">
        <v>1.00307203022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19.201530000000002</v>
      </c>
      <c r="Q12" s="185">
        <v>0.68236330754600005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57.043050000000001</v>
      </c>
      <c r="Q13" s="185">
        <v>0.79132211061699997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645.899</v>
      </c>
      <c r="Q14" s="185">
        <v>1.2637831062380001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140.08873</v>
      </c>
      <c r="Q17" s="185">
        <v>1.2537572442139999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59.399000000000001</v>
      </c>
      <c r="Q18" s="185" t="s">
        <v>322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533.03512999999998</v>
      </c>
      <c r="Q19" s="185">
        <v>0.90957872309400001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21353.755349999999</v>
      </c>
      <c r="Q20" s="185">
        <v>0.97899116770500005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664.43600000000004</v>
      </c>
      <c r="Q21" s="185">
        <v>1.0144061068700001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9.5469000000000008</v>
      </c>
      <c r="E22" s="56">
        <v>14.46918</v>
      </c>
      <c r="F22" s="56">
        <v>72.930710000000005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96.946789999999993</v>
      </c>
      <c r="Q22" s="185" t="s">
        <v>322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3.4007200000009998</v>
      </c>
      <c r="E24" s="56">
        <v>8.8807399999960008</v>
      </c>
      <c r="F24" s="56">
        <v>9.1798400000000004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21.461299999999</v>
      </c>
      <c r="Q24" s="185"/>
    </row>
    <row r="25" spans="1:17" ht="14.4" customHeight="1" x14ac:dyDescent="0.3">
      <c r="A25" s="21" t="s">
        <v>53</v>
      </c>
      <c r="B25" s="58">
        <v>128198.403477113</v>
      </c>
      <c r="C25" s="59">
        <v>10683.200289759399</v>
      </c>
      <c r="D25" s="59">
        <v>11387.68986</v>
      </c>
      <c r="E25" s="59">
        <v>10748.54773</v>
      </c>
      <c r="F25" s="59">
        <v>11636.713890000001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33772.951480000003</v>
      </c>
      <c r="Q25" s="186">
        <v>1.053771359517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3659.0918499999998</v>
      </c>
      <c r="Q26" s="185">
        <v>1.1381457137819999</v>
      </c>
    </row>
    <row r="27" spans="1:17" ht="14.4" customHeight="1" x14ac:dyDescent="0.3">
      <c r="A27" s="22" t="s">
        <v>55</v>
      </c>
      <c r="B27" s="58">
        <v>141058.23963232801</v>
      </c>
      <c r="C27" s="59">
        <v>11754.853302694</v>
      </c>
      <c r="D27" s="59">
        <v>12624.745269999999</v>
      </c>
      <c r="E27" s="59">
        <v>11908.9185</v>
      </c>
      <c r="F27" s="59">
        <v>12898.379559999999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37432.04333</v>
      </c>
      <c r="Q27" s="186">
        <v>1.0614635040830001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14.647679999999999</v>
      </c>
      <c r="Q28" s="185">
        <v>0.36712908558399998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6" t="s">
        <v>61</v>
      </c>
      <c r="B1" s="536"/>
      <c r="C1" s="536"/>
      <c r="D1" s="536"/>
      <c r="E1" s="536"/>
      <c r="F1" s="536"/>
      <c r="G1" s="536"/>
      <c r="H1" s="541"/>
      <c r="I1" s="541"/>
      <c r="J1" s="541"/>
      <c r="K1" s="541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7" t="s">
        <v>62</v>
      </c>
      <c r="C3" s="538"/>
      <c r="D3" s="538"/>
      <c r="E3" s="538"/>
      <c r="F3" s="544" t="s">
        <v>63</v>
      </c>
      <c r="G3" s="538"/>
      <c r="H3" s="538"/>
      <c r="I3" s="538"/>
      <c r="J3" s="538"/>
      <c r="K3" s="545"/>
    </row>
    <row r="4" spans="1:11" ht="14.4" customHeight="1" x14ac:dyDescent="0.3">
      <c r="A4" s="102"/>
      <c r="B4" s="542"/>
      <c r="C4" s="543"/>
      <c r="D4" s="543"/>
      <c r="E4" s="543"/>
      <c r="F4" s="546" t="s">
        <v>287</v>
      </c>
      <c r="G4" s="548" t="s">
        <v>64</v>
      </c>
      <c r="H4" s="259" t="s">
        <v>183</v>
      </c>
      <c r="I4" s="546" t="s">
        <v>65</v>
      </c>
      <c r="J4" s="548" t="s">
        <v>297</v>
      </c>
      <c r="K4" s="549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7"/>
      <c r="G5" s="547"/>
      <c r="H5" s="29" t="s">
        <v>289</v>
      </c>
      <c r="I5" s="547"/>
      <c r="J5" s="547"/>
      <c r="K5" s="550"/>
    </row>
    <row r="6" spans="1:11" ht="14.4" customHeight="1" thickBot="1" x14ac:dyDescent="0.35">
      <c r="A6" s="696" t="s">
        <v>324</v>
      </c>
      <c r="B6" s="678">
        <v>115733.54410415</v>
      </c>
      <c r="C6" s="678">
        <v>125893.82462</v>
      </c>
      <c r="D6" s="679">
        <v>10160.280515849699</v>
      </c>
      <c r="E6" s="680">
        <v>1.0877902823629999</v>
      </c>
      <c r="F6" s="678">
        <v>128198.403477113</v>
      </c>
      <c r="G6" s="679">
        <v>32049.600869278202</v>
      </c>
      <c r="H6" s="681">
        <v>11636.713890000001</v>
      </c>
      <c r="I6" s="678">
        <v>33772.951480000003</v>
      </c>
      <c r="J6" s="679">
        <v>1723.35061072177</v>
      </c>
      <c r="K6" s="682">
        <v>0.26344283987900002</v>
      </c>
    </row>
    <row r="7" spans="1:11" ht="14.4" customHeight="1" thickBot="1" x14ac:dyDescent="0.35">
      <c r="A7" s="697" t="s">
        <v>325</v>
      </c>
      <c r="B7" s="678">
        <v>32713.386823655299</v>
      </c>
      <c r="C7" s="678">
        <v>34190.83829</v>
      </c>
      <c r="D7" s="679">
        <v>1477.4514663447401</v>
      </c>
      <c r="E7" s="680">
        <v>1.0451635128550001</v>
      </c>
      <c r="F7" s="678">
        <v>35539.3662124107</v>
      </c>
      <c r="G7" s="679">
        <v>8884.8415531026803</v>
      </c>
      <c r="H7" s="681">
        <v>3925.0930400000102</v>
      </c>
      <c r="I7" s="678">
        <v>10903.831480000001</v>
      </c>
      <c r="J7" s="679">
        <v>2018.98992689733</v>
      </c>
      <c r="K7" s="682">
        <v>0.30680995870400002</v>
      </c>
    </row>
    <row r="8" spans="1:11" ht="14.4" customHeight="1" thickBot="1" x14ac:dyDescent="0.35">
      <c r="A8" s="698" t="s">
        <v>326</v>
      </c>
      <c r="B8" s="678">
        <v>30699.925188942299</v>
      </c>
      <c r="C8" s="678">
        <v>32186.273290000001</v>
      </c>
      <c r="D8" s="679">
        <v>1486.34810105769</v>
      </c>
      <c r="E8" s="680">
        <v>1.0484153655720001</v>
      </c>
      <c r="F8" s="678">
        <v>33495.031241285702</v>
      </c>
      <c r="G8" s="679">
        <v>8373.75781032142</v>
      </c>
      <c r="H8" s="681">
        <v>3737.41804000001</v>
      </c>
      <c r="I8" s="678">
        <v>10257.932479999999</v>
      </c>
      <c r="J8" s="679">
        <v>1884.1746696785799</v>
      </c>
      <c r="K8" s="682">
        <v>0.30625236340500001</v>
      </c>
    </row>
    <row r="9" spans="1:11" ht="14.4" customHeight="1" thickBot="1" x14ac:dyDescent="0.35">
      <c r="A9" s="699" t="s">
        <v>327</v>
      </c>
      <c r="B9" s="683">
        <v>0</v>
      </c>
      <c r="C9" s="683">
        <v>6.8900000000000003E-3</v>
      </c>
      <c r="D9" s="684">
        <v>6.8900000000000003E-3</v>
      </c>
      <c r="E9" s="685" t="s">
        <v>322</v>
      </c>
      <c r="F9" s="683">
        <v>0</v>
      </c>
      <c r="G9" s="684">
        <v>0</v>
      </c>
      <c r="H9" s="686">
        <v>-1.6000000000000001E-4</v>
      </c>
      <c r="I9" s="683">
        <v>2.3E-3</v>
      </c>
      <c r="J9" s="684">
        <v>2.3E-3</v>
      </c>
      <c r="K9" s="687" t="s">
        <v>322</v>
      </c>
    </row>
    <row r="10" spans="1:11" ht="14.4" customHeight="1" thickBot="1" x14ac:dyDescent="0.35">
      <c r="A10" s="700" t="s">
        <v>328</v>
      </c>
      <c r="B10" s="678">
        <v>0</v>
      </c>
      <c r="C10" s="678">
        <v>6.8900000000000003E-3</v>
      </c>
      <c r="D10" s="679">
        <v>6.8900000000000003E-3</v>
      </c>
      <c r="E10" s="688" t="s">
        <v>322</v>
      </c>
      <c r="F10" s="678">
        <v>0</v>
      </c>
      <c r="G10" s="679">
        <v>0</v>
      </c>
      <c r="H10" s="681">
        <v>-1.6000000000000001E-4</v>
      </c>
      <c r="I10" s="678">
        <v>2.3E-3</v>
      </c>
      <c r="J10" s="679">
        <v>2.3E-3</v>
      </c>
      <c r="K10" s="689" t="s">
        <v>322</v>
      </c>
    </row>
    <row r="11" spans="1:11" ht="14.4" customHeight="1" thickBot="1" x14ac:dyDescent="0.35">
      <c r="A11" s="699" t="s">
        <v>329</v>
      </c>
      <c r="B11" s="683">
        <v>46.278742886530999</v>
      </c>
      <c r="C11" s="683">
        <v>0</v>
      </c>
      <c r="D11" s="684">
        <v>-46.278742886530999</v>
      </c>
      <c r="E11" s="690">
        <v>0</v>
      </c>
      <c r="F11" s="683">
        <v>0</v>
      </c>
      <c r="G11" s="684">
        <v>0</v>
      </c>
      <c r="H11" s="686">
        <v>0</v>
      </c>
      <c r="I11" s="683">
        <v>0</v>
      </c>
      <c r="J11" s="684">
        <v>0</v>
      </c>
      <c r="K11" s="691">
        <v>0</v>
      </c>
    </row>
    <row r="12" spans="1:11" ht="14.4" customHeight="1" thickBot="1" x14ac:dyDescent="0.35">
      <c r="A12" s="700" t="s">
        <v>330</v>
      </c>
      <c r="B12" s="678">
        <v>46.278742886530999</v>
      </c>
      <c r="C12" s="678">
        <v>0</v>
      </c>
      <c r="D12" s="679">
        <v>-46.278742886530999</v>
      </c>
      <c r="E12" s="680">
        <v>0</v>
      </c>
      <c r="F12" s="678">
        <v>0</v>
      </c>
      <c r="G12" s="679">
        <v>0</v>
      </c>
      <c r="H12" s="681">
        <v>0</v>
      </c>
      <c r="I12" s="678">
        <v>0</v>
      </c>
      <c r="J12" s="679">
        <v>0</v>
      </c>
      <c r="K12" s="682">
        <v>0</v>
      </c>
    </row>
    <row r="13" spans="1:11" ht="14.4" customHeight="1" thickBot="1" x14ac:dyDescent="0.35">
      <c r="A13" s="699" t="s">
        <v>331</v>
      </c>
      <c r="B13" s="683">
        <v>7906.1115037588197</v>
      </c>
      <c r="C13" s="683">
        <v>8411.1979200000096</v>
      </c>
      <c r="D13" s="684">
        <v>505.086416241189</v>
      </c>
      <c r="E13" s="690">
        <v>1.063885567007</v>
      </c>
      <c r="F13" s="683">
        <v>8123.9255392222303</v>
      </c>
      <c r="G13" s="684">
        <v>2030.9813848055601</v>
      </c>
      <c r="H13" s="686">
        <v>1563.4114199999999</v>
      </c>
      <c r="I13" s="683">
        <v>3012.9884099999999</v>
      </c>
      <c r="J13" s="684">
        <v>982.00702519444496</v>
      </c>
      <c r="K13" s="691">
        <v>0.37087838821899999</v>
      </c>
    </row>
    <row r="14" spans="1:11" ht="14.4" customHeight="1" thickBot="1" x14ac:dyDescent="0.35">
      <c r="A14" s="700" t="s">
        <v>332</v>
      </c>
      <c r="B14" s="678">
        <v>3580.1172660648899</v>
      </c>
      <c r="C14" s="678">
        <v>3696.51082</v>
      </c>
      <c r="D14" s="679">
        <v>116.393553935108</v>
      </c>
      <c r="E14" s="680">
        <v>1.0325111009729999</v>
      </c>
      <c r="F14" s="678">
        <v>3727.4139520939998</v>
      </c>
      <c r="G14" s="679">
        <v>931.85348802349904</v>
      </c>
      <c r="H14" s="681">
        <v>355.06279000000097</v>
      </c>
      <c r="I14" s="678">
        <v>978.14304000000095</v>
      </c>
      <c r="J14" s="679">
        <v>46.289551976501002</v>
      </c>
      <c r="K14" s="682">
        <v>0.26241867755199999</v>
      </c>
    </row>
    <row r="15" spans="1:11" ht="14.4" customHeight="1" thickBot="1" x14ac:dyDescent="0.35">
      <c r="A15" s="700" t="s">
        <v>333</v>
      </c>
      <c r="B15" s="678">
        <v>1604.0001448082901</v>
      </c>
      <c r="C15" s="678">
        <v>1580.43481</v>
      </c>
      <c r="D15" s="679">
        <v>-23.565334808292</v>
      </c>
      <c r="E15" s="680">
        <v>0.985308396084</v>
      </c>
      <c r="F15" s="678">
        <v>1645.20541640072</v>
      </c>
      <c r="G15" s="679">
        <v>411.30135410017999</v>
      </c>
      <c r="H15" s="681">
        <v>156.36430999999999</v>
      </c>
      <c r="I15" s="678">
        <v>400.46832000000001</v>
      </c>
      <c r="J15" s="679">
        <v>-10.833034100179001</v>
      </c>
      <c r="K15" s="682">
        <v>0.24341539117700001</v>
      </c>
    </row>
    <row r="16" spans="1:11" ht="14.4" customHeight="1" thickBot="1" x14ac:dyDescent="0.35">
      <c r="A16" s="700" t="s">
        <v>334</v>
      </c>
      <c r="B16" s="678">
        <v>193.00001742394099</v>
      </c>
      <c r="C16" s="678">
        <v>157.00542999999999</v>
      </c>
      <c r="D16" s="679">
        <v>-35.994587423939997</v>
      </c>
      <c r="E16" s="680">
        <v>0.81349956386300004</v>
      </c>
      <c r="F16" s="678">
        <v>215.602611226823</v>
      </c>
      <c r="G16" s="679">
        <v>53.900652806704997</v>
      </c>
      <c r="H16" s="681">
        <v>23.73255</v>
      </c>
      <c r="I16" s="678">
        <v>41.252940000000002</v>
      </c>
      <c r="J16" s="679">
        <v>-12.647712806705</v>
      </c>
      <c r="K16" s="682">
        <v>0.19133784959799999</v>
      </c>
    </row>
    <row r="17" spans="1:11" ht="14.4" customHeight="1" thickBot="1" x14ac:dyDescent="0.35">
      <c r="A17" s="700" t="s">
        <v>335</v>
      </c>
      <c r="B17" s="678">
        <v>308.00002780608099</v>
      </c>
      <c r="C17" s="678">
        <v>303.19468999999998</v>
      </c>
      <c r="D17" s="679">
        <v>-4.8053378060799998</v>
      </c>
      <c r="E17" s="680">
        <v>0.98439825528400005</v>
      </c>
      <c r="F17" s="678">
        <v>290</v>
      </c>
      <c r="G17" s="679">
        <v>72.5</v>
      </c>
      <c r="H17" s="681">
        <v>29.402999999999999</v>
      </c>
      <c r="I17" s="678">
        <v>110.10748</v>
      </c>
      <c r="J17" s="679">
        <v>37.607480000000002</v>
      </c>
      <c r="K17" s="682">
        <v>0.37968096551699998</v>
      </c>
    </row>
    <row r="18" spans="1:11" ht="14.4" customHeight="1" thickBot="1" x14ac:dyDescent="0.35">
      <c r="A18" s="700" t="s">
        <v>336</v>
      </c>
      <c r="B18" s="678">
        <v>429.00003872989902</v>
      </c>
      <c r="C18" s="678">
        <v>0</v>
      </c>
      <c r="D18" s="679">
        <v>-429.00003872989902</v>
      </c>
      <c r="E18" s="680">
        <v>0</v>
      </c>
      <c r="F18" s="678">
        <v>0</v>
      </c>
      <c r="G18" s="679">
        <v>0</v>
      </c>
      <c r="H18" s="681">
        <v>395.500460000001</v>
      </c>
      <c r="I18" s="678">
        <v>395.500460000001</v>
      </c>
      <c r="J18" s="679">
        <v>395.500460000001</v>
      </c>
      <c r="K18" s="689" t="s">
        <v>337</v>
      </c>
    </row>
    <row r="19" spans="1:11" ht="14.4" customHeight="1" thickBot="1" x14ac:dyDescent="0.35">
      <c r="A19" s="700" t="s">
        <v>338</v>
      </c>
      <c r="B19" s="678">
        <v>1315.0001187175201</v>
      </c>
      <c r="C19" s="678">
        <v>1958.4098799999999</v>
      </c>
      <c r="D19" s="679">
        <v>643.40976128247803</v>
      </c>
      <c r="E19" s="680">
        <v>1.489284945396</v>
      </c>
      <c r="F19" s="678">
        <v>1605.7035595006901</v>
      </c>
      <c r="G19" s="679">
        <v>401.42588987517303</v>
      </c>
      <c r="H19" s="681">
        <v>425.65839000000102</v>
      </c>
      <c r="I19" s="678">
        <v>789.82569000000103</v>
      </c>
      <c r="J19" s="679">
        <v>388.39980012482698</v>
      </c>
      <c r="K19" s="682">
        <v>0.49188761233400002</v>
      </c>
    </row>
    <row r="20" spans="1:11" ht="14.4" customHeight="1" thickBot="1" x14ac:dyDescent="0.35">
      <c r="A20" s="700" t="s">
        <v>339</v>
      </c>
      <c r="B20" s="678">
        <v>186.993864027136</v>
      </c>
      <c r="C20" s="678">
        <v>434.71260999999998</v>
      </c>
      <c r="D20" s="679">
        <v>247.71874597286501</v>
      </c>
      <c r="E20" s="680">
        <v>2.324742644694</v>
      </c>
      <c r="F20" s="678">
        <v>350</v>
      </c>
      <c r="G20" s="679">
        <v>87.5</v>
      </c>
      <c r="H20" s="681">
        <v>155.00467</v>
      </c>
      <c r="I20" s="678">
        <v>214.25540000000001</v>
      </c>
      <c r="J20" s="679">
        <v>126.75539999999999</v>
      </c>
      <c r="K20" s="682">
        <v>0.61215828571399999</v>
      </c>
    </row>
    <row r="21" spans="1:11" ht="14.4" customHeight="1" thickBot="1" x14ac:dyDescent="0.35">
      <c r="A21" s="700" t="s">
        <v>340</v>
      </c>
      <c r="B21" s="678">
        <v>290.000026181051</v>
      </c>
      <c r="C21" s="678">
        <v>280.92968000000002</v>
      </c>
      <c r="D21" s="679">
        <v>-9.0703461810510007</v>
      </c>
      <c r="E21" s="680">
        <v>0.96872294702600004</v>
      </c>
      <c r="F21" s="678">
        <v>290</v>
      </c>
      <c r="G21" s="679">
        <v>72.5</v>
      </c>
      <c r="H21" s="681">
        <v>22.68525</v>
      </c>
      <c r="I21" s="678">
        <v>83.435079999999999</v>
      </c>
      <c r="J21" s="679">
        <v>10.935079999999999</v>
      </c>
      <c r="K21" s="682">
        <v>0.28770717241299998</v>
      </c>
    </row>
    <row r="22" spans="1:11" ht="14.4" customHeight="1" thickBot="1" x14ac:dyDescent="0.35">
      <c r="A22" s="699" t="s">
        <v>341</v>
      </c>
      <c r="B22" s="683">
        <v>1878.36470776535</v>
      </c>
      <c r="C22" s="683">
        <v>2505.9920000000002</v>
      </c>
      <c r="D22" s="684">
        <v>627.62729223465396</v>
      </c>
      <c r="E22" s="690">
        <v>1.334134947084</v>
      </c>
      <c r="F22" s="683">
        <v>2718.9024364981901</v>
      </c>
      <c r="G22" s="684">
        <v>679.72560912454605</v>
      </c>
      <c r="H22" s="686">
        <v>361.48000000000098</v>
      </c>
      <c r="I22" s="683">
        <v>719.57400000000098</v>
      </c>
      <c r="J22" s="684">
        <v>39.848390875454001</v>
      </c>
      <c r="K22" s="691">
        <v>0.26465605765700001</v>
      </c>
    </row>
    <row r="23" spans="1:11" ht="14.4" customHeight="1" thickBot="1" x14ac:dyDescent="0.35">
      <c r="A23" s="700" t="s">
        <v>342</v>
      </c>
      <c r="B23" s="678">
        <v>1492.19767152808</v>
      </c>
      <c r="C23" s="678">
        <v>1969.808</v>
      </c>
      <c r="D23" s="679">
        <v>477.610328471917</v>
      </c>
      <c r="E23" s="680">
        <v>1.320071755629</v>
      </c>
      <c r="F23" s="678">
        <v>2110.9711937225402</v>
      </c>
      <c r="G23" s="679">
        <v>527.74279843063596</v>
      </c>
      <c r="H23" s="681">
        <v>326.89000000000101</v>
      </c>
      <c r="I23" s="678">
        <v>637.58000000000095</v>
      </c>
      <c r="J23" s="679">
        <v>109.837201569364</v>
      </c>
      <c r="K23" s="682">
        <v>0.30203159659200002</v>
      </c>
    </row>
    <row r="24" spans="1:11" ht="14.4" customHeight="1" thickBot="1" x14ac:dyDescent="0.35">
      <c r="A24" s="700" t="s">
        <v>343</v>
      </c>
      <c r="B24" s="678">
        <v>386.16703623726301</v>
      </c>
      <c r="C24" s="678">
        <v>536.18399999999997</v>
      </c>
      <c r="D24" s="679">
        <v>150.01696376273699</v>
      </c>
      <c r="E24" s="680">
        <v>1.388476875769</v>
      </c>
      <c r="F24" s="678">
        <v>607.93124277564095</v>
      </c>
      <c r="G24" s="679">
        <v>151.98281069391001</v>
      </c>
      <c r="H24" s="681">
        <v>34.590000000000003</v>
      </c>
      <c r="I24" s="678">
        <v>81.994</v>
      </c>
      <c r="J24" s="679">
        <v>-69.988810693909997</v>
      </c>
      <c r="K24" s="682">
        <v>0.13487380517799999</v>
      </c>
    </row>
    <row r="25" spans="1:11" ht="14.4" customHeight="1" thickBot="1" x14ac:dyDescent="0.35">
      <c r="A25" s="699" t="s">
        <v>344</v>
      </c>
      <c r="B25" s="683">
        <v>17996.8067081966</v>
      </c>
      <c r="C25" s="683">
        <v>18524.058649999999</v>
      </c>
      <c r="D25" s="684">
        <v>527.25194180339201</v>
      </c>
      <c r="E25" s="690">
        <v>1.0292969719759999</v>
      </c>
      <c r="F25" s="683">
        <v>19649.7578759303</v>
      </c>
      <c r="G25" s="684">
        <v>4912.4394689825704</v>
      </c>
      <c r="H25" s="686">
        <v>1561.3704399999999</v>
      </c>
      <c r="I25" s="683">
        <v>5805.1234000000004</v>
      </c>
      <c r="J25" s="684">
        <v>892.68393101743595</v>
      </c>
      <c r="K25" s="691">
        <v>0.29542976746299998</v>
      </c>
    </row>
    <row r="26" spans="1:11" ht="14.4" customHeight="1" thickBot="1" x14ac:dyDescent="0.35">
      <c r="A26" s="700" t="s">
        <v>345</v>
      </c>
      <c r="B26" s="678">
        <v>95.000008576550997</v>
      </c>
      <c r="C26" s="678">
        <v>47.901110000000003</v>
      </c>
      <c r="D26" s="679">
        <v>-47.098898576551001</v>
      </c>
      <c r="E26" s="680">
        <v>0.50422216500499994</v>
      </c>
      <c r="F26" s="678">
        <v>60</v>
      </c>
      <c r="G26" s="679">
        <v>15</v>
      </c>
      <c r="H26" s="681">
        <v>0</v>
      </c>
      <c r="I26" s="678">
        <v>5.4444400000000002</v>
      </c>
      <c r="J26" s="679">
        <v>-9.5555599999999998</v>
      </c>
      <c r="K26" s="682">
        <v>9.0740666666000003E-2</v>
      </c>
    </row>
    <row r="27" spans="1:11" ht="14.4" customHeight="1" thickBot="1" x14ac:dyDescent="0.35">
      <c r="A27" s="700" t="s">
        <v>346</v>
      </c>
      <c r="B27" s="678">
        <v>20.000001805589001</v>
      </c>
      <c r="C27" s="678">
        <v>19.612559999999998</v>
      </c>
      <c r="D27" s="679">
        <v>-0.38744180558899999</v>
      </c>
      <c r="E27" s="680">
        <v>0.98062791146899997</v>
      </c>
      <c r="F27" s="678">
        <v>30</v>
      </c>
      <c r="G27" s="679">
        <v>7.5</v>
      </c>
      <c r="H27" s="681">
        <v>0</v>
      </c>
      <c r="I27" s="678">
        <v>29.418839999999999</v>
      </c>
      <c r="J27" s="679">
        <v>21.918839999999999</v>
      </c>
      <c r="K27" s="682">
        <v>0.98062800000000006</v>
      </c>
    </row>
    <row r="28" spans="1:11" ht="14.4" customHeight="1" thickBot="1" x14ac:dyDescent="0.35">
      <c r="A28" s="700" t="s">
        <v>347</v>
      </c>
      <c r="B28" s="678">
        <v>80.000007222357993</v>
      </c>
      <c r="C28" s="678">
        <v>65.148830000000004</v>
      </c>
      <c r="D28" s="679">
        <v>-14.851177222358</v>
      </c>
      <c r="E28" s="680">
        <v>0.81436030147899996</v>
      </c>
      <c r="F28" s="678">
        <v>70</v>
      </c>
      <c r="G28" s="679">
        <v>17.5</v>
      </c>
      <c r="H28" s="681">
        <v>5.6865800000000002</v>
      </c>
      <c r="I28" s="678">
        <v>6.2964200000000003</v>
      </c>
      <c r="J28" s="679">
        <v>-11.203580000000001</v>
      </c>
      <c r="K28" s="682">
        <v>8.9948857142000002E-2</v>
      </c>
    </row>
    <row r="29" spans="1:11" ht="14.4" customHeight="1" thickBot="1" x14ac:dyDescent="0.35">
      <c r="A29" s="700" t="s">
        <v>348</v>
      </c>
      <c r="B29" s="678">
        <v>5.0000004513969998</v>
      </c>
      <c r="C29" s="678">
        <v>2.0145</v>
      </c>
      <c r="D29" s="679">
        <v>-2.9855004513969998</v>
      </c>
      <c r="E29" s="680">
        <v>0.402899963626</v>
      </c>
      <c r="F29" s="678">
        <v>5</v>
      </c>
      <c r="G29" s="679">
        <v>1.25</v>
      </c>
      <c r="H29" s="681">
        <v>0.21659</v>
      </c>
      <c r="I29" s="678">
        <v>0.45944000000000002</v>
      </c>
      <c r="J29" s="679">
        <v>-0.79056000000000004</v>
      </c>
      <c r="K29" s="682">
        <v>9.1887999999999997E-2</v>
      </c>
    </row>
    <row r="30" spans="1:11" ht="14.4" customHeight="1" thickBot="1" x14ac:dyDescent="0.35">
      <c r="A30" s="700" t="s">
        <v>349</v>
      </c>
      <c r="B30" s="678">
        <v>864.72097921234194</v>
      </c>
      <c r="C30" s="678">
        <v>859.27394000000004</v>
      </c>
      <c r="D30" s="679">
        <v>-5.4470392123410001</v>
      </c>
      <c r="E30" s="680">
        <v>0.99370081292800005</v>
      </c>
      <c r="F30" s="678">
        <v>921.51708439339302</v>
      </c>
      <c r="G30" s="679">
        <v>230.379271098348</v>
      </c>
      <c r="H30" s="681">
        <v>73.84402</v>
      </c>
      <c r="I30" s="678">
        <v>201.54662999999999</v>
      </c>
      <c r="J30" s="679">
        <v>-28.832641098347999</v>
      </c>
      <c r="K30" s="682">
        <v>0.21871176716400001</v>
      </c>
    </row>
    <row r="31" spans="1:11" ht="14.4" customHeight="1" thickBot="1" x14ac:dyDescent="0.35">
      <c r="A31" s="700" t="s">
        <v>350</v>
      </c>
      <c r="B31" s="678">
        <v>4493.0004056257203</v>
      </c>
      <c r="C31" s="678">
        <v>4324.0502299999998</v>
      </c>
      <c r="D31" s="679">
        <v>-168.95017562572201</v>
      </c>
      <c r="E31" s="680">
        <v>0.96239702640199998</v>
      </c>
      <c r="F31" s="678">
        <v>4607.83867245498</v>
      </c>
      <c r="G31" s="679">
        <v>1151.95966811375</v>
      </c>
      <c r="H31" s="681">
        <v>460.13204000000098</v>
      </c>
      <c r="I31" s="678">
        <v>1331.6700900000001</v>
      </c>
      <c r="J31" s="679">
        <v>179.71042188625501</v>
      </c>
      <c r="K31" s="682">
        <v>0.28900102296500002</v>
      </c>
    </row>
    <row r="32" spans="1:11" ht="14.4" customHeight="1" thickBot="1" x14ac:dyDescent="0.35">
      <c r="A32" s="700" t="s">
        <v>351</v>
      </c>
      <c r="B32" s="678">
        <v>197.25510219137601</v>
      </c>
      <c r="C32" s="678">
        <v>167.71457000000001</v>
      </c>
      <c r="D32" s="679">
        <v>-29.540532191375998</v>
      </c>
      <c r="E32" s="680">
        <v>0.85024198683200003</v>
      </c>
      <c r="F32" s="678">
        <v>220.35052950580899</v>
      </c>
      <c r="G32" s="679">
        <v>55.087632376452</v>
      </c>
      <c r="H32" s="681">
        <v>18.0824</v>
      </c>
      <c r="I32" s="678">
        <v>46.307200000000002</v>
      </c>
      <c r="J32" s="679">
        <v>-8.7804323764519996</v>
      </c>
      <c r="K32" s="682">
        <v>0.21015243350599999</v>
      </c>
    </row>
    <row r="33" spans="1:11" ht="14.4" customHeight="1" thickBot="1" x14ac:dyDescent="0.35">
      <c r="A33" s="700" t="s">
        <v>352</v>
      </c>
      <c r="B33" s="678">
        <v>80.000007222357993</v>
      </c>
      <c r="C33" s="678">
        <v>34.022629999999999</v>
      </c>
      <c r="D33" s="679">
        <v>-45.977377222358001</v>
      </c>
      <c r="E33" s="680">
        <v>0.42528283660499999</v>
      </c>
      <c r="F33" s="678">
        <v>47.231225192388997</v>
      </c>
      <c r="G33" s="679">
        <v>11.807806298097001</v>
      </c>
      <c r="H33" s="681">
        <v>1.27098</v>
      </c>
      <c r="I33" s="678">
        <v>3.0508199999999999</v>
      </c>
      <c r="J33" s="679">
        <v>-8.7569862980970008</v>
      </c>
      <c r="K33" s="682">
        <v>6.4593285215999996E-2</v>
      </c>
    </row>
    <row r="34" spans="1:11" ht="14.4" customHeight="1" thickBot="1" x14ac:dyDescent="0.35">
      <c r="A34" s="700" t="s">
        <v>353</v>
      </c>
      <c r="B34" s="678">
        <v>80.000007222357993</v>
      </c>
      <c r="C34" s="678">
        <v>96.368660000000006</v>
      </c>
      <c r="D34" s="679">
        <v>16.368652777641</v>
      </c>
      <c r="E34" s="680">
        <v>1.2046081412480001</v>
      </c>
      <c r="F34" s="678">
        <v>111.025283678508</v>
      </c>
      <c r="G34" s="679">
        <v>27.756320919625999</v>
      </c>
      <c r="H34" s="681">
        <v>4.70702</v>
      </c>
      <c r="I34" s="678">
        <v>13.62602</v>
      </c>
      <c r="J34" s="679">
        <v>-14.130300919626</v>
      </c>
      <c r="K34" s="682">
        <v>0.12272898162</v>
      </c>
    </row>
    <row r="35" spans="1:11" ht="14.4" customHeight="1" thickBot="1" x14ac:dyDescent="0.35">
      <c r="A35" s="700" t="s">
        <v>354</v>
      </c>
      <c r="B35" s="678">
        <v>251.829120660255</v>
      </c>
      <c r="C35" s="678">
        <v>261.19821999999999</v>
      </c>
      <c r="D35" s="679">
        <v>9.3690993397450004</v>
      </c>
      <c r="E35" s="680">
        <v>1.037204193522</v>
      </c>
      <c r="F35" s="678">
        <v>286.70939671168497</v>
      </c>
      <c r="G35" s="679">
        <v>71.677349177921002</v>
      </c>
      <c r="H35" s="681">
        <v>18.3264</v>
      </c>
      <c r="I35" s="678">
        <v>64.318740000000005</v>
      </c>
      <c r="J35" s="679">
        <v>-7.3586091779210001</v>
      </c>
      <c r="K35" s="682">
        <v>0.224334258791</v>
      </c>
    </row>
    <row r="36" spans="1:11" ht="14.4" customHeight="1" thickBot="1" x14ac:dyDescent="0.35">
      <c r="A36" s="700" t="s">
        <v>355</v>
      </c>
      <c r="B36" s="678">
        <v>220.000019861487</v>
      </c>
      <c r="C36" s="678">
        <v>157.45590999999999</v>
      </c>
      <c r="D36" s="679">
        <v>-62.544109861486</v>
      </c>
      <c r="E36" s="680">
        <v>0.71570861720400003</v>
      </c>
      <c r="F36" s="678">
        <v>217.74654890459101</v>
      </c>
      <c r="G36" s="679">
        <v>54.436637226146999</v>
      </c>
      <c r="H36" s="681">
        <v>20.276</v>
      </c>
      <c r="I36" s="678">
        <v>47.270580000000002</v>
      </c>
      <c r="J36" s="679">
        <v>-7.1660572261470001</v>
      </c>
      <c r="K36" s="682">
        <v>0.21708991594900001</v>
      </c>
    </row>
    <row r="37" spans="1:11" ht="14.4" customHeight="1" thickBot="1" x14ac:dyDescent="0.35">
      <c r="A37" s="700" t="s">
        <v>356</v>
      </c>
      <c r="B37" s="678">
        <v>0</v>
      </c>
      <c r="C37" s="678">
        <v>5.641209999999</v>
      </c>
      <c r="D37" s="679">
        <v>5.641209999999</v>
      </c>
      <c r="E37" s="688" t="s">
        <v>337</v>
      </c>
      <c r="F37" s="678">
        <v>5</v>
      </c>
      <c r="G37" s="679">
        <v>1.25</v>
      </c>
      <c r="H37" s="681">
        <v>0</v>
      </c>
      <c r="I37" s="678">
        <v>1.242</v>
      </c>
      <c r="J37" s="679">
        <v>-8.0000000000000002E-3</v>
      </c>
      <c r="K37" s="682">
        <v>0.24840000000000001</v>
      </c>
    </row>
    <row r="38" spans="1:11" ht="14.4" customHeight="1" thickBot="1" x14ac:dyDescent="0.35">
      <c r="A38" s="700" t="s">
        <v>357</v>
      </c>
      <c r="B38" s="678">
        <v>60.000005416769</v>
      </c>
      <c r="C38" s="678">
        <v>96.75479</v>
      </c>
      <c r="D38" s="679">
        <v>36.754784583231</v>
      </c>
      <c r="E38" s="680">
        <v>1.61257968775</v>
      </c>
      <c r="F38" s="678">
        <v>155.369452064988</v>
      </c>
      <c r="G38" s="679">
        <v>38.842363016246999</v>
      </c>
      <c r="H38" s="681">
        <v>6.4110699999999996</v>
      </c>
      <c r="I38" s="678">
        <v>19.300719999999998</v>
      </c>
      <c r="J38" s="679">
        <v>-19.541643016247001</v>
      </c>
      <c r="K38" s="682">
        <v>0.12422467701000001</v>
      </c>
    </row>
    <row r="39" spans="1:11" ht="14.4" customHeight="1" thickBot="1" x14ac:dyDescent="0.35">
      <c r="A39" s="700" t="s">
        <v>358</v>
      </c>
      <c r="B39" s="678">
        <v>11550.001042727999</v>
      </c>
      <c r="C39" s="678">
        <v>12386.90149</v>
      </c>
      <c r="D39" s="679">
        <v>836.90044727195504</v>
      </c>
      <c r="E39" s="680">
        <v>1.0724589066420001</v>
      </c>
      <c r="F39" s="678">
        <v>12911.969683023901</v>
      </c>
      <c r="G39" s="679">
        <v>3227.9924207559802</v>
      </c>
      <c r="H39" s="681">
        <v>952.41734000000201</v>
      </c>
      <c r="I39" s="678">
        <v>4035.17146</v>
      </c>
      <c r="J39" s="679">
        <v>807.17903924402106</v>
      </c>
      <c r="K39" s="682">
        <v>0.31251401289300001</v>
      </c>
    </row>
    <row r="40" spans="1:11" ht="14.4" customHeight="1" thickBot="1" x14ac:dyDescent="0.35">
      <c r="A40" s="699" t="s">
        <v>359</v>
      </c>
      <c r="B40" s="683">
        <v>1395.61996521315</v>
      </c>
      <c r="C40" s="683">
        <v>1372.35168</v>
      </c>
      <c r="D40" s="684">
        <v>-23.268285213148001</v>
      </c>
      <c r="E40" s="690">
        <v>0.98332763517699995</v>
      </c>
      <c r="F40" s="683">
        <v>1511.2049881354501</v>
      </c>
      <c r="G40" s="684">
        <v>377.80124703386201</v>
      </c>
      <c r="H40" s="686">
        <v>128.77438000000001</v>
      </c>
      <c r="I40" s="683">
        <v>370.57780000000002</v>
      </c>
      <c r="J40" s="684">
        <v>-7.2234470338610004</v>
      </c>
      <c r="K40" s="691">
        <v>0.245220074648</v>
      </c>
    </row>
    <row r="41" spans="1:11" ht="14.4" customHeight="1" thickBot="1" x14ac:dyDescent="0.35">
      <c r="A41" s="700" t="s">
        <v>360</v>
      </c>
      <c r="B41" s="678">
        <v>1208.50797025415</v>
      </c>
      <c r="C41" s="678">
        <v>1132.8808100000001</v>
      </c>
      <c r="D41" s="679">
        <v>-75.627160254152002</v>
      </c>
      <c r="E41" s="680">
        <v>0.93742104966100004</v>
      </c>
      <c r="F41" s="678">
        <v>1442.5374500519599</v>
      </c>
      <c r="G41" s="679">
        <v>360.63436251298998</v>
      </c>
      <c r="H41" s="681">
        <v>103.61830999999999</v>
      </c>
      <c r="I41" s="678">
        <v>300.78197999999998</v>
      </c>
      <c r="J41" s="679">
        <v>-59.852382512989003</v>
      </c>
      <c r="K41" s="682">
        <v>0.208508957593</v>
      </c>
    </row>
    <row r="42" spans="1:11" ht="14.4" customHeight="1" thickBot="1" x14ac:dyDescent="0.35">
      <c r="A42" s="700" t="s">
        <v>361</v>
      </c>
      <c r="B42" s="678">
        <v>187.111994958997</v>
      </c>
      <c r="C42" s="678">
        <v>239.47086999999999</v>
      </c>
      <c r="D42" s="679">
        <v>52.358875041003003</v>
      </c>
      <c r="E42" s="680">
        <v>1.2798263951619999</v>
      </c>
      <c r="F42" s="678">
        <v>68.667538083487997</v>
      </c>
      <c r="G42" s="679">
        <v>17.166884520871999</v>
      </c>
      <c r="H42" s="681">
        <v>25.15607</v>
      </c>
      <c r="I42" s="678">
        <v>69.795820000000006</v>
      </c>
      <c r="J42" s="679">
        <v>52.628935479128003</v>
      </c>
      <c r="K42" s="682">
        <v>1.0164310815269999</v>
      </c>
    </row>
    <row r="43" spans="1:11" ht="14.4" customHeight="1" thickBot="1" x14ac:dyDescent="0.35">
      <c r="A43" s="699" t="s">
        <v>362</v>
      </c>
      <c r="B43" s="683">
        <v>1153.2309976609199</v>
      </c>
      <c r="C43" s="683">
        <v>971.44565</v>
      </c>
      <c r="D43" s="684">
        <v>-181.78534766091499</v>
      </c>
      <c r="E43" s="690">
        <v>0.84236865985200005</v>
      </c>
      <c r="F43" s="683">
        <v>1090.33840746138</v>
      </c>
      <c r="G43" s="684">
        <v>272.58460186534597</v>
      </c>
      <c r="H43" s="686">
        <v>102.43719</v>
      </c>
      <c r="I43" s="683">
        <v>273.42198999999999</v>
      </c>
      <c r="J43" s="684">
        <v>0.83738813465399997</v>
      </c>
      <c r="K43" s="691">
        <v>0.25076800755500001</v>
      </c>
    </row>
    <row r="44" spans="1:11" ht="14.4" customHeight="1" thickBot="1" x14ac:dyDescent="0.35">
      <c r="A44" s="700" t="s">
        <v>363</v>
      </c>
      <c r="B44" s="678">
        <v>141.52762726102901</v>
      </c>
      <c r="C44" s="678">
        <v>21.318000000000001</v>
      </c>
      <c r="D44" s="679">
        <v>-120.209627261029</v>
      </c>
      <c r="E44" s="680">
        <v>0.15062783438499999</v>
      </c>
      <c r="F44" s="678">
        <v>0</v>
      </c>
      <c r="G44" s="679">
        <v>0</v>
      </c>
      <c r="H44" s="681">
        <v>11.761200000000001</v>
      </c>
      <c r="I44" s="678">
        <v>26.23038</v>
      </c>
      <c r="J44" s="679">
        <v>26.23038</v>
      </c>
      <c r="K44" s="689" t="s">
        <v>322</v>
      </c>
    </row>
    <row r="45" spans="1:11" ht="14.4" customHeight="1" thickBot="1" x14ac:dyDescent="0.35">
      <c r="A45" s="700" t="s">
        <v>364</v>
      </c>
      <c r="B45" s="678">
        <v>54.939837078700997</v>
      </c>
      <c r="C45" s="678">
        <v>41.29616</v>
      </c>
      <c r="D45" s="679">
        <v>-13.643677078701</v>
      </c>
      <c r="E45" s="680">
        <v>0.75166149365900004</v>
      </c>
      <c r="F45" s="678">
        <v>91.918599603329</v>
      </c>
      <c r="G45" s="679">
        <v>22.979649900832001</v>
      </c>
      <c r="H45" s="681">
        <v>4.1604900000000002</v>
      </c>
      <c r="I45" s="678">
        <v>11.858230000000001</v>
      </c>
      <c r="J45" s="679">
        <v>-11.121419900832</v>
      </c>
      <c r="K45" s="682">
        <v>0.12900794889299999</v>
      </c>
    </row>
    <row r="46" spans="1:11" ht="14.4" customHeight="1" thickBot="1" x14ac:dyDescent="0.35">
      <c r="A46" s="700" t="s">
        <v>365</v>
      </c>
      <c r="B46" s="678">
        <v>609.54249536781595</v>
      </c>
      <c r="C46" s="678">
        <v>553.31776000000002</v>
      </c>
      <c r="D46" s="679">
        <v>-56.224735367815001</v>
      </c>
      <c r="E46" s="680">
        <v>0.90775912131600001</v>
      </c>
      <c r="F46" s="678">
        <v>557.67696780999802</v>
      </c>
      <c r="G46" s="679">
        <v>139.41924195249999</v>
      </c>
      <c r="H46" s="681">
        <v>51.632370000000002</v>
      </c>
      <c r="I46" s="678">
        <v>131.33363</v>
      </c>
      <c r="J46" s="679">
        <v>-8.0856119524990007</v>
      </c>
      <c r="K46" s="682">
        <v>0.235501262524</v>
      </c>
    </row>
    <row r="47" spans="1:11" ht="14.4" customHeight="1" thickBot="1" x14ac:dyDescent="0.35">
      <c r="A47" s="700" t="s">
        <v>366</v>
      </c>
      <c r="B47" s="678">
        <v>140.89905680304801</v>
      </c>
      <c r="C47" s="678">
        <v>148.69264000000001</v>
      </c>
      <c r="D47" s="679">
        <v>7.7935831969520004</v>
      </c>
      <c r="E47" s="680">
        <v>1.055313238951</v>
      </c>
      <c r="F47" s="678">
        <v>159.394527572859</v>
      </c>
      <c r="G47" s="679">
        <v>39.848631893213998</v>
      </c>
      <c r="H47" s="681">
        <v>10.21048</v>
      </c>
      <c r="I47" s="678">
        <v>27.5794</v>
      </c>
      <c r="J47" s="679">
        <v>-12.269231893214</v>
      </c>
      <c r="K47" s="682">
        <v>0.17302601550899999</v>
      </c>
    </row>
    <row r="48" spans="1:11" ht="14.4" customHeight="1" thickBot="1" x14ac:dyDescent="0.35">
      <c r="A48" s="700" t="s">
        <v>367</v>
      </c>
      <c r="B48" s="678">
        <v>9.2675249738709997</v>
      </c>
      <c r="C48" s="678">
        <v>5.9089400000000003</v>
      </c>
      <c r="D48" s="679">
        <v>-3.3585849738709999</v>
      </c>
      <c r="E48" s="680">
        <v>0.63759633954600003</v>
      </c>
      <c r="F48" s="678">
        <v>20.262947475531998</v>
      </c>
      <c r="G48" s="679">
        <v>5.0657368688829996</v>
      </c>
      <c r="H48" s="681">
        <v>1.9762999999999999</v>
      </c>
      <c r="I48" s="678">
        <v>2.8136000000000001</v>
      </c>
      <c r="J48" s="679">
        <v>-2.2521368688829999</v>
      </c>
      <c r="K48" s="682">
        <v>0.13885442892200001</v>
      </c>
    </row>
    <row r="49" spans="1:11" ht="14.4" customHeight="1" thickBot="1" x14ac:dyDescent="0.35">
      <c r="A49" s="700" t="s">
        <v>368</v>
      </c>
      <c r="B49" s="678">
        <v>0</v>
      </c>
      <c r="C49" s="678">
        <v>1.3612500000000001</v>
      </c>
      <c r="D49" s="679">
        <v>1.3612500000000001</v>
      </c>
      <c r="E49" s="688" t="s">
        <v>337</v>
      </c>
      <c r="F49" s="678">
        <v>0</v>
      </c>
      <c r="G49" s="679">
        <v>0</v>
      </c>
      <c r="H49" s="681">
        <v>5.3167400000000002</v>
      </c>
      <c r="I49" s="678">
        <v>5.9211499999999999</v>
      </c>
      <c r="J49" s="679">
        <v>5.9211499999999999</v>
      </c>
      <c r="K49" s="689" t="s">
        <v>322</v>
      </c>
    </row>
    <row r="50" spans="1:11" ht="14.4" customHeight="1" thickBot="1" x14ac:dyDescent="0.35">
      <c r="A50" s="700" t="s">
        <v>369</v>
      </c>
      <c r="B50" s="678">
        <v>23.053350601321</v>
      </c>
      <c r="C50" s="678">
        <v>11.93477</v>
      </c>
      <c r="D50" s="679">
        <v>-11.118580601321</v>
      </c>
      <c r="E50" s="680">
        <v>0.51770218595899997</v>
      </c>
      <c r="F50" s="678">
        <v>16</v>
      </c>
      <c r="G50" s="679">
        <v>4</v>
      </c>
      <c r="H50" s="681">
        <v>0.51058000000000003</v>
      </c>
      <c r="I50" s="678">
        <v>1.57805</v>
      </c>
      <c r="J50" s="679">
        <v>-2.4219499999999998</v>
      </c>
      <c r="K50" s="682">
        <v>9.8628124999000005E-2</v>
      </c>
    </row>
    <row r="51" spans="1:11" ht="14.4" customHeight="1" thickBot="1" x14ac:dyDescent="0.35">
      <c r="A51" s="700" t="s">
        <v>370</v>
      </c>
      <c r="B51" s="678">
        <v>43.016962640033</v>
      </c>
      <c r="C51" s="678">
        <v>40.369320000000002</v>
      </c>
      <c r="D51" s="679">
        <v>-2.6476426400330002</v>
      </c>
      <c r="E51" s="680">
        <v>0.93845119511999997</v>
      </c>
      <c r="F51" s="678">
        <v>50.407575203325003</v>
      </c>
      <c r="G51" s="679">
        <v>12.601893800831</v>
      </c>
      <c r="H51" s="681">
        <v>4.64377</v>
      </c>
      <c r="I51" s="678">
        <v>10.4763</v>
      </c>
      <c r="J51" s="679">
        <v>-2.125593800831</v>
      </c>
      <c r="K51" s="682">
        <v>0.20783185776599999</v>
      </c>
    </row>
    <row r="52" spans="1:11" ht="14.4" customHeight="1" thickBot="1" x14ac:dyDescent="0.35">
      <c r="A52" s="700" t="s">
        <v>371</v>
      </c>
      <c r="B52" s="678">
        <v>0</v>
      </c>
      <c r="C52" s="678">
        <v>1.5004</v>
      </c>
      <c r="D52" s="679">
        <v>1.5004</v>
      </c>
      <c r="E52" s="688" t="s">
        <v>337</v>
      </c>
      <c r="F52" s="678">
        <v>0</v>
      </c>
      <c r="G52" s="679">
        <v>0</v>
      </c>
      <c r="H52" s="681">
        <v>0</v>
      </c>
      <c r="I52" s="678">
        <v>0</v>
      </c>
      <c r="J52" s="679">
        <v>0</v>
      </c>
      <c r="K52" s="689" t="s">
        <v>322</v>
      </c>
    </row>
    <row r="53" spans="1:11" ht="14.4" customHeight="1" thickBot="1" x14ac:dyDescent="0.35">
      <c r="A53" s="700" t="s">
        <v>372</v>
      </c>
      <c r="B53" s="678">
        <v>0</v>
      </c>
      <c r="C53" s="678">
        <v>0</v>
      </c>
      <c r="D53" s="679">
        <v>0</v>
      </c>
      <c r="E53" s="688" t="s">
        <v>322</v>
      </c>
      <c r="F53" s="678">
        <v>0</v>
      </c>
      <c r="G53" s="679">
        <v>0</v>
      </c>
      <c r="H53" s="681">
        <v>0</v>
      </c>
      <c r="I53" s="678">
        <v>18.972000000000001</v>
      </c>
      <c r="J53" s="679">
        <v>18.972000000000001</v>
      </c>
      <c r="K53" s="689" t="s">
        <v>337</v>
      </c>
    </row>
    <row r="54" spans="1:11" ht="14.4" customHeight="1" thickBot="1" x14ac:dyDescent="0.35">
      <c r="A54" s="700" t="s">
        <v>373</v>
      </c>
      <c r="B54" s="678">
        <v>130.98414293509401</v>
      </c>
      <c r="C54" s="678">
        <v>145.74641</v>
      </c>
      <c r="D54" s="679">
        <v>14.762267064905</v>
      </c>
      <c r="E54" s="680">
        <v>1.112702703809</v>
      </c>
      <c r="F54" s="678">
        <v>194.677789796339</v>
      </c>
      <c r="G54" s="679">
        <v>48.669447449083997</v>
      </c>
      <c r="H54" s="681">
        <v>12.22526</v>
      </c>
      <c r="I54" s="678">
        <v>36.65925</v>
      </c>
      <c r="J54" s="679">
        <v>-12.010197449084</v>
      </c>
      <c r="K54" s="682">
        <v>0.18830730530799999</v>
      </c>
    </row>
    <row r="55" spans="1:11" ht="14.4" customHeight="1" thickBot="1" x14ac:dyDescent="0.35">
      <c r="A55" s="699" t="s">
        <v>374</v>
      </c>
      <c r="B55" s="683">
        <v>134.96024837883701</v>
      </c>
      <c r="C55" s="683">
        <v>95.459339999999997</v>
      </c>
      <c r="D55" s="684">
        <v>-39.500908378836002</v>
      </c>
      <c r="E55" s="690">
        <v>0.70731449553900005</v>
      </c>
      <c r="F55" s="683">
        <v>112.558983096723</v>
      </c>
      <c r="G55" s="684">
        <v>28.13974577418</v>
      </c>
      <c r="H55" s="686">
        <v>2.24065</v>
      </c>
      <c r="I55" s="683">
        <v>19.201530000000002</v>
      </c>
      <c r="J55" s="684">
        <v>-8.9382157741799997</v>
      </c>
      <c r="K55" s="691">
        <v>0.170590826886</v>
      </c>
    </row>
    <row r="56" spans="1:11" ht="14.4" customHeight="1" thickBot="1" x14ac:dyDescent="0.35">
      <c r="A56" s="700" t="s">
        <v>375</v>
      </c>
      <c r="B56" s="678">
        <v>0.24166482162299999</v>
      </c>
      <c r="C56" s="678">
        <v>7.9855</v>
      </c>
      <c r="D56" s="679">
        <v>7.743835178376</v>
      </c>
      <c r="E56" s="680">
        <v>33.043700553331</v>
      </c>
      <c r="F56" s="678">
        <v>0</v>
      </c>
      <c r="G56" s="679">
        <v>0</v>
      </c>
      <c r="H56" s="681">
        <v>0</v>
      </c>
      <c r="I56" s="678">
        <v>0</v>
      </c>
      <c r="J56" s="679">
        <v>0</v>
      </c>
      <c r="K56" s="689" t="s">
        <v>322</v>
      </c>
    </row>
    <row r="57" spans="1:11" ht="14.4" customHeight="1" thickBot="1" x14ac:dyDescent="0.35">
      <c r="A57" s="700" t="s">
        <v>376</v>
      </c>
      <c r="B57" s="678">
        <v>1.364598691321</v>
      </c>
      <c r="C57" s="678">
        <v>0.79925000000000002</v>
      </c>
      <c r="D57" s="679">
        <v>-0.56534869132099996</v>
      </c>
      <c r="E57" s="680">
        <v>0.58570333174300004</v>
      </c>
      <c r="F57" s="678">
        <v>0</v>
      </c>
      <c r="G57" s="679">
        <v>0</v>
      </c>
      <c r="H57" s="681">
        <v>6.3310000000000005E-2</v>
      </c>
      <c r="I57" s="678">
        <v>0.11201</v>
      </c>
      <c r="J57" s="679">
        <v>0.11201</v>
      </c>
      <c r="K57" s="689" t="s">
        <v>322</v>
      </c>
    </row>
    <row r="58" spans="1:11" ht="14.4" customHeight="1" thickBot="1" x14ac:dyDescent="0.35">
      <c r="A58" s="700" t="s">
        <v>377</v>
      </c>
      <c r="B58" s="678">
        <v>0</v>
      </c>
      <c r="C58" s="678">
        <v>9.4770000000000003</v>
      </c>
      <c r="D58" s="679">
        <v>9.4770000000000003</v>
      </c>
      <c r="E58" s="688" t="s">
        <v>337</v>
      </c>
      <c r="F58" s="678">
        <v>12.357428198695001</v>
      </c>
      <c r="G58" s="679">
        <v>3.0893570496730001</v>
      </c>
      <c r="H58" s="681">
        <v>0</v>
      </c>
      <c r="I58" s="678">
        <v>0</v>
      </c>
      <c r="J58" s="679">
        <v>-3.0893570496730001</v>
      </c>
      <c r="K58" s="682">
        <v>0</v>
      </c>
    </row>
    <row r="59" spans="1:11" ht="14.4" customHeight="1" thickBot="1" x14ac:dyDescent="0.35">
      <c r="A59" s="700" t="s">
        <v>378</v>
      </c>
      <c r="B59" s="678">
        <v>92.834855902000001</v>
      </c>
      <c r="C59" s="678">
        <v>62.367159999999998</v>
      </c>
      <c r="D59" s="679">
        <v>-30.467695901999999</v>
      </c>
      <c r="E59" s="680">
        <v>0.671807581258</v>
      </c>
      <c r="F59" s="678">
        <v>88.168079400704002</v>
      </c>
      <c r="G59" s="679">
        <v>22.042019850176001</v>
      </c>
      <c r="H59" s="681">
        <v>1.615</v>
      </c>
      <c r="I59" s="678">
        <v>15.9802</v>
      </c>
      <c r="J59" s="679">
        <v>-6.0618198501749996</v>
      </c>
      <c r="K59" s="682">
        <v>0.18124700127999999</v>
      </c>
    </row>
    <row r="60" spans="1:11" ht="14.4" customHeight="1" thickBot="1" x14ac:dyDescent="0.35">
      <c r="A60" s="700" t="s">
        <v>379</v>
      </c>
      <c r="B60" s="678">
        <v>0</v>
      </c>
      <c r="C60" s="678">
        <v>3.0491999999999999</v>
      </c>
      <c r="D60" s="679">
        <v>3.0491999999999999</v>
      </c>
      <c r="E60" s="688" t="s">
        <v>322</v>
      </c>
      <c r="F60" s="678">
        <v>0</v>
      </c>
      <c r="G60" s="679">
        <v>0</v>
      </c>
      <c r="H60" s="681">
        <v>2.4199999999999999E-2</v>
      </c>
      <c r="I60" s="678">
        <v>0.78649999999999998</v>
      </c>
      <c r="J60" s="679">
        <v>0.78649999999999998</v>
      </c>
      <c r="K60" s="689" t="s">
        <v>322</v>
      </c>
    </row>
    <row r="61" spans="1:11" ht="14.4" customHeight="1" thickBot="1" x14ac:dyDescent="0.35">
      <c r="A61" s="700" t="s">
        <v>380</v>
      </c>
      <c r="B61" s="678">
        <v>40.519128963890999</v>
      </c>
      <c r="C61" s="678">
        <v>11.781230000000001</v>
      </c>
      <c r="D61" s="679">
        <v>-28.737898963890999</v>
      </c>
      <c r="E61" s="680">
        <v>0.290757237414</v>
      </c>
      <c r="F61" s="678">
        <v>12.033475497323</v>
      </c>
      <c r="G61" s="679">
        <v>3.0083688743299999</v>
      </c>
      <c r="H61" s="681">
        <v>0.53813999999999995</v>
      </c>
      <c r="I61" s="678">
        <v>2.3228200000000001</v>
      </c>
      <c r="J61" s="679">
        <v>-0.68554887433</v>
      </c>
      <c r="K61" s="682">
        <v>0.19302985247400001</v>
      </c>
    </row>
    <row r="62" spans="1:11" ht="14.4" customHeight="1" thickBot="1" x14ac:dyDescent="0.35">
      <c r="A62" s="699" t="s">
        <v>381</v>
      </c>
      <c r="B62" s="683">
        <v>188.54426808282</v>
      </c>
      <c r="C62" s="683">
        <v>304.26116000000002</v>
      </c>
      <c r="D62" s="684">
        <v>115.71689191718001</v>
      </c>
      <c r="E62" s="690">
        <v>1.613738582953</v>
      </c>
      <c r="F62" s="683">
        <v>288.343010941459</v>
      </c>
      <c r="G62" s="684">
        <v>72.085752735363997</v>
      </c>
      <c r="H62" s="686">
        <v>17.70412</v>
      </c>
      <c r="I62" s="683">
        <v>57.043050000000001</v>
      </c>
      <c r="J62" s="684">
        <v>-15.042702735363999</v>
      </c>
      <c r="K62" s="691">
        <v>0.197830527654</v>
      </c>
    </row>
    <row r="63" spans="1:11" ht="14.4" customHeight="1" thickBot="1" x14ac:dyDescent="0.35">
      <c r="A63" s="700" t="s">
        <v>382</v>
      </c>
      <c r="B63" s="678">
        <v>0</v>
      </c>
      <c r="C63" s="678">
        <v>0</v>
      </c>
      <c r="D63" s="679">
        <v>0</v>
      </c>
      <c r="E63" s="680">
        <v>1</v>
      </c>
      <c r="F63" s="678">
        <v>10</v>
      </c>
      <c r="G63" s="679">
        <v>2.5</v>
      </c>
      <c r="H63" s="681">
        <v>0</v>
      </c>
      <c r="I63" s="678">
        <v>0</v>
      </c>
      <c r="J63" s="679">
        <v>-2.5</v>
      </c>
      <c r="K63" s="682">
        <v>0</v>
      </c>
    </row>
    <row r="64" spans="1:11" ht="14.4" customHeight="1" thickBot="1" x14ac:dyDescent="0.35">
      <c r="A64" s="700" t="s">
        <v>383</v>
      </c>
      <c r="B64" s="678">
        <v>0</v>
      </c>
      <c r="C64" s="678">
        <v>40.651249999999997</v>
      </c>
      <c r="D64" s="679">
        <v>40.651249999999997</v>
      </c>
      <c r="E64" s="688" t="s">
        <v>322</v>
      </c>
      <c r="F64" s="678">
        <v>48</v>
      </c>
      <c r="G64" s="679">
        <v>12</v>
      </c>
      <c r="H64" s="681">
        <v>3.3867500000000001</v>
      </c>
      <c r="I64" s="678">
        <v>14.04142</v>
      </c>
      <c r="J64" s="679">
        <v>2.0414199999989999</v>
      </c>
      <c r="K64" s="682">
        <v>0.292529583333</v>
      </c>
    </row>
    <row r="65" spans="1:11" ht="14.4" customHeight="1" thickBot="1" x14ac:dyDescent="0.35">
      <c r="A65" s="700" t="s">
        <v>384</v>
      </c>
      <c r="B65" s="678">
        <v>4.2375295803609996</v>
      </c>
      <c r="C65" s="678">
        <v>2.5337399999999999</v>
      </c>
      <c r="D65" s="679">
        <v>-1.7037895803609999</v>
      </c>
      <c r="E65" s="680">
        <v>0.59792856945200001</v>
      </c>
      <c r="F65" s="678">
        <v>0</v>
      </c>
      <c r="G65" s="679">
        <v>0</v>
      </c>
      <c r="H65" s="681">
        <v>0</v>
      </c>
      <c r="I65" s="678">
        <v>0.41382000000000002</v>
      </c>
      <c r="J65" s="679">
        <v>0.41382000000000002</v>
      </c>
      <c r="K65" s="689" t="s">
        <v>322</v>
      </c>
    </row>
    <row r="66" spans="1:11" ht="14.4" customHeight="1" thickBot="1" x14ac:dyDescent="0.35">
      <c r="A66" s="700" t="s">
        <v>385</v>
      </c>
      <c r="B66" s="678">
        <v>0</v>
      </c>
      <c r="C66" s="678">
        <v>73.506789999999995</v>
      </c>
      <c r="D66" s="679">
        <v>73.506789999999995</v>
      </c>
      <c r="E66" s="688" t="s">
        <v>322</v>
      </c>
      <c r="F66" s="678">
        <v>0</v>
      </c>
      <c r="G66" s="679">
        <v>0</v>
      </c>
      <c r="H66" s="681">
        <v>0</v>
      </c>
      <c r="I66" s="678">
        <v>1.9097500000000001</v>
      </c>
      <c r="J66" s="679">
        <v>1.9097500000000001</v>
      </c>
      <c r="K66" s="689" t="s">
        <v>322</v>
      </c>
    </row>
    <row r="67" spans="1:11" ht="14.4" customHeight="1" thickBot="1" x14ac:dyDescent="0.35">
      <c r="A67" s="700" t="s">
        <v>386</v>
      </c>
      <c r="B67" s="678">
        <v>21.000001895869001</v>
      </c>
      <c r="C67" s="678">
        <v>20.75498</v>
      </c>
      <c r="D67" s="679">
        <v>-0.245021895869</v>
      </c>
      <c r="E67" s="680">
        <v>0.98833229172600001</v>
      </c>
      <c r="F67" s="678">
        <v>50.893612058401999</v>
      </c>
      <c r="G67" s="679">
        <v>12.723403014600001</v>
      </c>
      <c r="H67" s="681">
        <v>1.1734599999999999</v>
      </c>
      <c r="I67" s="678">
        <v>4.6609499999999997</v>
      </c>
      <c r="J67" s="679">
        <v>-8.0624530146000009</v>
      </c>
      <c r="K67" s="682">
        <v>9.1582220468999997E-2</v>
      </c>
    </row>
    <row r="68" spans="1:11" ht="14.4" customHeight="1" thickBot="1" x14ac:dyDescent="0.35">
      <c r="A68" s="700" t="s">
        <v>387</v>
      </c>
      <c r="B68" s="678">
        <v>1.3067219813119999</v>
      </c>
      <c r="C68" s="678">
        <v>5.8580300000000003</v>
      </c>
      <c r="D68" s="679">
        <v>4.5513080186870001</v>
      </c>
      <c r="E68" s="680">
        <v>4.4829964474280004</v>
      </c>
      <c r="F68" s="678">
        <v>4</v>
      </c>
      <c r="G68" s="679">
        <v>1</v>
      </c>
      <c r="H68" s="681">
        <v>6.9790000000000005E-2</v>
      </c>
      <c r="I68" s="678">
        <v>0.24426999999999999</v>
      </c>
      <c r="J68" s="679">
        <v>-0.75573000000000001</v>
      </c>
      <c r="K68" s="682">
        <v>6.1067499999999997E-2</v>
      </c>
    </row>
    <row r="69" spans="1:11" ht="14.4" customHeight="1" thickBot="1" x14ac:dyDescent="0.35">
      <c r="A69" s="700" t="s">
        <v>388</v>
      </c>
      <c r="B69" s="678">
        <v>162.000014625277</v>
      </c>
      <c r="C69" s="678">
        <v>160.95636999999999</v>
      </c>
      <c r="D69" s="679">
        <v>-1.0436446252760001</v>
      </c>
      <c r="E69" s="680">
        <v>0.99355774980800005</v>
      </c>
      <c r="F69" s="678">
        <v>175.449398883057</v>
      </c>
      <c r="G69" s="679">
        <v>43.862349720764001</v>
      </c>
      <c r="H69" s="681">
        <v>13.074120000000001</v>
      </c>
      <c r="I69" s="678">
        <v>35.772840000000002</v>
      </c>
      <c r="J69" s="679">
        <v>-8.0895097207639992</v>
      </c>
      <c r="K69" s="682">
        <v>0.20389263358900001</v>
      </c>
    </row>
    <row r="70" spans="1:11" ht="14.4" customHeight="1" thickBot="1" x14ac:dyDescent="0.35">
      <c r="A70" s="699" t="s">
        <v>389</v>
      </c>
      <c r="B70" s="683">
        <v>8.0469992839999997E-3</v>
      </c>
      <c r="C70" s="683">
        <v>0</v>
      </c>
      <c r="D70" s="684">
        <v>-8.0469992839999997E-3</v>
      </c>
      <c r="E70" s="690">
        <v>0</v>
      </c>
      <c r="F70" s="683">
        <v>0</v>
      </c>
      <c r="G70" s="684">
        <v>0</v>
      </c>
      <c r="H70" s="686">
        <v>0</v>
      </c>
      <c r="I70" s="683">
        <v>0</v>
      </c>
      <c r="J70" s="684">
        <v>0</v>
      </c>
      <c r="K70" s="691">
        <v>0</v>
      </c>
    </row>
    <row r="71" spans="1:11" ht="14.4" customHeight="1" thickBot="1" x14ac:dyDescent="0.35">
      <c r="A71" s="700" t="s">
        <v>390</v>
      </c>
      <c r="B71" s="678">
        <v>8.0469992839999997E-3</v>
      </c>
      <c r="C71" s="678">
        <v>0</v>
      </c>
      <c r="D71" s="679">
        <v>-8.0469992839999997E-3</v>
      </c>
      <c r="E71" s="680">
        <v>0</v>
      </c>
      <c r="F71" s="678">
        <v>0</v>
      </c>
      <c r="G71" s="679">
        <v>0</v>
      </c>
      <c r="H71" s="681">
        <v>0</v>
      </c>
      <c r="I71" s="678">
        <v>0</v>
      </c>
      <c r="J71" s="679">
        <v>0</v>
      </c>
      <c r="K71" s="682">
        <v>0</v>
      </c>
    </row>
    <row r="72" spans="1:11" ht="14.4" customHeight="1" thickBot="1" x14ac:dyDescent="0.35">
      <c r="A72" s="699" t="s">
        <v>391</v>
      </c>
      <c r="B72" s="683">
        <v>0</v>
      </c>
      <c r="C72" s="683">
        <v>1.5</v>
      </c>
      <c r="D72" s="684">
        <v>1.5</v>
      </c>
      <c r="E72" s="685" t="s">
        <v>337</v>
      </c>
      <c r="F72" s="683">
        <v>0</v>
      </c>
      <c r="G72" s="684">
        <v>0</v>
      </c>
      <c r="H72" s="686">
        <v>0</v>
      </c>
      <c r="I72" s="683">
        <v>0</v>
      </c>
      <c r="J72" s="684">
        <v>0</v>
      </c>
      <c r="K72" s="687" t="s">
        <v>322</v>
      </c>
    </row>
    <row r="73" spans="1:11" ht="14.4" customHeight="1" thickBot="1" x14ac:dyDescent="0.35">
      <c r="A73" s="700" t="s">
        <v>392</v>
      </c>
      <c r="B73" s="678">
        <v>0</v>
      </c>
      <c r="C73" s="678">
        <v>1.5</v>
      </c>
      <c r="D73" s="679">
        <v>1.5</v>
      </c>
      <c r="E73" s="688" t="s">
        <v>337</v>
      </c>
      <c r="F73" s="678">
        <v>0</v>
      </c>
      <c r="G73" s="679">
        <v>0</v>
      </c>
      <c r="H73" s="681">
        <v>0</v>
      </c>
      <c r="I73" s="678">
        <v>0</v>
      </c>
      <c r="J73" s="679">
        <v>0</v>
      </c>
      <c r="K73" s="689" t="s">
        <v>322</v>
      </c>
    </row>
    <row r="74" spans="1:11" ht="14.4" customHeight="1" thickBot="1" x14ac:dyDescent="0.35">
      <c r="A74" s="698" t="s">
        <v>42</v>
      </c>
      <c r="B74" s="678">
        <v>2013.4616347129499</v>
      </c>
      <c r="C74" s="678">
        <v>2004.5650000000001</v>
      </c>
      <c r="D74" s="679">
        <v>-8.8966347129469998</v>
      </c>
      <c r="E74" s="680">
        <v>0.99558142327599997</v>
      </c>
      <c r="F74" s="678">
        <v>2044.33497112502</v>
      </c>
      <c r="G74" s="679">
        <v>511.08374278125501</v>
      </c>
      <c r="H74" s="681">
        <v>187.67500000000001</v>
      </c>
      <c r="I74" s="678">
        <v>645.899</v>
      </c>
      <c r="J74" s="679">
        <v>134.81525721874499</v>
      </c>
      <c r="K74" s="682">
        <v>0.31594577655900002</v>
      </c>
    </row>
    <row r="75" spans="1:11" ht="14.4" customHeight="1" thickBot="1" x14ac:dyDescent="0.35">
      <c r="A75" s="699" t="s">
        <v>393</v>
      </c>
      <c r="B75" s="683">
        <v>2013.4616347129499</v>
      </c>
      <c r="C75" s="683">
        <v>2004.5650000000001</v>
      </c>
      <c r="D75" s="684">
        <v>-8.8966347129469998</v>
      </c>
      <c r="E75" s="690">
        <v>0.99558142327599997</v>
      </c>
      <c r="F75" s="683">
        <v>2044.33497112502</v>
      </c>
      <c r="G75" s="684">
        <v>511.08374278125501</v>
      </c>
      <c r="H75" s="686">
        <v>187.67500000000001</v>
      </c>
      <c r="I75" s="683">
        <v>645.899</v>
      </c>
      <c r="J75" s="684">
        <v>134.81525721874499</v>
      </c>
      <c r="K75" s="691">
        <v>0.31594577655900002</v>
      </c>
    </row>
    <row r="76" spans="1:11" ht="14.4" customHeight="1" thickBot="1" x14ac:dyDescent="0.35">
      <c r="A76" s="700" t="s">
        <v>394</v>
      </c>
      <c r="B76" s="678">
        <v>703.22297678784901</v>
      </c>
      <c r="C76" s="678">
        <v>614.875</v>
      </c>
      <c r="D76" s="679">
        <v>-88.347976787847998</v>
      </c>
      <c r="E76" s="680">
        <v>0.87436705041700002</v>
      </c>
      <c r="F76" s="678">
        <v>634.63599999999701</v>
      </c>
      <c r="G76" s="679">
        <v>158.658999999999</v>
      </c>
      <c r="H76" s="681">
        <v>51.256999999999998</v>
      </c>
      <c r="I76" s="678">
        <v>156.137</v>
      </c>
      <c r="J76" s="679">
        <v>-2.5219999999990002</v>
      </c>
      <c r="K76" s="682">
        <v>0.246026068486</v>
      </c>
    </row>
    <row r="77" spans="1:11" ht="14.4" customHeight="1" thickBot="1" x14ac:dyDescent="0.35">
      <c r="A77" s="700" t="s">
        <v>395</v>
      </c>
      <c r="B77" s="678">
        <v>351.19615764362698</v>
      </c>
      <c r="C77" s="678">
        <v>394.06799999999998</v>
      </c>
      <c r="D77" s="679">
        <v>42.871842356373001</v>
      </c>
      <c r="E77" s="680">
        <v>1.122073779633</v>
      </c>
      <c r="F77" s="678">
        <v>425.69897112502701</v>
      </c>
      <c r="G77" s="679">
        <v>106.424742781257</v>
      </c>
      <c r="H77" s="681">
        <v>37.371000000000002</v>
      </c>
      <c r="I77" s="678">
        <v>112.318</v>
      </c>
      <c r="J77" s="679">
        <v>5.8932572187429999</v>
      </c>
      <c r="K77" s="682">
        <v>0.26384371966600001</v>
      </c>
    </row>
    <row r="78" spans="1:11" ht="14.4" customHeight="1" thickBot="1" x14ac:dyDescent="0.35">
      <c r="A78" s="700" t="s">
        <v>396</v>
      </c>
      <c r="B78" s="678">
        <v>959.04250028147203</v>
      </c>
      <c r="C78" s="678">
        <v>995.62200000000098</v>
      </c>
      <c r="D78" s="679">
        <v>36.579499718527998</v>
      </c>
      <c r="E78" s="680">
        <v>1.038141687889</v>
      </c>
      <c r="F78" s="678">
        <v>983.99999999999602</v>
      </c>
      <c r="G78" s="679">
        <v>245.99999999999901</v>
      </c>
      <c r="H78" s="681">
        <v>99.046999999999997</v>
      </c>
      <c r="I78" s="678">
        <v>377.44400000000002</v>
      </c>
      <c r="J78" s="679">
        <v>131.44400000000101</v>
      </c>
      <c r="K78" s="682">
        <v>0.38358130081300001</v>
      </c>
    </row>
    <row r="79" spans="1:11" ht="14.4" customHeight="1" thickBot="1" x14ac:dyDescent="0.35">
      <c r="A79" s="701" t="s">
        <v>397</v>
      </c>
      <c r="B79" s="683">
        <v>2907.8941785765901</v>
      </c>
      <c r="C79" s="683">
        <v>2930.38447</v>
      </c>
      <c r="D79" s="684">
        <v>22.490291423407999</v>
      </c>
      <c r="E79" s="690">
        <v>1.007734219349</v>
      </c>
      <c r="F79" s="683">
        <v>2791.03726470225</v>
      </c>
      <c r="G79" s="684">
        <v>697.75931617556296</v>
      </c>
      <c r="H79" s="686">
        <v>262.26979</v>
      </c>
      <c r="I79" s="683">
        <v>732.52286000000004</v>
      </c>
      <c r="J79" s="684">
        <v>34.763543824437001</v>
      </c>
      <c r="K79" s="691">
        <v>0.26245542088000001</v>
      </c>
    </row>
    <row r="80" spans="1:11" ht="14.4" customHeight="1" thickBot="1" x14ac:dyDescent="0.35">
      <c r="A80" s="698" t="s">
        <v>45</v>
      </c>
      <c r="B80" s="678">
        <v>550.82198804663597</v>
      </c>
      <c r="C80" s="678">
        <v>579.66422999999998</v>
      </c>
      <c r="D80" s="679">
        <v>28.842241953363999</v>
      </c>
      <c r="E80" s="680">
        <v>1.0523621833900001</v>
      </c>
      <c r="F80" s="678">
        <v>446.94052424077199</v>
      </c>
      <c r="G80" s="679">
        <v>111.735131060193</v>
      </c>
      <c r="H80" s="681">
        <v>70.296049999999994</v>
      </c>
      <c r="I80" s="678">
        <v>140.08873</v>
      </c>
      <c r="J80" s="679">
        <v>28.353598939807</v>
      </c>
      <c r="K80" s="682">
        <v>0.31343931105299999</v>
      </c>
    </row>
    <row r="81" spans="1:11" ht="14.4" customHeight="1" thickBot="1" x14ac:dyDescent="0.35">
      <c r="A81" s="702" t="s">
        <v>398</v>
      </c>
      <c r="B81" s="678">
        <v>550.82198804663597</v>
      </c>
      <c r="C81" s="678">
        <v>579.66422999999998</v>
      </c>
      <c r="D81" s="679">
        <v>28.842241953363999</v>
      </c>
      <c r="E81" s="680">
        <v>1.0523621833900001</v>
      </c>
      <c r="F81" s="678">
        <v>446.94052424077199</v>
      </c>
      <c r="G81" s="679">
        <v>111.735131060193</v>
      </c>
      <c r="H81" s="681">
        <v>70.296049999999994</v>
      </c>
      <c r="I81" s="678">
        <v>140.08873</v>
      </c>
      <c r="J81" s="679">
        <v>28.353598939807</v>
      </c>
      <c r="K81" s="682">
        <v>0.31343931105299999</v>
      </c>
    </row>
    <row r="82" spans="1:11" ht="14.4" customHeight="1" thickBot="1" x14ac:dyDescent="0.35">
      <c r="A82" s="700" t="s">
        <v>399</v>
      </c>
      <c r="B82" s="678">
        <v>370.636856815116</v>
      </c>
      <c r="C82" s="678">
        <v>194.44710000000001</v>
      </c>
      <c r="D82" s="679">
        <v>-176.189756815116</v>
      </c>
      <c r="E82" s="680">
        <v>0.52462969190599995</v>
      </c>
      <c r="F82" s="678">
        <v>180.66233802814699</v>
      </c>
      <c r="G82" s="679">
        <v>45.165584507036002</v>
      </c>
      <c r="H82" s="681">
        <v>45.275179999999999</v>
      </c>
      <c r="I82" s="678">
        <v>82.265180000000001</v>
      </c>
      <c r="J82" s="679">
        <v>37.099595492962997</v>
      </c>
      <c r="K82" s="682">
        <v>0.45535323464600003</v>
      </c>
    </row>
    <row r="83" spans="1:11" ht="14.4" customHeight="1" thickBot="1" x14ac:dyDescent="0.35">
      <c r="A83" s="700" t="s">
        <v>400</v>
      </c>
      <c r="B83" s="678">
        <v>7.1392929878729996</v>
      </c>
      <c r="C83" s="678">
        <v>2.42</v>
      </c>
      <c r="D83" s="679">
        <v>-4.7192929878729997</v>
      </c>
      <c r="E83" s="680">
        <v>0.33896913939599999</v>
      </c>
      <c r="F83" s="678">
        <v>0</v>
      </c>
      <c r="G83" s="679">
        <v>0</v>
      </c>
      <c r="H83" s="681">
        <v>0</v>
      </c>
      <c r="I83" s="678">
        <v>0</v>
      </c>
      <c r="J83" s="679">
        <v>0</v>
      </c>
      <c r="K83" s="682">
        <v>0</v>
      </c>
    </row>
    <row r="84" spans="1:11" ht="14.4" customHeight="1" thickBot="1" x14ac:dyDescent="0.35">
      <c r="A84" s="700" t="s">
        <v>401</v>
      </c>
      <c r="B84" s="678">
        <v>26.437680207136999</v>
      </c>
      <c r="C84" s="678">
        <v>38.795090000000002</v>
      </c>
      <c r="D84" s="679">
        <v>12.357409792862001</v>
      </c>
      <c r="E84" s="680">
        <v>1.4674165696849999</v>
      </c>
      <c r="F84" s="678">
        <v>34.278186212625002</v>
      </c>
      <c r="G84" s="679">
        <v>8.569546553156</v>
      </c>
      <c r="H84" s="681">
        <v>7.1378399999999997</v>
      </c>
      <c r="I84" s="678">
        <v>10.4534</v>
      </c>
      <c r="J84" s="679">
        <v>1.8838534468429999</v>
      </c>
      <c r="K84" s="682">
        <v>0.30495779254900002</v>
      </c>
    </row>
    <row r="85" spans="1:11" ht="14.4" customHeight="1" thickBot="1" x14ac:dyDescent="0.35">
      <c r="A85" s="700" t="s">
        <v>402</v>
      </c>
      <c r="B85" s="678">
        <v>44.297649352962999</v>
      </c>
      <c r="C85" s="678">
        <v>237.10362000000001</v>
      </c>
      <c r="D85" s="679">
        <v>192.80597064703699</v>
      </c>
      <c r="E85" s="680">
        <v>5.3525102000500002</v>
      </c>
      <c r="F85" s="678">
        <v>120</v>
      </c>
      <c r="G85" s="679">
        <v>30</v>
      </c>
      <c r="H85" s="681">
        <v>10.202719999999999</v>
      </c>
      <c r="I85" s="678">
        <v>19.569210000000002</v>
      </c>
      <c r="J85" s="679">
        <v>-10.430789999999</v>
      </c>
      <c r="K85" s="682">
        <v>0.16307674999999999</v>
      </c>
    </row>
    <row r="86" spans="1:11" ht="14.4" customHeight="1" thickBot="1" x14ac:dyDescent="0.35">
      <c r="A86" s="700" t="s">
        <v>403</v>
      </c>
      <c r="B86" s="678">
        <v>100.43812443301</v>
      </c>
      <c r="C86" s="678">
        <v>105.08714000000001</v>
      </c>
      <c r="D86" s="679">
        <v>4.6490155669900002</v>
      </c>
      <c r="E86" s="680">
        <v>1.046287359438</v>
      </c>
      <c r="F86" s="678">
        <v>109</v>
      </c>
      <c r="G86" s="679">
        <v>27.249999999999002</v>
      </c>
      <c r="H86" s="681">
        <v>7.6803100000000004</v>
      </c>
      <c r="I86" s="678">
        <v>27.800940000000001</v>
      </c>
      <c r="J86" s="679">
        <v>0.55093999999999999</v>
      </c>
      <c r="K86" s="682">
        <v>0.25505449541199998</v>
      </c>
    </row>
    <row r="87" spans="1:11" ht="14.4" customHeight="1" thickBot="1" x14ac:dyDescent="0.35">
      <c r="A87" s="700" t="s">
        <v>404</v>
      </c>
      <c r="B87" s="678">
        <v>1.8723842505349999</v>
      </c>
      <c r="C87" s="678">
        <v>1.81128</v>
      </c>
      <c r="D87" s="679">
        <v>-6.1104250535000001E-2</v>
      </c>
      <c r="E87" s="680">
        <v>0.96736553914099999</v>
      </c>
      <c r="F87" s="678">
        <v>3</v>
      </c>
      <c r="G87" s="679">
        <v>0.75</v>
      </c>
      <c r="H87" s="681">
        <v>0</v>
      </c>
      <c r="I87" s="678">
        <v>0</v>
      </c>
      <c r="J87" s="679">
        <v>-0.75</v>
      </c>
      <c r="K87" s="682">
        <v>0</v>
      </c>
    </row>
    <row r="88" spans="1:11" ht="14.4" customHeight="1" thickBot="1" x14ac:dyDescent="0.35">
      <c r="A88" s="703" t="s">
        <v>46</v>
      </c>
      <c r="B88" s="683">
        <v>0</v>
      </c>
      <c r="C88" s="683">
        <v>173.273</v>
      </c>
      <c r="D88" s="684">
        <v>173.273</v>
      </c>
      <c r="E88" s="685" t="s">
        <v>322</v>
      </c>
      <c r="F88" s="683">
        <v>0</v>
      </c>
      <c r="G88" s="684">
        <v>0</v>
      </c>
      <c r="H88" s="686">
        <v>17.245000000000001</v>
      </c>
      <c r="I88" s="683">
        <v>59.399000000000001</v>
      </c>
      <c r="J88" s="684">
        <v>59.399000000000001</v>
      </c>
      <c r="K88" s="687" t="s">
        <v>322</v>
      </c>
    </row>
    <row r="89" spans="1:11" ht="14.4" customHeight="1" thickBot="1" x14ac:dyDescent="0.35">
      <c r="A89" s="699" t="s">
        <v>405</v>
      </c>
      <c r="B89" s="683">
        <v>0</v>
      </c>
      <c r="C89" s="683">
        <v>78.278999999999996</v>
      </c>
      <c r="D89" s="684">
        <v>78.278999999999996</v>
      </c>
      <c r="E89" s="685" t="s">
        <v>322</v>
      </c>
      <c r="F89" s="683">
        <v>0</v>
      </c>
      <c r="G89" s="684">
        <v>0</v>
      </c>
      <c r="H89" s="686">
        <v>8.1859999999999999</v>
      </c>
      <c r="I89" s="683">
        <v>15.384</v>
      </c>
      <c r="J89" s="684">
        <v>15.384</v>
      </c>
      <c r="K89" s="687" t="s">
        <v>322</v>
      </c>
    </row>
    <row r="90" spans="1:11" ht="14.4" customHeight="1" thickBot="1" x14ac:dyDescent="0.35">
      <c r="A90" s="700" t="s">
        <v>406</v>
      </c>
      <c r="B90" s="678">
        <v>0</v>
      </c>
      <c r="C90" s="678">
        <v>69.063999999999993</v>
      </c>
      <c r="D90" s="679">
        <v>69.063999999999993</v>
      </c>
      <c r="E90" s="688" t="s">
        <v>322</v>
      </c>
      <c r="F90" s="678">
        <v>0</v>
      </c>
      <c r="G90" s="679">
        <v>0</v>
      </c>
      <c r="H90" s="681">
        <v>6.5259999999999998</v>
      </c>
      <c r="I90" s="678">
        <v>10.404</v>
      </c>
      <c r="J90" s="679">
        <v>10.404</v>
      </c>
      <c r="K90" s="689" t="s">
        <v>322</v>
      </c>
    </row>
    <row r="91" spans="1:11" ht="14.4" customHeight="1" thickBot="1" x14ac:dyDescent="0.35">
      <c r="A91" s="700" t="s">
        <v>407</v>
      </c>
      <c r="B91" s="678">
        <v>0</v>
      </c>
      <c r="C91" s="678">
        <v>9.2149999999999999</v>
      </c>
      <c r="D91" s="679">
        <v>9.2149999999999999</v>
      </c>
      <c r="E91" s="688" t="s">
        <v>322</v>
      </c>
      <c r="F91" s="678">
        <v>0</v>
      </c>
      <c r="G91" s="679">
        <v>0</v>
      </c>
      <c r="H91" s="681">
        <v>1.66</v>
      </c>
      <c r="I91" s="678">
        <v>4.9800000000000004</v>
      </c>
      <c r="J91" s="679">
        <v>4.9800000000000004</v>
      </c>
      <c r="K91" s="689" t="s">
        <v>322</v>
      </c>
    </row>
    <row r="92" spans="1:11" ht="14.4" customHeight="1" thickBot="1" x14ac:dyDescent="0.35">
      <c r="A92" s="699" t="s">
        <v>408</v>
      </c>
      <c r="B92" s="683">
        <v>0</v>
      </c>
      <c r="C92" s="683">
        <v>94.993999999999005</v>
      </c>
      <c r="D92" s="684">
        <v>94.993999999999005</v>
      </c>
      <c r="E92" s="685" t="s">
        <v>322</v>
      </c>
      <c r="F92" s="683">
        <v>0</v>
      </c>
      <c r="G92" s="684">
        <v>0</v>
      </c>
      <c r="H92" s="686">
        <v>9.0589999999999993</v>
      </c>
      <c r="I92" s="683">
        <v>44.015000000000001</v>
      </c>
      <c r="J92" s="684">
        <v>44.015000000000001</v>
      </c>
      <c r="K92" s="687" t="s">
        <v>322</v>
      </c>
    </row>
    <row r="93" spans="1:11" ht="14.4" customHeight="1" thickBot="1" x14ac:dyDescent="0.35">
      <c r="A93" s="700" t="s">
        <v>409</v>
      </c>
      <c r="B93" s="678">
        <v>0</v>
      </c>
      <c r="C93" s="678">
        <v>94.993999999999005</v>
      </c>
      <c r="D93" s="679">
        <v>94.993999999999005</v>
      </c>
      <c r="E93" s="688" t="s">
        <v>322</v>
      </c>
      <c r="F93" s="678">
        <v>0</v>
      </c>
      <c r="G93" s="679">
        <v>0</v>
      </c>
      <c r="H93" s="681">
        <v>9.0589999999999993</v>
      </c>
      <c r="I93" s="678">
        <v>44.015000000000001</v>
      </c>
      <c r="J93" s="679">
        <v>44.015000000000001</v>
      </c>
      <c r="K93" s="689" t="s">
        <v>322</v>
      </c>
    </row>
    <row r="94" spans="1:11" ht="14.4" customHeight="1" thickBot="1" x14ac:dyDescent="0.35">
      <c r="A94" s="698" t="s">
        <v>47</v>
      </c>
      <c r="B94" s="678">
        <v>2357.0721905299602</v>
      </c>
      <c r="C94" s="678">
        <v>2177.44724</v>
      </c>
      <c r="D94" s="679">
        <v>-179.62495052995601</v>
      </c>
      <c r="E94" s="680">
        <v>0.92379319086900002</v>
      </c>
      <c r="F94" s="678">
        <v>2344.0967404614798</v>
      </c>
      <c r="G94" s="679">
        <v>586.02418511536996</v>
      </c>
      <c r="H94" s="681">
        <v>174.72873999999999</v>
      </c>
      <c r="I94" s="678">
        <v>533.03512999999998</v>
      </c>
      <c r="J94" s="679">
        <v>-52.98905511537</v>
      </c>
      <c r="K94" s="682">
        <v>0.22739468077300001</v>
      </c>
    </row>
    <row r="95" spans="1:11" ht="14.4" customHeight="1" thickBot="1" x14ac:dyDescent="0.35">
      <c r="A95" s="699" t="s">
        <v>410</v>
      </c>
      <c r="B95" s="683">
        <v>0.86641875740200003</v>
      </c>
      <c r="C95" s="683">
        <v>0.27418999999999999</v>
      </c>
      <c r="D95" s="684">
        <v>-0.59222875740199998</v>
      </c>
      <c r="E95" s="690">
        <v>0.316463601067</v>
      </c>
      <c r="F95" s="683">
        <v>0.30427087827999999</v>
      </c>
      <c r="G95" s="684">
        <v>7.6067719569999998E-2</v>
      </c>
      <c r="H95" s="686">
        <v>0</v>
      </c>
      <c r="I95" s="683">
        <v>0</v>
      </c>
      <c r="J95" s="684">
        <v>-7.6067719569999998E-2</v>
      </c>
      <c r="K95" s="691">
        <v>0</v>
      </c>
    </row>
    <row r="96" spans="1:11" ht="14.4" customHeight="1" thickBot="1" x14ac:dyDescent="0.35">
      <c r="A96" s="700" t="s">
        <v>411</v>
      </c>
      <c r="B96" s="678">
        <v>0.86641875740200003</v>
      </c>
      <c r="C96" s="678">
        <v>0.27418999999999999</v>
      </c>
      <c r="D96" s="679">
        <v>-0.59222875740199998</v>
      </c>
      <c r="E96" s="680">
        <v>0.316463601067</v>
      </c>
      <c r="F96" s="678">
        <v>0.30427087827999999</v>
      </c>
      <c r="G96" s="679">
        <v>7.6067719569999998E-2</v>
      </c>
      <c r="H96" s="681">
        <v>0</v>
      </c>
      <c r="I96" s="678">
        <v>0</v>
      </c>
      <c r="J96" s="679">
        <v>-7.6067719569999998E-2</v>
      </c>
      <c r="K96" s="682">
        <v>0</v>
      </c>
    </row>
    <row r="97" spans="1:11" ht="14.4" customHeight="1" thickBot="1" x14ac:dyDescent="0.35">
      <c r="A97" s="699" t="s">
        <v>412</v>
      </c>
      <c r="B97" s="683">
        <v>44.367737936281003</v>
      </c>
      <c r="C97" s="683">
        <v>50.20872</v>
      </c>
      <c r="D97" s="684">
        <v>5.8409820637180001</v>
      </c>
      <c r="E97" s="690">
        <v>1.1316493095069999</v>
      </c>
      <c r="F97" s="683">
        <v>50.824059246398001</v>
      </c>
      <c r="G97" s="684">
        <v>12.706014811598999</v>
      </c>
      <c r="H97" s="686">
        <v>4.2967199999999997</v>
      </c>
      <c r="I97" s="683">
        <v>12.53651</v>
      </c>
      <c r="J97" s="684">
        <v>-0.16950481159899999</v>
      </c>
      <c r="K97" s="691">
        <v>0.24666487065100001</v>
      </c>
    </row>
    <row r="98" spans="1:11" ht="14.4" customHeight="1" thickBot="1" x14ac:dyDescent="0.35">
      <c r="A98" s="700" t="s">
        <v>413</v>
      </c>
      <c r="B98" s="678">
        <v>15.848091193879</v>
      </c>
      <c r="C98" s="678">
        <v>25.233699999999999</v>
      </c>
      <c r="D98" s="679">
        <v>9.3856088061200005</v>
      </c>
      <c r="E98" s="680">
        <v>1.59222329625</v>
      </c>
      <c r="F98" s="678">
        <v>22.405763116928998</v>
      </c>
      <c r="G98" s="679">
        <v>5.601440779232</v>
      </c>
      <c r="H98" s="681">
        <v>2.1568000000000001</v>
      </c>
      <c r="I98" s="678">
        <v>5.6548999999999996</v>
      </c>
      <c r="J98" s="679">
        <v>5.3459220767E-2</v>
      </c>
      <c r="K98" s="682">
        <v>0.25238595849099998</v>
      </c>
    </row>
    <row r="99" spans="1:11" ht="14.4" customHeight="1" thickBot="1" x14ac:dyDescent="0.35">
      <c r="A99" s="700" t="s">
        <v>414</v>
      </c>
      <c r="B99" s="678">
        <v>28.519646742401001</v>
      </c>
      <c r="C99" s="678">
        <v>24.975020000000001</v>
      </c>
      <c r="D99" s="679">
        <v>-3.5446267424009998</v>
      </c>
      <c r="E99" s="680">
        <v>0.87571281038500004</v>
      </c>
      <c r="F99" s="678">
        <v>28.418296129468999</v>
      </c>
      <c r="G99" s="679">
        <v>7.1045740323670001</v>
      </c>
      <c r="H99" s="681">
        <v>2.13992</v>
      </c>
      <c r="I99" s="678">
        <v>6.8816100000000002</v>
      </c>
      <c r="J99" s="679">
        <v>-0.22296403236699999</v>
      </c>
      <c r="K99" s="682">
        <v>0.24215420828299999</v>
      </c>
    </row>
    <row r="100" spans="1:11" ht="14.4" customHeight="1" thickBot="1" x14ac:dyDescent="0.35">
      <c r="A100" s="699" t="s">
        <v>415</v>
      </c>
      <c r="B100" s="683">
        <v>144.686312991097</v>
      </c>
      <c r="C100" s="683">
        <v>143.63399999999999</v>
      </c>
      <c r="D100" s="684">
        <v>-1.0523129910969999</v>
      </c>
      <c r="E100" s="690">
        <v>0.992726934778</v>
      </c>
      <c r="F100" s="683">
        <v>124</v>
      </c>
      <c r="G100" s="684">
        <v>31</v>
      </c>
      <c r="H100" s="686">
        <v>0</v>
      </c>
      <c r="I100" s="683">
        <v>66.640010000000004</v>
      </c>
      <c r="J100" s="684">
        <v>35.640009999999997</v>
      </c>
      <c r="K100" s="691">
        <v>0.53741943548299997</v>
      </c>
    </row>
    <row r="101" spans="1:11" ht="14.4" customHeight="1" thickBot="1" x14ac:dyDescent="0.35">
      <c r="A101" s="700" t="s">
        <v>416</v>
      </c>
      <c r="B101" s="678">
        <v>88.999858353338993</v>
      </c>
      <c r="C101" s="678">
        <v>89.91</v>
      </c>
      <c r="D101" s="679">
        <v>0.91014164665999997</v>
      </c>
      <c r="E101" s="680">
        <v>1.010226326912</v>
      </c>
      <c r="F101" s="678">
        <v>86</v>
      </c>
      <c r="G101" s="679">
        <v>21.5</v>
      </c>
      <c r="H101" s="681">
        <v>0</v>
      </c>
      <c r="I101" s="678">
        <v>21.87</v>
      </c>
      <c r="J101" s="679">
        <v>0.36999999999900002</v>
      </c>
      <c r="K101" s="682">
        <v>0.25430232558100002</v>
      </c>
    </row>
    <row r="102" spans="1:11" ht="14.4" customHeight="1" thickBot="1" x14ac:dyDescent="0.35">
      <c r="A102" s="700" t="s">
        <v>417</v>
      </c>
      <c r="B102" s="678">
        <v>55.686454637757002</v>
      </c>
      <c r="C102" s="678">
        <v>53.723999999999997</v>
      </c>
      <c r="D102" s="679">
        <v>-1.962454637757</v>
      </c>
      <c r="E102" s="680">
        <v>0.96475885113299997</v>
      </c>
      <c r="F102" s="678">
        <v>38</v>
      </c>
      <c r="G102" s="679">
        <v>9.5</v>
      </c>
      <c r="H102" s="681">
        <v>0</v>
      </c>
      <c r="I102" s="678">
        <v>44.770009999999999</v>
      </c>
      <c r="J102" s="679">
        <v>35.270009999999999</v>
      </c>
      <c r="K102" s="682">
        <v>1.1781581578939999</v>
      </c>
    </row>
    <row r="103" spans="1:11" ht="14.4" customHeight="1" thickBot="1" x14ac:dyDescent="0.35">
      <c r="A103" s="699" t="s">
        <v>418</v>
      </c>
      <c r="B103" s="683">
        <v>1557.08699888209</v>
      </c>
      <c r="C103" s="683">
        <v>1468.8380500000001</v>
      </c>
      <c r="D103" s="684">
        <v>-88.248948882087006</v>
      </c>
      <c r="E103" s="690">
        <v>0.943324330017</v>
      </c>
      <c r="F103" s="683">
        <v>1613.69180165023</v>
      </c>
      <c r="G103" s="684">
        <v>403.42295041255699</v>
      </c>
      <c r="H103" s="686">
        <v>128.19587000000001</v>
      </c>
      <c r="I103" s="683">
        <v>375.74277999999998</v>
      </c>
      <c r="J103" s="684">
        <v>-27.680170412555999</v>
      </c>
      <c r="K103" s="691">
        <v>0.23284668089300001</v>
      </c>
    </row>
    <row r="104" spans="1:11" ht="14.4" customHeight="1" thickBot="1" x14ac:dyDescent="0.35">
      <c r="A104" s="700" t="s">
        <v>419</v>
      </c>
      <c r="B104" s="678">
        <v>1200.23811754858</v>
      </c>
      <c r="C104" s="678">
        <v>1111.3835799999999</v>
      </c>
      <c r="D104" s="679">
        <v>-88.854537548576005</v>
      </c>
      <c r="E104" s="680">
        <v>0.92596924206099995</v>
      </c>
      <c r="F104" s="678">
        <v>1168</v>
      </c>
      <c r="G104" s="679">
        <v>292</v>
      </c>
      <c r="H104" s="681">
        <v>95.833349999999996</v>
      </c>
      <c r="I104" s="678">
        <v>285.34402999999998</v>
      </c>
      <c r="J104" s="679">
        <v>-6.6559699999999999</v>
      </c>
      <c r="K104" s="682">
        <v>0.24430139554700001</v>
      </c>
    </row>
    <row r="105" spans="1:11" ht="14.4" customHeight="1" thickBot="1" x14ac:dyDescent="0.35">
      <c r="A105" s="700" t="s">
        <v>420</v>
      </c>
      <c r="B105" s="678">
        <v>356.84888133351097</v>
      </c>
      <c r="C105" s="678">
        <v>357.45447000000001</v>
      </c>
      <c r="D105" s="679">
        <v>0.60558866648800003</v>
      </c>
      <c r="E105" s="680">
        <v>1.0016970451580001</v>
      </c>
      <c r="F105" s="678">
        <v>445.69180165022601</v>
      </c>
      <c r="G105" s="679">
        <v>111.42295041255601</v>
      </c>
      <c r="H105" s="681">
        <v>32.362520000000004</v>
      </c>
      <c r="I105" s="678">
        <v>90.398750000000007</v>
      </c>
      <c r="J105" s="679">
        <v>-21.024200412555999</v>
      </c>
      <c r="K105" s="682">
        <v>0.20282793999099999</v>
      </c>
    </row>
    <row r="106" spans="1:11" ht="14.4" customHeight="1" thickBot="1" x14ac:dyDescent="0.35">
      <c r="A106" s="699" t="s">
        <v>421</v>
      </c>
      <c r="B106" s="683">
        <v>610.06472196308698</v>
      </c>
      <c r="C106" s="683">
        <v>508.20393000000001</v>
      </c>
      <c r="D106" s="684">
        <v>-101.860791963087</v>
      </c>
      <c r="E106" s="690">
        <v>0.83303281062400003</v>
      </c>
      <c r="F106" s="683">
        <v>555.27660868657495</v>
      </c>
      <c r="G106" s="684">
        <v>138.81915217164399</v>
      </c>
      <c r="H106" s="686">
        <v>42.236150000000002</v>
      </c>
      <c r="I106" s="683">
        <v>78.115830000000003</v>
      </c>
      <c r="J106" s="684">
        <v>-60.703322171643002</v>
      </c>
      <c r="K106" s="691">
        <v>0.140679129604</v>
      </c>
    </row>
    <row r="107" spans="1:11" ht="14.4" customHeight="1" thickBot="1" x14ac:dyDescent="0.35">
      <c r="A107" s="700" t="s">
        <v>422</v>
      </c>
      <c r="B107" s="678">
        <v>64.999896550192005</v>
      </c>
      <c r="C107" s="678">
        <v>42.923000000000002</v>
      </c>
      <c r="D107" s="679">
        <v>-22.076896550192</v>
      </c>
      <c r="E107" s="680">
        <v>0.66035489713200002</v>
      </c>
      <c r="F107" s="678">
        <v>22.999999999999002</v>
      </c>
      <c r="G107" s="679">
        <v>5.7499999999989999</v>
      </c>
      <c r="H107" s="681">
        <v>0</v>
      </c>
      <c r="I107" s="678">
        <v>0</v>
      </c>
      <c r="J107" s="679">
        <v>-5.7499999999989999</v>
      </c>
      <c r="K107" s="682">
        <v>0</v>
      </c>
    </row>
    <row r="108" spans="1:11" ht="14.4" customHeight="1" thickBot="1" x14ac:dyDescent="0.35">
      <c r="A108" s="700" t="s">
        <v>423</v>
      </c>
      <c r="B108" s="678">
        <v>352.40917722418999</v>
      </c>
      <c r="C108" s="678">
        <v>325.63875999999999</v>
      </c>
      <c r="D108" s="679">
        <v>-26.770417224189</v>
      </c>
      <c r="E108" s="680">
        <v>0.92403598159599998</v>
      </c>
      <c r="F108" s="678">
        <v>319.24440719312997</v>
      </c>
      <c r="G108" s="679">
        <v>79.811101798281996</v>
      </c>
      <c r="H108" s="681">
        <v>17.397189999999998</v>
      </c>
      <c r="I108" s="678">
        <v>46.272530000000003</v>
      </c>
      <c r="J108" s="679">
        <v>-33.538571798282</v>
      </c>
      <c r="K108" s="682">
        <v>0.14494390177899999</v>
      </c>
    </row>
    <row r="109" spans="1:11" ht="14.4" customHeight="1" thickBot="1" x14ac:dyDescent="0.35">
      <c r="A109" s="700" t="s">
        <v>424</v>
      </c>
      <c r="B109" s="678">
        <v>12.999979310038</v>
      </c>
      <c r="C109" s="678">
        <v>6.2034000000000002</v>
      </c>
      <c r="D109" s="679">
        <v>-6.7965793100380001</v>
      </c>
      <c r="E109" s="680">
        <v>0.47718537484200002</v>
      </c>
      <c r="F109" s="678">
        <v>12</v>
      </c>
      <c r="G109" s="679">
        <v>3</v>
      </c>
      <c r="H109" s="681">
        <v>6.90585</v>
      </c>
      <c r="I109" s="678">
        <v>6.90585</v>
      </c>
      <c r="J109" s="679">
        <v>3.90585</v>
      </c>
      <c r="K109" s="682">
        <v>0.57548750000000004</v>
      </c>
    </row>
    <row r="110" spans="1:11" ht="14.4" customHeight="1" thickBot="1" x14ac:dyDescent="0.35">
      <c r="A110" s="700" t="s">
        <v>425</v>
      </c>
      <c r="B110" s="678">
        <v>7.9697082949010003</v>
      </c>
      <c r="C110" s="678">
        <v>6.9194699999999996</v>
      </c>
      <c r="D110" s="679">
        <v>-1.0502382949010001</v>
      </c>
      <c r="E110" s="680">
        <v>0.86822123771100002</v>
      </c>
      <c r="F110" s="678">
        <v>8.3147310643430004</v>
      </c>
      <c r="G110" s="679">
        <v>2.078682766085</v>
      </c>
      <c r="H110" s="681">
        <v>0.82242999999999999</v>
      </c>
      <c r="I110" s="678">
        <v>0.82242999999999999</v>
      </c>
      <c r="J110" s="679">
        <v>-1.256252766085</v>
      </c>
      <c r="K110" s="682">
        <v>9.8912399407000001E-2</v>
      </c>
    </row>
    <row r="111" spans="1:11" ht="14.4" customHeight="1" thickBot="1" x14ac:dyDescent="0.35">
      <c r="A111" s="700" t="s">
        <v>426</v>
      </c>
      <c r="B111" s="678">
        <v>171.685960583765</v>
      </c>
      <c r="C111" s="678">
        <v>126.5193</v>
      </c>
      <c r="D111" s="679">
        <v>-45.166660583765001</v>
      </c>
      <c r="E111" s="680">
        <v>0.73692280702400004</v>
      </c>
      <c r="F111" s="678">
        <v>192.71747042910101</v>
      </c>
      <c r="G111" s="679">
        <v>48.179367607274997</v>
      </c>
      <c r="H111" s="681">
        <v>17.110679999999999</v>
      </c>
      <c r="I111" s="678">
        <v>24.115020000000001</v>
      </c>
      <c r="J111" s="679">
        <v>-24.064347607275</v>
      </c>
      <c r="K111" s="682">
        <v>0.12513146808200001</v>
      </c>
    </row>
    <row r="112" spans="1:11" ht="14.4" customHeight="1" thickBot="1" x14ac:dyDescent="0.35">
      <c r="A112" s="699" t="s">
        <v>427</v>
      </c>
      <c r="B112" s="683">
        <v>0</v>
      </c>
      <c r="C112" s="683">
        <v>5.5</v>
      </c>
      <c r="D112" s="684">
        <v>5.5</v>
      </c>
      <c r="E112" s="685" t="s">
        <v>322</v>
      </c>
      <c r="F112" s="683">
        <v>0</v>
      </c>
      <c r="G112" s="684">
        <v>0</v>
      </c>
      <c r="H112" s="686">
        <v>0</v>
      </c>
      <c r="I112" s="683">
        <v>0</v>
      </c>
      <c r="J112" s="684">
        <v>0</v>
      </c>
      <c r="K112" s="691">
        <v>0</v>
      </c>
    </row>
    <row r="113" spans="1:11" ht="14.4" customHeight="1" thickBot="1" x14ac:dyDescent="0.35">
      <c r="A113" s="700" t="s">
        <v>428</v>
      </c>
      <c r="B113" s="678">
        <v>0</v>
      </c>
      <c r="C113" s="678">
        <v>5.5</v>
      </c>
      <c r="D113" s="679">
        <v>5.5</v>
      </c>
      <c r="E113" s="688" t="s">
        <v>322</v>
      </c>
      <c r="F113" s="678">
        <v>0</v>
      </c>
      <c r="G113" s="679">
        <v>0</v>
      </c>
      <c r="H113" s="681">
        <v>0</v>
      </c>
      <c r="I113" s="678">
        <v>0</v>
      </c>
      <c r="J113" s="679">
        <v>0</v>
      </c>
      <c r="K113" s="682">
        <v>0</v>
      </c>
    </row>
    <row r="114" spans="1:11" ht="14.4" customHeight="1" thickBot="1" x14ac:dyDescent="0.35">
      <c r="A114" s="699" t="s">
        <v>429</v>
      </c>
      <c r="B114" s="683">
        <v>0</v>
      </c>
      <c r="C114" s="683">
        <v>0.78835</v>
      </c>
      <c r="D114" s="684">
        <v>0.78835</v>
      </c>
      <c r="E114" s="685" t="s">
        <v>322</v>
      </c>
      <c r="F114" s="683">
        <v>0</v>
      </c>
      <c r="G114" s="684">
        <v>0</v>
      </c>
      <c r="H114" s="686">
        <v>0</v>
      </c>
      <c r="I114" s="683">
        <v>0</v>
      </c>
      <c r="J114" s="684">
        <v>0</v>
      </c>
      <c r="K114" s="687" t="s">
        <v>322</v>
      </c>
    </row>
    <row r="115" spans="1:11" ht="14.4" customHeight="1" thickBot="1" x14ac:dyDescent="0.35">
      <c r="A115" s="700" t="s">
        <v>430</v>
      </c>
      <c r="B115" s="678">
        <v>0</v>
      </c>
      <c r="C115" s="678">
        <v>0.78835</v>
      </c>
      <c r="D115" s="679">
        <v>0.78835</v>
      </c>
      <c r="E115" s="688" t="s">
        <v>322</v>
      </c>
      <c r="F115" s="678">
        <v>0</v>
      </c>
      <c r="G115" s="679">
        <v>0</v>
      </c>
      <c r="H115" s="681">
        <v>0</v>
      </c>
      <c r="I115" s="678">
        <v>0</v>
      </c>
      <c r="J115" s="679">
        <v>0</v>
      </c>
      <c r="K115" s="689" t="s">
        <v>322</v>
      </c>
    </row>
    <row r="116" spans="1:11" ht="14.4" customHeight="1" thickBot="1" x14ac:dyDescent="0.35">
      <c r="A116" s="697" t="s">
        <v>48</v>
      </c>
      <c r="B116" s="678">
        <v>77351.006983209096</v>
      </c>
      <c r="C116" s="678">
        <v>85482.761400000003</v>
      </c>
      <c r="D116" s="679">
        <v>8131.75441679094</v>
      </c>
      <c r="E116" s="680">
        <v>1.1051279709720001</v>
      </c>
      <c r="F116" s="678">
        <v>87248</v>
      </c>
      <c r="G116" s="679">
        <v>21812</v>
      </c>
      <c r="H116" s="681">
        <v>7147.5013500000096</v>
      </c>
      <c r="I116" s="678">
        <v>21353.755349999999</v>
      </c>
      <c r="J116" s="679">
        <v>-458.24464999999299</v>
      </c>
      <c r="K116" s="682">
        <v>0.24474779192599999</v>
      </c>
    </row>
    <row r="117" spans="1:11" ht="14.4" customHeight="1" thickBot="1" x14ac:dyDescent="0.35">
      <c r="A117" s="703" t="s">
        <v>431</v>
      </c>
      <c r="B117" s="683">
        <v>57162.0051605564</v>
      </c>
      <c r="C117" s="683">
        <v>63654.366000000002</v>
      </c>
      <c r="D117" s="684">
        <v>6492.3608394436396</v>
      </c>
      <c r="E117" s="690">
        <v>1.113578255717</v>
      </c>
      <c r="F117" s="683">
        <v>64228.000000000102</v>
      </c>
      <c r="G117" s="684">
        <v>16057</v>
      </c>
      <c r="H117" s="686">
        <v>5258.2080000000096</v>
      </c>
      <c r="I117" s="683">
        <v>15710.919</v>
      </c>
      <c r="J117" s="684">
        <v>-346.08100000000599</v>
      </c>
      <c r="K117" s="691">
        <v>0.24461168026399999</v>
      </c>
    </row>
    <row r="118" spans="1:11" ht="14.4" customHeight="1" thickBot="1" x14ac:dyDescent="0.35">
      <c r="A118" s="699" t="s">
        <v>432</v>
      </c>
      <c r="B118" s="683">
        <v>56870.005134194798</v>
      </c>
      <c r="C118" s="683">
        <v>63488.722999999998</v>
      </c>
      <c r="D118" s="684">
        <v>6618.7178658052499</v>
      </c>
      <c r="E118" s="690">
        <v>1.116383282368</v>
      </c>
      <c r="F118" s="683">
        <v>63940.000000000102</v>
      </c>
      <c r="G118" s="684">
        <v>15985</v>
      </c>
      <c r="H118" s="686">
        <v>5247.53100000001</v>
      </c>
      <c r="I118" s="683">
        <v>15672.628000000001</v>
      </c>
      <c r="J118" s="684">
        <v>-312.37200000000701</v>
      </c>
      <c r="K118" s="691">
        <v>0.24511460744399999</v>
      </c>
    </row>
    <row r="119" spans="1:11" ht="14.4" customHeight="1" thickBot="1" x14ac:dyDescent="0.35">
      <c r="A119" s="700" t="s">
        <v>433</v>
      </c>
      <c r="B119" s="678">
        <v>56870.005134194798</v>
      </c>
      <c r="C119" s="678">
        <v>63488.722999999998</v>
      </c>
      <c r="D119" s="679">
        <v>6618.7178658052499</v>
      </c>
      <c r="E119" s="680">
        <v>1.116383282368</v>
      </c>
      <c r="F119" s="678">
        <v>63940.000000000102</v>
      </c>
      <c r="G119" s="679">
        <v>15985</v>
      </c>
      <c r="H119" s="681">
        <v>5247.53100000001</v>
      </c>
      <c r="I119" s="678">
        <v>15672.628000000001</v>
      </c>
      <c r="J119" s="679">
        <v>-312.37200000000701</v>
      </c>
      <c r="K119" s="682">
        <v>0.24511460744399999</v>
      </c>
    </row>
    <row r="120" spans="1:11" ht="14.4" customHeight="1" thickBot="1" x14ac:dyDescent="0.35">
      <c r="A120" s="699" t="s">
        <v>434</v>
      </c>
      <c r="B120" s="683">
        <v>0</v>
      </c>
      <c r="C120" s="683">
        <v>1.1140000000000001</v>
      </c>
      <c r="D120" s="684">
        <v>1.1140000000000001</v>
      </c>
      <c r="E120" s="685" t="s">
        <v>322</v>
      </c>
      <c r="F120" s="683">
        <v>0</v>
      </c>
      <c r="G120" s="684">
        <v>0</v>
      </c>
      <c r="H120" s="686">
        <v>0</v>
      </c>
      <c r="I120" s="683">
        <v>0</v>
      </c>
      <c r="J120" s="684">
        <v>0</v>
      </c>
      <c r="K120" s="687" t="s">
        <v>322</v>
      </c>
    </row>
    <row r="121" spans="1:11" ht="14.4" customHeight="1" thickBot="1" x14ac:dyDescent="0.35">
      <c r="A121" s="700" t="s">
        <v>435</v>
      </c>
      <c r="B121" s="678">
        <v>0</v>
      </c>
      <c r="C121" s="678">
        <v>1.1140000000000001</v>
      </c>
      <c r="D121" s="679">
        <v>1.1140000000000001</v>
      </c>
      <c r="E121" s="688" t="s">
        <v>322</v>
      </c>
      <c r="F121" s="678">
        <v>0</v>
      </c>
      <c r="G121" s="679">
        <v>0</v>
      </c>
      <c r="H121" s="681">
        <v>0</v>
      </c>
      <c r="I121" s="678">
        <v>0</v>
      </c>
      <c r="J121" s="679">
        <v>0</v>
      </c>
      <c r="K121" s="689" t="s">
        <v>322</v>
      </c>
    </row>
    <row r="122" spans="1:11" ht="14.4" customHeight="1" thickBot="1" x14ac:dyDescent="0.35">
      <c r="A122" s="699" t="s">
        <v>436</v>
      </c>
      <c r="B122" s="683">
        <v>130.00001173633399</v>
      </c>
      <c r="C122" s="683">
        <v>114.6</v>
      </c>
      <c r="D122" s="684">
        <v>-15.400011736333999</v>
      </c>
      <c r="E122" s="690">
        <v>0.88153838195300005</v>
      </c>
      <c r="F122" s="683">
        <v>110</v>
      </c>
      <c r="G122" s="684">
        <v>27.5</v>
      </c>
      <c r="H122" s="686">
        <v>1.2</v>
      </c>
      <c r="I122" s="683">
        <v>3.4</v>
      </c>
      <c r="J122" s="684">
        <v>-24.1</v>
      </c>
      <c r="K122" s="691">
        <v>3.0909090909E-2</v>
      </c>
    </row>
    <row r="123" spans="1:11" ht="14.4" customHeight="1" thickBot="1" x14ac:dyDescent="0.35">
      <c r="A123" s="700" t="s">
        <v>437</v>
      </c>
      <c r="B123" s="678">
        <v>130.00001173633399</v>
      </c>
      <c r="C123" s="678">
        <v>114.6</v>
      </c>
      <c r="D123" s="679">
        <v>-15.400011736333999</v>
      </c>
      <c r="E123" s="680">
        <v>0.88153838195300005</v>
      </c>
      <c r="F123" s="678">
        <v>110</v>
      </c>
      <c r="G123" s="679">
        <v>27.5</v>
      </c>
      <c r="H123" s="681">
        <v>1.2</v>
      </c>
      <c r="I123" s="678">
        <v>3.4</v>
      </c>
      <c r="J123" s="679">
        <v>-24.1</v>
      </c>
      <c r="K123" s="682">
        <v>3.0909090909E-2</v>
      </c>
    </row>
    <row r="124" spans="1:11" ht="14.4" customHeight="1" thickBot="1" x14ac:dyDescent="0.35">
      <c r="A124" s="699" t="s">
        <v>438</v>
      </c>
      <c r="B124" s="683">
        <v>162.000014625278</v>
      </c>
      <c r="C124" s="683">
        <v>49.929000000000002</v>
      </c>
      <c r="D124" s="684">
        <v>-112.071014625278</v>
      </c>
      <c r="E124" s="690">
        <v>0.30820367587899999</v>
      </c>
      <c r="F124" s="683">
        <v>178</v>
      </c>
      <c r="G124" s="684">
        <v>44.5</v>
      </c>
      <c r="H124" s="686">
        <v>9.4770000000000003</v>
      </c>
      <c r="I124" s="683">
        <v>34.890999999999998</v>
      </c>
      <c r="J124" s="684">
        <v>-9.609</v>
      </c>
      <c r="K124" s="691">
        <v>0.196016853932</v>
      </c>
    </row>
    <row r="125" spans="1:11" ht="14.4" customHeight="1" thickBot="1" x14ac:dyDescent="0.35">
      <c r="A125" s="700" t="s">
        <v>439</v>
      </c>
      <c r="B125" s="678">
        <v>162.000014625278</v>
      </c>
      <c r="C125" s="678">
        <v>49.929000000000002</v>
      </c>
      <c r="D125" s="679">
        <v>-112.071014625278</v>
      </c>
      <c r="E125" s="680">
        <v>0.30820367587899999</v>
      </c>
      <c r="F125" s="678">
        <v>178</v>
      </c>
      <c r="G125" s="679">
        <v>44.5</v>
      </c>
      <c r="H125" s="681">
        <v>9.4770000000000003</v>
      </c>
      <c r="I125" s="678">
        <v>34.890999999999998</v>
      </c>
      <c r="J125" s="679">
        <v>-9.609</v>
      </c>
      <c r="K125" s="682">
        <v>0.196016853932</v>
      </c>
    </row>
    <row r="126" spans="1:11" ht="14.4" customHeight="1" thickBot="1" x14ac:dyDescent="0.35">
      <c r="A126" s="698" t="s">
        <v>440</v>
      </c>
      <c r="B126" s="678">
        <v>19336.001745644298</v>
      </c>
      <c r="C126" s="678">
        <v>20875.318780000001</v>
      </c>
      <c r="D126" s="679">
        <v>1539.3170343557199</v>
      </c>
      <c r="E126" s="680">
        <v>1.079608858884</v>
      </c>
      <c r="F126" s="678">
        <v>21741</v>
      </c>
      <c r="G126" s="679">
        <v>5435.24999999999</v>
      </c>
      <c r="H126" s="681">
        <v>1784.1580300000001</v>
      </c>
      <c r="I126" s="678">
        <v>5328.6883399999997</v>
      </c>
      <c r="J126" s="679">
        <v>-106.56165999999099</v>
      </c>
      <c r="K126" s="682">
        <v>0.245098585161</v>
      </c>
    </row>
    <row r="127" spans="1:11" ht="14.4" customHeight="1" thickBot="1" x14ac:dyDescent="0.35">
      <c r="A127" s="699" t="s">
        <v>441</v>
      </c>
      <c r="B127" s="683">
        <v>5118.0004620504496</v>
      </c>
      <c r="C127" s="683">
        <v>5724.1925600000004</v>
      </c>
      <c r="D127" s="684">
        <v>606.192097949556</v>
      </c>
      <c r="E127" s="690">
        <v>1.118443150297</v>
      </c>
      <c r="F127" s="683">
        <v>5754.99999999998</v>
      </c>
      <c r="G127" s="684">
        <v>1438.74999999999</v>
      </c>
      <c r="H127" s="686">
        <v>472.27528000000098</v>
      </c>
      <c r="I127" s="683">
        <v>1410.53135</v>
      </c>
      <c r="J127" s="684">
        <v>-28.218649999993001</v>
      </c>
      <c r="K127" s="691">
        <v>0.24509667245799999</v>
      </c>
    </row>
    <row r="128" spans="1:11" ht="14.4" customHeight="1" thickBot="1" x14ac:dyDescent="0.35">
      <c r="A128" s="700" t="s">
        <v>442</v>
      </c>
      <c r="B128" s="678">
        <v>5118.0004620504496</v>
      </c>
      <c r="C128" s="678">
        <v>5724.1925600000004</v>
      </c>
      <c r="D128" s="679">
        <v>606.192097949556</v>
      </c>
      <c r="E128" s="680">
        <v>1.118443150297</v>
      </c>
      <c r="F128" s="678">
        <v>5754.99999999998</v>
      </c>
      <c r="G128" s="679">
        <v>1438.74999999999</v>
      </c>
      <c r="H128" s="681">
        <v>472.27528000000098</v>
      </c>
      <c r="I128" s="678">
        <v>1410.53135</v>
      </c>
      <c r="J128" s="679">
        <v>-28.218649999993001</v>
      </c>
      <c r="K128" s="682">
        <v>0.24509667245799999</v>
      </c>
    </row>
    <row r="129" spans="1:11" ht="14.4" customHeight="1" thickBot="1" x14ac:dyDescent="0.35">
      <c r="A129" s="699" t="s">
        <v>443</v>
      </c>
      <c r="B129" s="683">
        <v>14218.0012835938</v>
      </c>
      <c r="C129" s="683">
        <v>15151.12622</v>
      </c>
      <c r="D129" s="684">
        <v>933.12493640616401</v>
      </c>
      <c r="E129" s="690">
        <v>1.065629825022</v>
      </c>
      <c r="F129" s="683">
        <v>15986</v>
      </c>
      <c r="G129" s="684">
        <v>3996.5</v>
      </c>
      <c r="H129" s="686">
        <v>1311.88275</v>
      </c>
      <c r="I129" s="683">
        <v>3918.15699</v>
      </c>
      <c r="J129" s="684">
        <v>-78.343009999996994</v>
      </c>
      <c r="K129" s="691">
        <v>0.24509927373900001</v>
      </c>
    </row>
    <row r="130" spans="1:11" ht="14.4" customHeight="1" thickBot="1" x14ac:dyDescent="0.35">
      <c r="A130" s="700" t="s">
        <v>444</v>
      </c>
      <c r="B130" s="678">
        <v>14218.0012835938</v>
      </c>
      <c r="C130" s="678">
        <v>15151.12622</v>
      </c>
      <c r="D130" s="679">
        <v>933.12493640616401</v>
      </c>
      <c r="E130" s="680">
        <v>1.065629825022</v>
      </c>
      <c r="F130" s="678">
        <v>15986</v>
      </c>
      <c r="G130" s="679">
        <v>3996.5</v>
      </c>
      <c r="H130" s="681">
        <v>1311.88275</v>
      </c>
      <c r="I130" s="678">
        <v>3918.15699</v>
      </c>
      <c r="J130" s="679">
        <v>-78.343009999996994</v>
      </c>
      <c r="K130" s="682">
        <v>0.24509927373900001</v>
      </c>
    </row>
    <row r="131" spans="1:11" ht="14.4" customHeight="1" thickBot="1" x14ac:dyDescent="0.35">
      <c r="A131" s="698" t="s">
        <v>445</v>
      </c>
      <c r="B131" s="678">
        <v>853.00007700840797</v>
      </c>
      <c r="C131" s="678">
        <v>953.07662000000096</v>
      </c>
      <c r="D131" s="679">
        <v>100.076542991593</v>
      </c>
      <c r="E131" s="680">
        <v>1.1173230175340001</v>
      </c>
      <c r="F131" s="678">
        <v>1279</v>
      </c>
      <c r="G131" s="679">
        <v>319.75</v>
      </c>
      <c r="H131" s="681">
        <v>105.13531999999999</v>
      </c>
      <c r="I131" s="678">
        <v>314.14801</v>
      </c>
      <c r="J131" s="679">
        <v>-5.6019899999999998</v>
      </c>
      <c r="K131" s="682">
        <v>0.245620023455</v>
      </c>
    </row>
    <row r="132" spans="1:11" ht="14.4" customHeight="1" thickBot="1" x14ac:dyDescent="0.35">
      <c r="A132" s="699" t="s">
        <v>446</v>
      </c>
      <c r="B132" s="683">
        <v>853.00007700840797</v>
      </c>
      <c r="C132" s="683">
        <v>953.07662000000096</v>
      </c>
      <c r="D132" s="684">
        <v>100.076542991593</v>
      </c>
      <c r="E132" s="690">
        <v>1.1173230175340001</v>
      </c>
      <c r="F132" s="683">
        <v>1279</v>
      </c>
      <c r="G132" s="684">
        <v>319.75</v>
      </c>
      <c r="H132" s="686">
        <v>105.13531999999999</v>
      </c>
      <c r="I132" s="683">
        <v>314.14801</v>
      </c>
      <c r="J132" s="684">
        <v>-5.6019899999999998</v>
      </c>
      <c r="K132" s="691">
        <v>0.245620023455</v>
      </c>
    </row>
    <row r="133" spans="1:11" ht="14.4" customHeight="1" thickBot="1" x14ac:dyDescent="0.35">
      <c r="A133" s="700" t="s">
        <v>447</v>
      </c>
      <c r="B133" s="678">
        <v>853.00007700840797</v>
      </c>
      <c r="C133" s="678">
        <v>953.07662000000096</v>
      </c>
      <c r="D133" s="679">
        <v>100.076542991593</v>
      </c>
      <c r="E133" s="680">
        <v>1.1173230175340001</v>
      </c>
      <c r="F133" s="678">
        <v>1279</v>
      </c>
      <c r="G133" s="679">
        <v>319.75</v>
      </c>
      <c r="H133" s="681">
        <v>105.13531999999999</v>
      </c>
      <c r="I133" s="678">
        <v>314.14801</v>
      </c>
      <c r="J133" s="679">
        <v>-5.6019899999999998</v>
      </c>
      <c r="K133" s="682">
        <v>0.245620023455</v>
      </c>
    </row>
    <row r="134" spans="1:11" ht="14.4" customHeight="1" thickBot="1" x14ac:dyDescent="0.35">
      <c r="A134" s="697" t="s">
        <v>448</v>
      </c>
      <c r="B134" s="678">
        <v>0</v>
      </c>
      <c r="C134" s="678">
        <v>0.17499999999999999</v>
      </c>
      <c r="D134" s="679">
        <v>0.17499999999999999</v>
      </c>
      <c r="E134" s="688" t="s">
        <v>337</v>
      </c>
      <c r="F134" s="678">
        <v>0</v>
      </c>
      <c r="G134" s="679">
        <v>0</v>
      </c>
      <c r="H134" s="681">
        <v>0</v>
      </c>
      <c r="I134" s="678">
        <v>0</v>
      </c>
      <c r="J134" s="679">
        <v>0</v>
      </c>
      <c r="K134" s="682">
        <v>0</v>
      </c>
    </row>
    <row r="135" spans="1:11" ht="14.4" customHeight="1" thickBot="1" x14ac:dyDescent="0.35">
      <c r="A135" s="698" t="s">
        <v>449</v>
      </c>
      <c r="B135" s="678">
        <v>0</v>
      </c>
      <c r="C135" s="678">
        <v>0.17499999999999999</v>
      </c>
      <c r="D135" s="679">
        <v>0.17499999999999999</v>
      </c>
      <c r="E135" s="688" t="s">
        <v>337</v>
      </c>
      <c r="F135" s="678">
        <v>0</v>
      </c>
      <c r="G135" s="679">
        <v>0</v>
      </c>
      <c r="H135" s="681">
        <v>0</v>
      </c>
      <c r="I135" s="678">
        <v>0</v>
      </c>
      <c r="J135" s="679">
        <v>0</v>
      </c>
      <c r="K135" s="682">
        <v>0</v>
      </c>
    </row>
    <row r="136" spans="1:11" ht="14.4" customHeight="1" thickBot="1" x14ac:dyDescent="0.35">
      <c r="A136" s="699" t="s">
        <v>450</v>
      </c>
      <c r="B136" s="683">
        <v>0</v>
      </c>
      <c r="C136" s="683">
        <v>0.17499999999999999</v>
      </c>
      <c r="D136" s="684">
        <v>0.17499999999999999</v>
      </c>
      <c r="E136" s="685" t="s">
        <v>337</v>
      </c>
      <c r="F136" s="683">
        <v>0</v>
      </c>
      <c r="G136" s="684">
        <v>0</v>
      </c>
      <c r="H136" s="686">
        <v>0</v>
      </c>
      <c r="I136" s="683">
        <v>0</v>
      </c>
      <c r="J136" s="684">
        <v>0</v>
      </c>
      <c r="K136" s="691">
        <v>0</v>
      </c>
    </row>
    <row r="137" spans="1:11" ht="14.4" customHeight="1" thickBot="1" x14ac:dyDescent="0.35">
      <c r="A137" s="700" t="s">
        <v>451</v>
      </c>
      <c r="B137" s="678">
        <v>0</v>
      </c>
      <c r="C137" s="678">
        <v>0.17499999999999999</v>
      </c>
      <c r="D137" s="679">
        <v>0.17499999999999999</v>
      </c>
      <c r="E137" s="688" t="s">
        <v>337</v>
      </c>
      <c r="F137" s="678">
        <v>0</v>
      </c>
      <c r="G137" s="679">
        <v>0</v>
      </c>
      <c r="H137" s="681">
        <v>0</v>
      </c>
      <c r="I137" s="678">
        <v>0</v>
      </c>
      <c r="J137" s="679">
        <v>0</v>
      </c>
      <c r="K137" s="682">
        <v>0</v>
      </c>
    </row>
    <row r="138" spans="1:11" ht="14.4" customHeight="1" thickBot="1" x14ac:dyDescent="0.35">
      <c r="A138" s="697" t="s">
        <v>452</v>
      </c>
      <c r="B138" s="678">
        <v>0</v>
      </c>
      <c r="C138" s="678">
        <v>167.33506</v>
      </c>
      <c r="D138" s="679">
        <v>167.33506</v>
      </c>
      <c r="E138" s="688" t="s">
        <v>322</v>
      </c>
      <c r="F138" s="678">
        <v>0</v>
      </c>
      <c r="G138" s="679">
        <v>0</v>
      </c>
      <c r="H138" s="681">
        <v>9.18</v>
      </c>
      <c r="I138" s="678">
        <v>21.459</v>
      </c>
      <c r="J138" s="679">
        <v>21.459</v>
      </c>
      <c r="K138" s="689" t="s">
        <v>322</v>
      </c>
    </row>
    <row r="139" spans="1:11" ht="14.4" customHeight="1" thickBot="1" x14ac:dyDescent="0.35">
      <c r="A139" s="698" t="s">
        <v>453</v>
      </c>
      <c r="B139" s="678">
        <v>0</v>
      </c>
      <c r="C139" s="678">
        <v>167.33506</v>
      </c>
      <c r="D139" s="679">
        <v>167.33506</v>
      </c>
      <c r="E139" s="688" t="s">
        <v>322</v>
      </c>
      <c r="F139" s="678">
        <v>0</v>
      </c>
      <c r="G139" s="679">
        <v>0</v>
      </c>
      <c r="H139" s="681">
        <v>9.18</v>
      </c>
      <c r="I139" s="678">
        <v>21.459</v>
      </c>
      <c r="J139" s="679">
        <v>21.459</v>
      </c>
      <c r="K139" s="689" t="s">
        <v>322</v>
      </c>
    </row>
    <row r="140" spans="1:11" ht="14.4" customHeight="1" thickBot="1" x14ac:dyDescent="0.35">
      <c r="A140" s="699" t="s">
        <v>454</v>
      </c>
      <c r="B140" s="683">
        <v>0</v>
      </c>
      <c r="C140" s="683">
        <v>74.851960000000005</v>
      </c>
      <c r="D140" s="684">
        <v>74.851960000000005</v>
      </c>
      <c r="E140" s="685" t="s">
        <v>322</v>
      </c>
      <c r="F140" s="683">
        <v>0</v>
      </c>
      <c r="G140" s="684">
        <v>0</v>
      </c>
      <c r="H140" s="686">
        <v>0</v>
      </c>
      <c r="I140" s="683">
        <v>10.928000000000001</v>
      </c>
      <c r="J140" s="684">
        <v>10.928000000000001</v>
      </c>
      <c r="K140" s="687" t="s">
        <v>322</v>
      </c>
    </row>
    <row r="141" spans="1:11" ht="14.4" customHeight="1" thickBot="1" x14ac:dyDescent="0.35">
      <c r="A141" s="700" t="s">
        <v>455</v>
      </c>
      <c r="B141" s="678">
        <v>0</v>
      </c>
      <c r="C141" s="678">
        <v>4.9759599999999997</v>
      </c>
      <c r="D141" s="679">
        <v>4.9759599999999997</v>
      </c>
      <c r="E141" s="688" t="s">
        <v>322</v>
      </c>
      <c r="F141" s="678">
        <v>0</v>
      </c>
      <c r="G141" s="679">
        <v>0</v>
      </c>
      <c r="H141" s="681">
        <v>0</v>
      </c>
      <c r="I141" s="678">
        <v>0</v>
      </c>
      <c r="J141" s="679">
        <v>0</v>
      </c>
      <c r="K141" s="689" t="s">
        <v>322</v>
      </c>
    </row>
    <row r="142" spans="1:11" ht="14.4" customHeight="1" thickBot="1" x14ac:dyDescent="0.35">
      <c r="A142" s="700" t="s">
        <v>456</v>
      </c>
      <c r="B142" s="678">
        <v>0</v>
      </c>
      <c r="C142" s="678">
        <v>-1.5429999999999999</v>
      </c>
      <c r="D142" s="679">
        <v>-1.5429999999999999</v>
      </c>
      <c r="E142" s="688" t="s">
        <v>322</v>
      </c>
      <c r="F142" s="678">
        <v>0</v>
      </c>
      <c r="G142" s="679">
        <v>0</v>
      </c>
      <c r="H142" s="681">
        <v>0</v>
      </c>
      <c r="I142" s="678">
        <v>0</v>
      </c>
      <c r="J142" s="679">
        <v>0</v>
      </c>
      <c r="K142" s="689" t="s">
        <v>322</v>
      </c>
    </row>
    <row r="143" spans="1:11" ht="14.4" customHeight="1" thickBot="1" x14ac:dyDescent="0.35">
      <c r="A143" s="700" t="s">
        <v>457</v>
      </c>
      <c r="B143" s="678">
        <v>0</v>
      </c>
      <c r="C143" s="678">
        <v>51.65</v>
      </c>
      <c r="D143" s="679">
        <v>51.65</v>
      </c>
      <c r="E143" s="688" t="s">
        <v>322</v>
      </c>
      <c r="F143" s="678">
        <v>0</v>
      </c>
      <c r="G143" s="679">
        <v>0</v>
      </c>
      <c r="H143" s="681">
        <v>0</v>
      </c>
      <c r="I143" s="678">
        <v>0</v>
      </c>
      <c r="J143" s="679">
        <v>0</v>
      </c>
      <c r="K143" s="689" t="s">
        <v>322</v>
      </c>
    </row>
    <row r="144" spans="1:11" ht="14.4" customHeight="1" thickBot="1" x14ac:dyDescent="0.35">
      <c r="A144" s="700" t="s">
        <v>458</v>
      </c>
      <c r="B144" s="678">
        <v>0</v>
      </c>
      <c r="C144" s="678">
        <v>19.658999999999999</v>
      </c>
      <c r="D144" s="679">
        <v>19.658999999999999</v>
      </c>
      <c r="E144" s="688" t="s">
        <v>322</v>
      </c>
      <c r="F144" s="678">
        <v>0</v>
      </c>
      <c r="G144" s="679">
        <v>0</v>
      </c>
      <c r="H144" s="681">
        <v>0</v>
      </c>
      <c r="I144" s="678">
        <v>10.928000000000001</v>
      </c>
      <c r="J144" s="679">
        <v>10.928000000000001</v>
      </c>
      <c r="K144" s="689" t="s">
        <v>322</v>
      </c>
    </row>
    <row r="145" spans="1:11" ht="14.4" customHeight="1" thickBot="1" x14ac:dyDescent="0.35">
      <c r="A145" s="700" t="s">
        <v>459</v>
      </c>
      <c r="B145" s="678">
        <v>0</v>
      </c>
      <c r="C145" s="678">
        <v>0.11</v>
      </c>
      <c r="D145" s="679">
        <v>0.11</v>
      </c>
      <c r="E145" s="688" t="s">
        <v>322</v>
      </c>
      <c r="F145" s="678">
        <v>0</v>
      </c>
      <c r="G145" s="679">
        <v>0</v>
      </c>
      <c r="H145" s="681">
        <v>0</v>
      </c>
      <c r="I145" s="678">
        <v>0</v>
      </c>
      <c r="J145" s="679">
        <v>0</v>
      </c>
      <c r="K145" s="689" t="s">
        <v>322</v>
      </c>
    </row>
    <row r="146" spans="1:11" ht="14.4" customHeight="1" thickBot="1" x14ac:dyDescent="0.35">
      <c r="A146" s="702" t="s">
        <v>460</v>
      </c>
      <c r="B146" s="678">
        <v>0</v>
      </c>
      <c r="C146" s="678">
        <v>21.84</v>
      </c>
      <c r="D146" s="679">
        <v>21.84</v>
      </c>
      <c r="E146" s="688" t="s">
        <v>322</v>
      </c>
      <c r="F146" s="678">
        <v>0</v>
      </c>
      <c r="G146" s="679">
        <v>0</v>
      </c>
      <c r="H146" s="681">
        <v>8.7200000000000006</v>
      </c>
      <c r="I146" s="678">
        <v>8.7200000000000006</v>
      </c>
      <c r="J146" s="679">
        <v>8.7200000000000006</v>
      </c>
      <c r="K146" s="689" t="s">
        <v>322</v>
      </c>
    </row>
    <row r="147" spans="1:11" ht="14.4" customHeight="1" thickBot="1" x14ac:dyDescent="0.35">
      <c r="A147" s="700" t="s">
        <v>461</v>
      </c>
      <c r="B147" s="678">
        <v>0</v>
      </c>
      <c r="C147" s="678">
        <v>21.84</v>
      </c>
      <c r="D147" s="679">
        <v>21.84</v>
      </c>
      <c r="E147" s="688" t="s">
        <v>322</v>
      </c>
      <c r="F147" s="678">
        <v>0</v>
      </c>
      <c r="G147" s="679">
        <v>0</v>
      </c>
      <c r="H147" s="681">
        <v>8.7200000000000006</v>
      </c>
      <c r="I147" s="678">
        <v>8.7200000000000006</v>
      </c>
      <c r="J147" s="679">
        <v>8.7200000000000006</v>
      </c>
      <c r="K147" s="689" t="s">
        <v>322</v>
      </c>
    </row>
    <row r="148" spans="1:11" ht="14.4" customHeight="1" thickBot="1" x14ac:dyDescent="0.35">
      <c r="A148" s="702" t="s">
        <v>462</v>
      </c>
      <c r="B148" s="678">
        <v>0</v>
      </c>
      <c r="C148" s="678">
        <v>0.25</v>
      </c>
      <c r="D148" s="679">
        <v>0.25</v>
      </c>
      <c r="E148" s="688" t="s">
        <v>322</v>
      </c>
      <c r="F148" s="678">
        <v>0</v>
      </c>
      <c r="G148" s="679">
        <v>0</v>
      </c>
      <c r="H148" s="681">
        <v>0</v>
      </c>
      <c r="I148" s="678">
        <v>0</v>
      </c>
      <c r="J148" s="679">
        <v>0</v>
      </c>
      <c r="K148" s="689" t="s">
        <v>322</v>
      </c>
    </row>
    <row r="149" spans="1:11" ht="14.4" customHeight="1" thickBot="1" x14ac:dyDescent="0.35">
      <c r="A149" s="700" t="s">
        <v>463</v>
      </c>
      <c r="B149" s="678">
        <v>0</v>
      </c>
      <c r="C149" s="678">
        <v>0.25</v>
      </c>
      <c r="D149" s="679">
        <v>0.25</v>
      </c>
      <c r="E149" s="688" t="s">
        <v>322</v>
      </c>
      <c r="F149" s="678">
        <v>0</v>
      </c>
      <c r="G149" s="679">
        <v>0</v>
      </c>
      <c r="H149" s="681">
        <v>0</v>
      </c>
      <c r="I149" s="678">
        <v>0</v>
      </c>
      <c r="J149" s="679">
        <v>0</v>
      </c>
      <c r="K149" s="689" t="s">
        <v>322</v>
      </c>
    </row>
    <row r="150" spans="1:11" ht="14.4" customHeight="1" thickBot="1" x14ac:dyDescent="0.35">
      <c r="A150" s="702" t="s">
        <v>464</v>
      </c>
      <c r="B150" s="678">
        <v>0</v>
      </c>
      <c r="C150" s="678">
        <v>63.792000000000002</v>
      </c>
      <c r="D150" s="679">
        <v>63.792000000000002</v>
      </c>
      <c r="E150" s="688" t="s">
        <v>322</v>
      </c>
      <c r="F150" s="678">
        <v>0</v>
      </c>
      <c r="G150" s="679">
        <v>0</v>
      </c>
      <c r="H150" s="681">
        <v>0.46</v>
      </c>
      <c r="I150" s="678">
        <v>1.8109999999999999</v>
      </c>
      <c r="J150" s="679">
        <v>1.8109999999999999</v>
      </c>
      <c r="K150" s="689" t="s">
        <v>322</v>
      </c>
    </row>
    <row r="151" spans="1:11" ht="14.4" customHeight="1" thickBot="1" x14ac:dyDescent="0.35">
      <c r="A151" s="700" t="s">
        <v>465</v>
      </c>
      <c r="B151" s="678">
        <v>0</v>
      </c>
      <c r="C151" s="678">
        <v>63.792000000000002</v>
      </c>
      <c r="D151" s="679">
        <v>63.792000000000002</v>
      </c>
      <c r="E151" s="688" t="s">
        <v>322</v>
      </c>
      <c r="F151" s="678">
        <v>0</v>
      </c>
      <c r="G151" s="679">
        <v>0</v>
      </c>
      <c r="H151" s="681">
        <v>0.46</v>
      </c>
      <c r="I151" s="678">
        <v>1.8109999999999999</v>
      </c>
      <c r="J151" s="679">
        <v>1.8109999999999999</v>
      </c>
      <c r="K151" s="689" t="s">
        <v>322</v>
      </c>
    </row>
    <row r="152" spans="1:11" ht="14.4" customHeight="1" thickBot="1" x14ac:dyDescent="0.35">
      <c r="A152" s="699" t="s">
        <v>466</v>
      </c>
      <c r="B152" s="683">
        <v>0</v>
      </c>
      <c r="C152" s="683">
        <v>6.6010999999999997</v>
      </c>
      <c r="D152" s="684">
        <v>6.6010999999999997</v>
      </c>
      <c r="E152" s="685" t="s">
        <v>322</v>
      </c>
      <c r="F152" s="683">
        <v>0</v>
      </c>
      <c r="G152" s="684">
        <v>0</v>
      </c>
      <c r="H152" s="686">
        <v>0</v>
      </c>
      <c r="I152" s="683">
        <v>0</v>
      </c>
      <c r="J152" s="684">
        <v>0</v>
      </c>
      <c r="K152" s="687" t="s">
        <v>322</v>
      </c>
    </row>
    <row r="153" spans="1:11" ht="14.4" customHeight="1" thickBot="1" x14ac:dyDescent="0.35">
      <c r="A153" s="700" t="s">
        <v>467</v>
      </c>
      <c r="B153" s="678">
        <v>0</v>
      </c>
      <c r="C153" s="678">
        <v>6.6010999999999997</v>
      </c>
      <c r="D153" s="679">
        <v>6.6010999999999997</v>
      </c>
      <c r="E153" s="688" t="s">
        <v>322</v>
      </c>
      <c r="F153" s="678">
        <v>0</v>
      </c>
      <c r="G153" s="679">
        <v>0</v>
      </c>
      <c r="H153" s="681">
        <v>0</v>
      </c>
      <c r="I153" s="678">
        <v>0</v>
      </c>
      <c r="J153" s="679">
        <v>0</v>
      </c>
      <c r="K153" s="689" t="s">
        <v>322</v>
      </c>
    </row>
    <row r="154" spans="1:11" ht="14.4" customHeight="1" thickBot="1" x14ac:dyDescent="0.35">
      <c r="A154" s="697" t="s">
        <v>468</v>
      </c>
      <c r="B154" s="678">
        <v>2761.2561187094402</v>
      </c>
      <c r="C154" s="678">
        <v>3122.3294799999999</v>
      </c>
      <c r="D154" s="679">
        <v>361.07336129056603</v>
      </c>
      <c r="E154" s="680">
        <v>1.1307641688300001</v>
      </c>
      <c r="F154" s="678">
        <v>2620</v>
      </c>
      <c r="G154" s="679">
        <v>655.00000000000102</v>
      </c>
      <c r="H154" s="681">
        <v>292.66971000000001</v>
      </c>
      <c r="I154" s="678">
        <v>761.38279</v>
      </c>
      <c r="J154" s="679">
        <v>106.38278999999901</v>
      </c>
      <c r="K154" s="682">
        <v>0.29060411831999999</v>
      </c>
    </row>
    <row r="155" spans="1:11" ht="14.4" customHeight="1" thickBot="1" x14ac:dyDescent="0.35">
      <c r="A155" s="698" t="s">
        <v>469</v>
      </c>
      <c r="B155" s="678">
        <v>2655.0061310843798</v>
      </c>
      <c r="C155" s="678">
        <v>2676.9870000000001</v>
      </c>
      <c r="D155" s="679">
        <v>21.98086891562</v>
      </c>
      <c r="E155" s="680">
        <v>1.0082790275539999</v>
      </c>
      <c r="F155" s="678">
        <v>2620</v>
      </c>
      <c r="G155" s="679">
        <v>655.00000000000102</v>
      </c>
      <c r="H155" s="681">
        <v>219.739</v>
      </c>
      <c r="I155" s="678">
        <v>664.43600000000004</v>
      </c>
      <c r="J155" s="679">
        <v>9.4359999999989999</v>
      </c>
      <c r="K155" s="682">
        <v>0.25360152671699998</v>
      </c>
    </row>
    <row r="156" spans="1:11" ht="14.4" customHeight="1" thickBot="1" x14ac:dyDescent="0.35">
      <c r="A156" s="699" t="s">
        <v>470</v>
      </c>
      <c r="B156" s="683">
        <v>2655.0061310843798</v>
      </c>
      <c r="C156" s="683">
        <v>2676.9870000000001</v>
      </c>
      <c r="D156" s="684">
        <v>21.98086891562</v>
      </c>
      <c r="E156" s="690">
        <v>1.0082790275539999</v>
      </c>
      <c r="F156" s="683">
        <v>2620</v>
      </c>
      <c r="G156" s="684">
        <v>655.00000000000102</v>
      </c>
      <c r="H156" s="686">
        <v>219.739</v>
      </c>
      <c r="I156" s="683">
        <v>664.43600000000004</v>
      </c>
      <c r="J156" s="684">
        <v>9.4359999999989999</v>
      </c>
      <c r="K156" s="691">
        <v>0.25360152671699998</v>
      </c>
    </row>
    <row r="157" spans="1:11" ht="14.4" customHeight="1" thickBot="1" x14ac:dyDescent="0.35">
      <c r="A157" s="700" t="s">
        <v>471</v>
      </c>
      <c r="B157" s="678">
        <v>327.00075512790698</v>
      </c>
      <c r="C157" s="678">
        <v>345.28899999999999</v>
      </c>
      <c r="D157" s="679">
        <v>18.288244872092999</v>
      </c>
      <c r="E157" s="680">
        <v>1.0559272251980001</v>
      </c>
      <c r="F157" s="678">
        <v>405.00000000000102</v>
      </c>
      <c r="G157" s="679">
        <v>101.25</v>
      </c>
      <c r="H157" s="681">
        <v>33.707000000000001</v>
      </c>
      <c r="I157" s="678">
        <v>101.09699999999999</v>
      </c>
      <c r="J157" s="679">
        <v>-0.153</v>
      </c>
      <c r="K157" s="682">
        <v>0.24962222222200001</v>
      </c>
    </row>
    <row r="158" spans="1:11" ht="14.4" customHeight="1" thickBot="1" x14ac:dyDescent="0.35">
      <c r="A158" s="700" t="s">
        <v>472</v>
      </c>
      <c r="B158" s="678">
        <v>542.001251618732</v>
      </c>
      <c r="C158" s="678">
        <v>542.76700000000005</v>
      </c>
      <c r="D158" s="679">
        <v>0.76574838126699996</v>
      </c>
      <c r="E158" s="680">
        <v>1.0014128166289999</v>
      </c>
      <c r="F158" s="678">
        <v>593.00000000000102</v>
      </c>
      <c r="G158" s="679">
        <v>148.25</v>
      </c>
      <c r="H158" s="681">
        <v>49.843000000000004</v>
      </c>
      <c r="I158" s="678">
        <v>144.822</v>
      </c>
      <c r="J158" s="679">
        <v>-3.4279999999999999</v>
      </c>
      <c r="K158" s="682">
        <v>0.244219224283</v>
      </c>
    </row>
    <row r="159" spans="1:11" ht="14.4" customHeight="1" thickBot="1" x14ac:dyDescent="0.35">
      <c r="A159" s="700" t="s">
        <v>473</v>
      </c>
      <c r="B159" s="678">
        <v>8.0000184740770006</v>
      </c>
      <c r="C159" s="678">
        <v>8.2200000000000006</v>
      </c>
      <c r="D159" s="679">
        <v>0.21998152592199999</v>
      </c>
      <c r="E159" s="680">
        <v>1.0274976272409999</v>
      </c>
      <c r="F159" s="678">
        <v>7</v>
      </c>
      <c r="G159" s="679">
        <v>1.75</v>
      </c>
      <c r="H159" s="681">
        <v>0.68500000000000005</v>
      </c>
      <c r="I159" s="678">
        <v>2.0550000000000002</v>
      </c>
      <c r="J159" s="679">
        <v>0.30499999999900002</v>
      </c>
      <c r="K159" s="682">
        <v>0.29357142857099999</v>
      </c>
    </row>
    <row r="160" spans="1:11" ht="14.4" customHeight="1" thickBot="1" x14ac:dyDescent="0.35">
      <c r="A160" s="700" t="s">
        <v>474</v>
      </c>
      <c r="B160" s="678">
        <v>1217.0028103689999</v>
      </c>
      <c r="C160" s="678">
        <v>1219.615</v>
      </c>
      <c r="D160" s="679">
        <v>2.6121896310010002</v>
      </c>
      <c r="E160" s="680">
        <v>1.0021464121600001</v>
      </c>
      <c r="F160" s="678">
        <v>1231</v>
      </c>
      <c r="G160" s="679">
        <v>307.75000000000102</v>
      </c>
      <c r="H160" s="681">
        <v>102.56399999999999</v>
      </c>
      <c r="I160" s="678">
        <v>307.69</v>
      </c>
      <c r="J160" s="679">
        <v>-0.06</v>
      </c>
      <c r="K160" s="682">
        <v>0.24995125913800001</v>
      </c>
    </row>
    <row r="161" spans="1:11" ht="14.4" customHeight="1" thickBot="1" x14ac:dyDescent="0.35">
      <c r="A161" s="700" t="s">
        <v>475</v>
      </c>
      <c r="B161" s="678">
        <v>530.00122390761703</v>
      </c>
      <c r="C161" s="678">
        <v>529.82399999999996</v>
      </c>
      <c r="D161" s="679">
        <v>-0.17722390761599999</v>
      </c>
      <c r="E161" s="680">
        <v>0.99966561604000004</v>
      </c>
      <c r="F161" s="678">
        <v>354.00000000000102</v>
      </c>
      <c r="G161" s="679">
        <v>88.5</v>
      </c>
      <c r="H161" s="681">
        <v>30.334</v>
      </c>
      <c r="I161" s="678">
        <v>100.95399999999999</v>
      </c>
      <c r="J161" s="679">
        <v>12.453999999999001</v>
      </c>
      <c r="K161" s="682">
        <v>0.28518079095999999</v>
      </c>
    </row>
    <row r="162" spans="1:11" ht="14.4" customHeight="1" thickBot="1" x14ac:dyDescent="0.35">
      <c r="A162" s="700" t="s">
        <v>476</v>
      </c>
      <c r="B162" s="678">
        <v>31.000071587049</v>
      </c>
      <c r="C162" s="678">
        <v>31.271999999999998</v>
      </c>
      <c r="D162" s="679">
        <v>0.27192841294999998</v>
      </c>
      <c r="E162" s="680">
        <v>1.008771864032</v>
      </c>
      <c r="F162" s="678">
        <v>30</v>
      </c>
      <c r="G162" s="679">
        <v>7.5</v>
      </c>
      <c r="H162" s="681">
        <v>2.6059999999999999</v>
      </c>
      <c r="I162" s="678">
        <v>7.8179999999999996</v>
      </c>
      <c r="J162" s="679">
        <v>0.31799999999900003</v>
      </c>
      <c r="K162" s="682">
        <v>0.2606</v>
      </c>
    </row>
    <row r="163" spans="1:11" ht="14.4" customHeight="1" thickBot="1" x14ac:dyDescent="0.35">
      <c r="A163" s="698" t="s">
        <v>477</v>
      </c>
      <c r="B163" s="678">
        <v>106.249987625054</v>
      </c>
      <c r="C163" s="678">
        <v>445.34248000000099</v>
      </c>
      <c r="D163" s="679">
        <v>339.092492374946</v>
      </c>
      <c r="E163" s="680">
        <v>4.1914591234729999</v>
      </c>
      <c r="F163" s="678">
        <v>0</v>
      </c>
      <c r="G163" s="679">
        <v>0</v>
      </c>
      <c r="H163" s="681">
        <v>72.930710000000005</v>
      </c>
      <c r="I163" s="678">
        <v>96.946789999999993</v>
      </c>
      <c r="J163" s="679">
        <v>96.946789999999993</v>
      </c>
      <c r="K163" s="689" t="s">
        <v>322</v>
      </c>
    </row>
    <row r="164" spans="1:11" ht="14.4" customHeight="1" thickBot="1" x14ac:dyDescent="0.35">
      <c r="A164" s="699" t="s">
        <v>478</v>
      </c>
      <c r="B164" s="683">
        <v>30</v>
      </c>
      <c r="C164" s="683">
        <v>398.02287000000098</v>
      </c>
      <c r="D164" s="684">
        <v>368.02287000000098</v>
      </c>
      <c r="E164" s="690">
        <v>13.267429</v>
      </c>
      <c r="F164" s="683">
        <v>0</v>
      </c>
      <c r="G164" s="684">
        <v>0</v>
      </c>
      <c r="H164" s="686">
        <v>32.419530000000002</v>
      </c>
      <c r="I164" s="683">
        <v>32.419530000000002</v>
      </c>
      <c r="J164" s="684">
        <v>32.419530000000002</v>
      </c>
      <c r="K164" s="687" t="s">
        <v>322</v>
      </c>
    </row>
    <row r="165" spans="1:11" ht="14.4" customHeight="1" thickBot="1" x14ac:dyDescent="0.35">
      <c r="A165" s="700" t="s">
        <v>479</v>
      </c>
      <c r="B165" s="678">
        <v>30</v>
      </c>
      <c r="C165" s="678">
        <v>274.49987000000101</v>
      </c>
      <c r="D165" s="679">
        <v>244.49987000000101</v>
      </c>
      <c r="E165" s="680">
        <v>9.1499956666659994</v>
      </c>
      <c r="F165" s="678">
        <v>0</v>
      </c>
      <c r="G165" s="679">
        <v>0</v>
      </c>
      <c r="H165" s="681">
        <v>32.419530000000002</v>
      </c>
      <c r="I165" s="678">
        <v>32.419530000000002</v>
      </c>
      <c r="J165" s="679">
        <v>32.419530000000002</v>
      </c>
      <c r="K165" s="689" t="s">
        <v>322</v>
      </c>
    </row>
    <row r="166" spans="1:11" ht="14.4" customHeight="1" thickBot="1" x14ac:dyDescent="0.35">
      <c r="A166" s="700" t="s">
        <v>480</v>
      </c>
      <c r="B166" s="678">
        <v>0</v>
      </c>
      <c r="C166" s="678">
        <v>123.523</v>
      </c>
      <c r="D166" s="679">
        <v>123.523</v>
      </c>
      <c r="E166" s="688" t="s">
        <v>337</v>
      </c>
      <c r="F166" s="678">
        <v>0</v>
      </c>
      <c r="G166" s="679">
        <v>0</v>
      </c>
      <c r="H166" s="681">
        <v>0</v>
      </c>
      <c r="I166" s="678">
        <v>0</v>
      </c>
      <c r="J166" s="679">
        <v>0</v>
      </c>
      <c r="K166" s="689" t="s">
        <v>322</v>
      </c>
    </row>
    <row r="167" spans="1:11" ht="14.4" customHeight="1" thickBot="1" x14ac:dyDescent="0.35">
      <c r="A167" s="699" t="s">
        <v>481</v>
      </c>
      <c r="B167" s="683">
        <v>0</v>
      </c>
      <c r="C167" s="683">
        <v>3.1467999999999998</v>
      </c>
      <c r="D167" s="684">
        <v>3.1467999999999998</v>
      </c>
      <c r="E167" s="685" t="s">
        <v>337</v>
      </c>
      <c r="F167" s="683">
        <v>0</v>
      </c>
      <c r="G167" s="684">
        <v>0</v>
      </c>
      <c r="H167" s="686">
        <v>0</v>
      </c>
      <c r="I167" s="683">
        <v>19.45438</v>
      </c>
      <c r="J167" s="684">
        <v>19.45438</v>
      </c>
      <c r="K167" s="687" t="s">
        <v>322</v>
      </c>
    </row>
    <row r="168" spans="1:11" ht="14.4" customHeight="1" thickBot="1" x14ac:dyDescent="0.35">
      <c r="A168" s="700" t="s">
        <v>482</v>
      </c>
      <c r="B168" s="678">
        <v>0</v>
      </c>
      <c r="C168" s="678">
        <v>3.1467999999999998</v>
      </c>
      <c r="D168" s="679">
        <v>3.1467999999999998</v>
      </c>
      <c r="E168" s="688" t="s">
        <v>337</v>
      </c>
      <c r="F168" s="678">
        <v>0</v>
      </c>
      <c r="G168" s="679">
        <v>0</v>
      </c>
      <c r="H168" s="681">
        <v>0</v>
      </c>
      <c r="I168" s="678">
        <v>4.9851999999999999</v>
      </c>
      <c r="J168" s="679">
        <v>4.9851999999999999</v>
      </c>
      <c r="K168" s="689" t="s">
        <v>322</v>
      </c>
    </row>
    <row r="169" spans="1:11" ht="14.4" customHeight="1" thickBot="1" x14ac:dyDescent="0.35">
      <c r="A169" s="700" t="s">
        <v>483</v>
      </c>
      <c r="B169" s="678">
        <v>0</v>
      </c>
      <c r="C169" s="678">
        <v>0</v>
      </c>
      <c r="D169" s="679">
        <v>0</v>
      </c>
      <c r="E169" s="680">
        <v>1</v>
      </c>
      <c r="F169" s="678">
        <v>0</v>
      </c>
      <c r="G169" s="679">
        <v>0</v>
      </c>
      <c r="H169" s="681">
        <v>0</v>
      </c>
      <c r="I169" s="678">
        <v>14.46918</v>
      </c>
      <c r="J169" s="679">
        <v>14.46918</v>
      </c>
      <c r="K169" s="689" t="s">
        <v>337</v>
      </c>
    </row>
    <row r="170" spans="1:11" ht="14.4" customHeight="1" thickBot="1" x14ac:dyDescent="0.35">
      <c r="A170" s="699" t="s">
        <v>484</v>
      </c>
      <c r="B170" s="683">
        <v>76.249987625054004</v>
      </c>
      <c r="C170" s="683">
        <v>21.283899999999999</v>
      </c>
      <c r="D170" s="684">
        <v>-54.966087625054001</v>
      </c>
      <c r="E170" s="690">
        <v>0.279133160055</v>
      </c>
      <c r="F170" s="683">
        <v>0</v>
      </c>
      <c r="G170" s="684">
        <v>0</v>
      </c>
      <c r="H170" s="686">
        <v>0</v>
      </c>
      <c r="I170" s="683">
        <v>4.5617000000000001</v>
      </c>
      <c r="J170" s="684">
        <v>4.5617000000000001</v>
      </c>
      <c r="K170" s="687" t="s">
        <v>322</v>
      </c>
    </row>
    <row r="171" spans="1:11" ht="14.4" customHeight="1" thickBot="1" x14ac:dyDescent="0.35">
      <c r="A171" s="700" t="s">
        <v>485</v>
      </c>
      <c r="B171" s="678">
        <v>76.249987625054004</v>
      </c>
      <c r="C171" s="678">
        <v>21.283899999999999</v>
      </c>
      <c r="D171" s="679">
        <v>-54.966087625054001</v>
      </c>
      <c r="E171" s="680">
        <v>0.279133160055</v>
      </c>
      <c r="F171" s="678">
        <v>0</v>
      </c>
      <c r="G171" s="679">
        <v>0</v>
      </c>
      <c r="H171" s="681">
        <v>0</v>
      </c>
      <c r="I171" s="678">
        <v>4.5617000000000001</v>
      </c>
      <c r="J171" s="679">
        <v>4.5617000000000001</v>
      </c>
      <c r="K171" s="689" t="s">
        <v>322</v>
      </c>
    </row>
    <row r="172" spans="1:11" ht="14.4" customHeight="1" thickBot="1" x14ac:dyDescent="0.35">
      <c r="A172" s="699" t="s">
        <v>486</v>
      </c>
      <c r="B172" s="683">
        <v>0</v>
      </c>
      <c r="C172" s="683">
        <v>16.045999999999999</v>
      </c>
      <c r="D172" s="684">
        <v>16.045999999999999</v>
      </c>
      <c r="E172" s="685" t="s">
        <v>322</v>
      </c>
      <c r="F172" s="683">
        <v>0</v>
      </c>
      <c r="G172" s="684">
        <v>0</v>
      </c>
      <c r="H172" s="686">
        <v>40.511180000000003</v>
      </c>
      <c r="I172" s="683">
        <v>40.511180000000003</v>
      </c>
      <c r="J172" s="684">
        <v>40.511180000000003</v>
      </c>
      <c r="K172" s="687" t="s">
        <v>337</v>
      </c>
    </row>
    <row r="173" spans="1:11" ht="14.4" customHeight="1" thickBot="1" x14ac:dyDescent="0.35">
      <c r="A173" s="700" t="s">
        <v>487</v>
      </c>
      <c r="B173" s="678">
        <v>0</v>
      </c>
      <c r="C173" s="678">
        <v>16.045999999999999</v>
      </c>
      <c r="D173" s="679">
        <v>16.045999999999999</v>
      </c>
      <c r="E173" s="688" t="s">
        <v>322</v>
      </c>
      <c r="F173" s="678">
        <v>0</v>
      </c>
      <c r="G173" s="679">
        <v>0</v>
      </c>
      <c r="H173" s="681">
        <v>40.511180000000003</v>
      </c>
      <c r="I173" s="678">
        <v>40.511180000000003</v>
      </c>
      <c r="J173" s="679">
        <v>40.511180000000003</v>
      </c>
      <c r="K173" s="689" t="s">
        <v>337</v>
      </c>
    </row>
    <row r="174" spans="1:11" ht="14.4" customHeight="1" thickBot="1" x14ac:dyDescent="0.35">
      <c r="A174" s="699" t="s">
        <v>488</v>
      </c>
      <c r="B174" s="683">
        <v>0</v>
      </c>
      <c r="C174" s="683">
        <v>6.8429099999999998</v>
      </c>
      <c r="D174" s="684">
        <v>6.8429099999999998</v>
      </c>
      <c r="E174" s="685" t="s">
        <v>322</v>
      </c>
      <c r="F174" s="683">
        <v>0</v>
      </c>
      <c r="G174" s="684">
        <v>0</v>
      </c>
      <c r="H174" s="686">
        <v>0</v>
      </c>
      <c r="I174" s="683">
        <v>0</v>
      </c>
      <c r="J174" s="684">
        <v>0</v>
      </c>
      <c r="K174" s="687" t="s">
        <v>322</v>
      </c>
    </row>
    <row r="175" spans="1:11" ht="14.4" customHeight="1" thickBot="1" x14ac:dyDescent="0.35">
      <c r="A175" s="700" t="s">
        <v>489</v>
      </c>
      <c r="B175" s="678">
        <v>0</v>
      </c>
      <c r="C175" s="678">
        <v>6.8429099999999998</v>
      </c>
      <c r="D175" s="679">
        <v>6.8429099999999998</v>
      </c>
      <c r="E175" s="688" t="s">
        <v>322</v>
      </c>
      <c r="F175" s="678">
        <v>0</v>
      </c>
      <c r="G175" s="679">
        <v>0</v>
      </c>
      <c r="H175" s="681">
        <v>0</v>
      </c>
      <c r="I175" s="678">
        <v>0</v>
      </c>
      <c r="J175" s="679">
        <v>0</v>
      </c>
      <c r="K175" s="689" t="s">
        <v>322</v>
      </c>
    </row>
    <row r="176" spans="1:11" ht="14.4" customHeight="1" thickBot="1" x14ac:dyDescent="0.35">
      <c r="A176" s="697" t="s">
        <v>490</v>
      </c>
      <c r="B176" s="678">
        <v>0</v>
      </c>
      <c r="C176" s="678">
        <v>9.2000000000000003E-4</v>
      </c>
      <c r="D176" s="679">
        <v>9.2000000000000003E-4</v>
      </c>
      <c r="E176" s="688" t="s">
        <v>322</v>
      </c>
      <c r="F176" s="678">
        <v>0</v>
      </c>
      <c r="G176" s="679">
        <v>0</v>
      </c>
      <c r="H176" s="681">
        <v>0</v>
      </c>
      <c r="I176" s="678">
        <v>0</v>
      </c>
      <c r="J176" s="679">
        <v>0</v>
      </c>
      <c r="K176" s="689" t="s">
        <v>322</v>
      </c>
    </row>
    <row r="177" spans="1:11" ht="14.4" customHeight="1" thickBot="1" x14ac:dyDescent="0.35">
      <c r="A177" s="698" t="s">
        <v>491</v>
      </c>
      <c r="B177" s="678">
        <v>0</v>
      </c>
      <c r="C177" s="678">
        <v>9.2000000000000003E-4</v>
      </c>
      <c r="D177" s="679">
        <v>9.2000000000000003E-4</v>
      </c>
      <c r="E177" s="688" t="s">
        <v>322</v>
      </c>
      <c r="F177" s="678">
        <v>0</v>
      </c>
      <c r="G177" s="679">
        <v>0</v>
      </c>
      <c r="H177" s="681">
        <v>0</v>
      </c>
      <c r="I177" s="678">
        <v>0</v>
      </c>
      <c r="J177" s="679">
        <v>0</v>
      </c>
      <c r="K177" s="689" t="s">
        <v>322</v>
      </c>
    </row>
    <row r="178" spans="1:11" ht="14.4" customHeight="1" thickBot="1" x14ac:dyDescent="0.35">
      <c r="A178" s="699" t="s">
        <v>492</v>
      </c>
      <c r="B178" s="683">
        <v>0</v>
      </c>
      <c r="C178" s="683">
        <v>9.2000000000000003E-4</v>
      </c>
      <c r="D178" s="684">
        <v>9.2000000000000003E-4</v>
      </c>
      <c r="E178" s="685" t="s">
        <v>322</v>
      </c>
      <c r="F178" s="683">
        <v>0</v>
      </c>
      <c r="G178" s="684">
        <v>0</v>
      </c>
      <c r="H178" s="686">
        <v>0</v>
      </c>
      <c r="I178" s="683">
        <v>0</v>
      </c>
      <c r="J178" s="684">
        <v>0</v>
      </c>
      <c r="K178" s="687" t="s">
        <v>322</v>
      </c>
    </row>
    <row r="179" spans="1:11" ht="14.4" customHeight="1" thickBot="1" x14ac:dyDescent="0.35">
      <c r="A179" s="700" t="s">
        <v>493</v>
      </c>
      <c r="B179" s="678">
        <v>0</v>
      </c>
      <c r="C179" s="678">
        <v>9.2000000000000003E-4</v>
      </c>
      <c r="D179" s="679">
        <v>9.2000000000000003E-4</v>
      </c>
      <c r="E179" s="688" t="s">
        <v>322</v>
      </c>
      <c r="F179" s="678">
        <v>0</v>
      </c>
      <c r="G179" s="679">
        <v>0</v>
      </c>
      <c r="H179" s="681">
        <v>0</v>
      </c>
      <c r="I179" s="678">
        <v>0</v>
      </c>
      <c r="J179" s="679">
        <v>0</v>
      </c>
      <c r="K179" s="689" t="s">
        <v>322</v>
      </c>
    </row>
    <row r="180" spans="1:11" ht="14.4" customHeight="1" thickBot="1" x14ac:dyDescent="0.35">
      <c r="A180" s="696" t="s">
        <v>494</v>
      </c>
      <c r="B180" s="678">
        <v>99661.972541124604</v>
      </c>
      <c r="C180" s="678">
        <v>104527.05894</v>
      </c>
      <c r="D180" s="679">
        <v>4865.0863988754299</v>
      </c>
      <c r="E180" s="680">
        <v>1.0488158750500001</v>
      </c>
      <c r="F180" s="678">
        <v>105351.408298368</v>
      </c>
      <c r="G180" s="679">
        <v>26337.852074592101</v>
      </c>
      <c r="H180" s="681">
        <v>10426.68535</v>
      </c>
      <c r="I180" s="678">
        <v>27899.540499999999</v>
      </c>
      <c r="J180" s="679">
        <v>1561.68842540788</v>
      </c>
      <c r="K180" s="682">
        <v>0.26482361223799999</v>
      </c>
    </row>
    <row r="181" spans="1:11" ht="14.4" customHeight="1" thickBot="1" x14ac:dyDescent="0.35">
      <c r="A181" s="697" t="s">
        <v>495</v>
      </c>
      <c r="B181" s="678">
        <v>99509.953950014504</v>
      </c>
      <c r="C181" s="678">
        <v>104377.54109</v>
      </c>
      <c r="D181" s="679">
        <v>4867.5871399855196</v>
      </c>
      <c r="E181" s="680">
        <v>1.0489155802679999</v>
      </c>
      <c r="F181" s="678">
        <v>105218.501581145</v>
      </c>
      <c r="G181" s="679">
        <v>26304.625395286301</v>
      </c>
      <c r="H181" s="681">
        <v>10424.4537</v>
      </c>
      <c r="I181" s="678">
        <v>27885.07717</v>
      </c>
      <c r="J181" s="679">
        <v>1580.4517747136899</v>
      </c>
      <c r="K181" s="682">
        <v>0.26502066414999997</v>
      </c>
    </row>
    <row r="182" spans="1:11" ht="14.4" customHeight="1" thickBot="1" x14ac:dyDescent="0.35">
      <c r="A182" s="698" t="s">
        <v>496</v>
      </c>
      <c r="B182" s="678">
        <v>99509.953950014504</v>
      </c>
      <c r="C182" s="678">
        <v>104377.54109</v>
      </c>
      <c r="D182" s="679">
        <v>4867.5871399855196</v>
      </c>
      <c r="E182" s="680">
        <v>1.0489155802679999</v>
      </c>
      <c r="F182" s="678">
        <v>105218.501581145</v>
      </c>
      <c r="G182" s="679">
        <v>26304.625395286301</v>
      </c>
      <c r="H182" s="681">
        <v>10424.4537</v>
      </c>
      <c r="I182" s="678">
        <v>27885.07717</v>
      </c>
      <c r="J182" s="679">
        <v>1580.4517747136899</v>
      </c>
      <c r="K182" s="682">
        <v>0.26502066414999997</v>
      </c>
    </row>
    <row r="183" spans="1:11" ht="14.4" customHeight="1" thickBot="1" x14ac:dyDescent="0.35">
      <c r="A183" s="699" t="s">
        <v>497</v>
      </c>
      <c r="B183" s="683">
        <v>138.075681795316</v>
      </c>
      <c r="C183" s="683">
        <v>156.36788000000001</v>
      </c>
      <c r="D183" s="684">
        <v>18.292198204683</v>
      </c>
      <c r="E183" s="690">
        <v>1.13247950665</v>
      </c>
      <c r="F183" s="683">
        <v>159.591604970936</v>
      </c>
      <c r="G183" s="684">
        <v>39.897901242734001</v>
      </c>
      <c r="H183" s="686">
        <v>2.4908100000000002</v>
      </c>
      <c r="I183" s="683">
        <v>14.647679999999999</v>
      </c>
      <c r="J183" s="684">
        <v>-25.250221242734</v>
      </c>
      <c r="K183" s="691">
        <v>9.1782271395999995E-2</v>
      </c>
    </row>
    <row r="184" spans="1:11" ht="14.4" customHeight="1" thickBot="1" x14ac:dyDescent="0.35">
      <c r="A184" s="700" t="s">
        <v>498</v>
      </c>
      <c r="B184" s="678">
        <v>0.142566451471</v>
      </c>
      <c r="C184" s="678">
        <v>0.41982000000000003</v>
      </c>
      <c r="D184" s="679">
        <v>0.27725354852799999</v>
      </c>
      <c r="E184" s="680">
        <v>2.944732057695</v>
      </c>
      <c r="F184" s="678">
        <v>0.38707934105300001</v>
      </c>
      <c r="G184" s="679">
        <v>9.6769835262999995E-2</v>
      </c>
      <c r="H184" s="681">
        <v>0</v>
      </c>
      <c r="I184" s="678">
        <v>0</v>
      </c>
      <c r="J184" s="679">
        <v>-9.6769835262999995E-2</v>
      </c>
      <c r="K184" s="682">
        <v>0</v>
      </c>
    </row>
    <row r="185" spans="1:11" ht="14.4" customHeight="1" thickBot="1" x14ac:dyDescent="0.35">
      <c r="A185" s="700" t="s">
        <v>499</v>
      </c>
      <c r="B185" s="678">
        <v>0</v>
      </c>
      <c r="C185" s="678">
        <v>0.249</v>
      </c>
      <c r="D185" s="679">
        <v>0.249</v>
      </c>
      <c r="E185" s="688" t="s">
        <v>337</v>
      </c>
      <c r="F185" s="678">
        <v>0.20452562988299999</v>
      </c>
      <c r="G185" s="679">
        <v>5.1131407470000001E-2</v>
      </c>
      <c r="H185" s="681">
        <v>0</v>
      </c>
      <c r="I185" s="678">
        <v>0</v>
      </c>
      <c r="J185" s="679">
        <v>-5.1131407470000001E-2</v>
      </c>
      <c r="K185" s="682">
        <v>0</v>
      </c>
    </row>
    <row r="186" spans="1:11" ht="14.4" customHeight="1" thickBot="1" x14ac:dyDescent="0.35">
      <c r="A186" s="700" t="s">
        <v>500</v>
      </c>
      <c r="B186" s="678">
        <v>6.8896436448009997</v>
      </c>
      <c r="C186" s="678">
        <v>2.0869599999999999</v>
      </c>
      <c r="D186" s="679">
        <v>-4.8026836448010002</v>
      </c>
      <c r="E186" s="680">
        <v>0.30291261893799998</v>
      </c>
      <c r="F186" s="678">
        <v>2</v>
      </c>
      <c r="G186" s="679">
        <v>0.5</v>
      </c>
      <c r="H186" s="681">
        <v>0</v>
      </c>
      <c r="I186" s="678">
        <v>0</v>
      </c>
      <c r="J186" s="679">
        <v>-0.5</v>
      </c>
      <c r="K186" s="682">
        <v>0</v>
      </c>
    </row>
    <row r="187" spans="1:11" ht="14.4" customHeight="1" thickBot="1" x14ac:dyDescent="0.35">
      <c r="A187" s="700" t="s">
        <v>501</v>
      </c>
      <c r="B187" s="678">
        <v>81.666220569269996</v>
      </c>
      <c r="C187" s="678">
        <v>122.37402</v>
      </c>
      <c r="D187" s="679">
        <v>40.707799430728997</v>
      </c>
      <c r="E187" s="680">
        <v>1.498465572999</v>
      </c>
      <c r="F187" s="678">
        <v>124</v>
      </c>
      <c r="G187" s="679">
        <v>31</v>
      </c>
      <c r="H187" s="681">
        <v>0.32368000000000002</v>
      </c>
      <c r="I187" s="678">
        <v>3.6448900000000002</v>
      </c>
      <c r="J187" s="679">
        <v>-27.35511</v>
      </c>
      <c r="K187" s="682">
        <v>2.9394274192999999E-2</v>
      </c>
    </row>
    <row r="188" spans="1:11" ht="14.4" customHeight="1" thickBot="1" x14ac:dyDescent="0.35">
      <c r="A188" s="700" t="s">
        <v>502</v>
      </c>
      <c r="B188" s="678">
        <v>49.377251129773001</v>
      </c>
      <c r="C188" s="678">
        <v>31.23808</v>
      </c>
      <c r="D188" s="679">
        <v>-18.139171129773001</v>
      </c>
      <c r="E188" s="680">
        <v>0.63264113099099994</v>
      </c>
      <c r="F188" s="678">
        <v>33</v>
      </c>
      <c r="G188" s="679">
        <v>8.25</v>
      </c>
      <c r="H188" s="681">
        <v>2.1671299999999998</v>
      </c>
      <c r="I188" s="678">
        <v>11.002789999999999</v>
      </c>
      <c r="J188" s="679">
        <v>2.7527900000000001</v>
      </c>
      <c r="K188" s="682">
        <v>0.33341787878700002</v>
      </c>
    </row>
    <row r="189" spans="1:11" ht="14.4" customHeight="1" thickBot="1" x14ac:dyDescent="0.35">
      <c r="A189" s="699" t="s">
        <v>503</v>
      </c>
      <c r="B189" s="683">
        <v>191.872488874422</v>
      </c>
      <c r="C189" s="683">
        <v>181.36107000000001</v>
      </c>
      <c r="D189" s="684">
        <v>-10.511418874422001</v>
      </c>
      <c r="E189" s="690">
        <v>0.94521664394799998</v>
      </c>
      <c r="F189" s="683">
        <v>295.18588854658401</v>
      </c>
      <c r="G189" s="684">
        <v>73.796472136644994</v>
      </c>
      <c r="H189" s="686">
        <v>1.2625200000000001</v>
      </c>
      <c r="I189" s="683">
        <v>4.5889199999999999</v>
      </c>
      <c r="J189" s="684">
        <v>-69.207552136645006</v>
      </c>
      <c r="K189" s="691">
        <v>1.5545865089999999E-2</v>
      </c>
    </row>
    <row r="190" spans="1:11" ht="14.4" customHeight="1" thickBot="1" x14ac:dyDescent="0.35">
      <c r="A190" s="700" t="s">
        <v>504</v>
      </c>
      <c r="B190" s="678">
        <v>185.00001854970199</v>
      </c>
      <c r="C190" s="678">
        <v>171.96727000000001</v>
      </c>
      <c r="D190" s="679">
        <v>-13.032748549700999</v>
      </c>
      <c r="E190" s="680">
        <v>0.92955271760500002</v>
      </c>
      <c r="F190" s="678">
        <v>291.03954878364601</v>
      </c>
      <c r="G190" s="679">
        <v>72.759887195911006</v>
      </c>
      <c r="H190" s="681">
        <v>1.2625200000000001</v>
      </c>
      <c r="I190" s="678">
        <v>4.27102</v>
      </c>
      <c r="J190" s="679">
        <v>-68.488867195910998</v>
      </c>
      <c r="K190" s="682">
        <v>1.4675050239000001E-2</v>
      </c>
    </row>
    <row r="191" spans="1:11" ht="14.4" customHeight="1" thickBot="1" x14ac:dyDescent="0.35">
      <c r="A191" s="700" t="s">
        <v>505</v>
      </c>
      <c r="B191" s="678">
        <v>6.8724703247200001</v>
      </c>
      <c r="C191" s="678">
        <v>9.3938000000000006</v>
      </c>
      <c r="D191" s="679">
        <v>2.521329675279</v>
      </c>
      <c r="E191" s="680">
        <v>1.3668738541080001</v>
      </c>
      <c r="F191" s="678">
        <v>4.146339762937</v>
      </c>
      <c r="G191" s="679">
        <v>1.036584940734</v>
      </c>
      <c r="H191" s="681">
        <v>0</v>
      </c>
      <c r="I191" s="678">
        <v>0.31790000000000002</v>
      </c>
      <c r="J191" s="679">
        <v>-0.71868494073400002</v>
      </c>
      <c r="K191" s="682">
        <v>7.6670031442999997E-2</v>
      </c>
    </row>
    <row r="192" spans="1:11" ht="14.4" customHeight="1" thickBot="1" x14ac:dyDescent="0.35">
      <c r="A192" s="699" t="s">
        <v>506</v>
      </c>
      <c r="B192" s="683">
        <v>26.995837406568999</v>
      </c>
      <c r="C192" s="683">
        <v>326.96769999999998</v>
      </c>
      <c r="D192" s="684">
        <v>299.97186259342999</v>
      </c>
      <c r="E192" s="690">
        <v>12.111782089798</v>
      </c>
      <c r="F192" s="683">
        <v>38.274301167944003</v>
      </c>
      <c r="G192" s="684">
        <v>9.5685752919860008</v>
      </c>
      <c r="H192" s="686">
        <v>2.0459100000000001</v>
      </c>
      <c r="I192" s="683">
        <v>25.148759999999999</v>
      </c>
      <c r="J192" s="684">
        <v>15.580184708014</v>
      </c>
      <c r="K192" s="691">
        <v>0.65706647104100002</v>
      </c>
    </row>
    <row r="193" spans="1:11" ht="14.4" customHeight="1" thickBot="1" x14ac:dyDescent="0.35">
      <c r="A193" s="700" t="s">
        <v>507</v>
      </c>
      <c r="B193" s="678">
        <v>2.9958350001220002</v>
      </c>
      <c r="C193" s="678">
        <v>1.78718</v>
      </c>
      <c r="D193" s="679">
        <v>-1.208655000122</v>
      </c>
      <c r="E193" s="680">
        <v>0.59655488367200005</v>
      </c>
      <c r="F193" s="678">
        <v>5.2743011679440004</v>
      </c>
      <c r="G193" s="679">
        <v>1.3185752919860001</v>
      </c>
      <c r="H193" s="681">
        <v>0</v>
      </c>
      <c r="I193" s="678">
        <v>0</v>
      </c>
      <c r="J193" s="679">
        <v>-1.3185752919860001</v>
      </c>
      <c r="K193" s="682">
        <v>0</v>
      </c>
    </row>
    <row r="194" spans="1:11" ht="14.4" customHeight="1" thickBot="1" x14ac:dyDescent="0.35">
      <c r="A194" s="700" t="s">
        <v>508</v>
      </c>
      <c r="B194" s="678">
        <v>24.000002406446999</v>
      </c>
      <c r="C194" s="678">
        <v>325.18052</v>
      </c>
      <c r="D194" s="679">
        <v>301.180517593552</v>
      </c>
      <c r="E194" s="680">
        <v>13.549186974774001</v>
      </c>
      <c r="F194" s="678">
        <v>33</v>
      </c>
      <c r="G194" s="679">
        <v>8.25</v>
      </c>
      <c r="H194" s="681">
        <v>2.0459100000000001</v>
      </c>
      <c r="I194" s="678">
        <v>25.148759999999999</v>
      </c>
      <c r="J194" s="679">
        <v>16.898759999999999</v>
      </c>
      <c r="K194" s="682">
        <v>0.76208363636300003</v>
      </c>
    </row>
    <row r="195" spans="1:11" ht="14.4" customHeight="1" thickBot="1" x14ac:dyDescent="0.35">
      <c r="A195" s="699" t="s">
        <v>509</v>
      </c>
      <c r="B195" s="683">
        <v>0</v>
      </c>
      <c r="C195" s="683">
        <v>-21.277899999999999</v>
      </c>
      <c r="D195" s="684">
        <v>-21.277899999999999</v>
      </c>
      <c r="E195" s="685" t="s">
        <v>322</v>
      </c>
      <c r="F195" s="683">
        <v>0</v>
      </c>
      <c r="G195" s="684">
        <v>0</v>
      </c>
      <c r="H195" s="686">
        <v>0</v>
      </c>
      <c r="I195" s="683">
        <v>0</v>
      </c>
      <c r="J195" s="684">
        <v>0</v>
      </c>
      <c r="K195" s="687" t="s">
        <v>322</v>
      </c>
    </row>
    <row r="196" spans="1:11" ht="14.4" customHeight="1" thickBot="1" x14ac:dyDescent="0.35">
      <c r="A196" s="700" t="s">
        <v>510</v>
      </c>
      <c r="B196" s="678">
        <v>0</v>
      </c>
      <c r="C196" s="678">
        <v>-21.277899999999999</v>
      </c>
      <c r="D196" s="679">
        <v>-21.277899999999999</v>
      </c>
      <c r="E196" s="688" t="s">
        <v>322</v>
      </c>
      <c r="F196" s="678">
        <v>0</v>
      </c>
      <c r="G196" s="679">
        <v>0</v>
      </c>
      <c r="H196" s="681">
        <v>0</v>
      </c>
      <c r="I196" s="678">
        <v>0</v>
      </c>
      <c r="J196" s="679">
        <v>0</v>
      </c>
      <c r="K196" s="689" t="s">
        <v>322</v>
      </c>
    </row>
    <row r="197" spans="1:11" ht="14.4" customHeight="1" thickBot="1" x14ac:dyDescent="0.35">
      <c r="A197" s="699" t="s">
        <v>511</v>
      </c>
      <c r="B197" s="683">
        <v>0</v>
      </c>
      <c r="C197" s="683">
        <v>0.46710000000000002</v>
      </c>
      <c r="D197" s="684">
        <v>0.46710000000000002</v>
      </c>
      <c r="E197" s="685" t="s">
        <v>337</v>
      </c>
      <c r="F197" s="683">
        <v>0.44978645976100001</v>
      </c>
      <c r="G197" s="684">
        <v>0.11244661493999999</v>
      </c>
      <c r="H197" s="686">
        <v>0</v>
      </c>
      <c r="I197" s="683">
        <v>0</v>
      </c>
      <c r="J197" s="684">
        <v>-0.11244661493999999</v>
      </c>
      <c r="K197" s="691">
        <v>0</v>
      </c>
    </row>
    <row r="198" spans="1:11" ht="14.4" customHeight="1" thickBot="1" x14ac:dyDescent="0.35">
      <c r="A198" s="700" t="s">
        <v>512</v>
      </c>
      <c r="B198" s="678">
        <v>0</v>
      </c>
      <c r="C198" s="678">
        <v>0.46710000000000002</v>
      </c>
      <c r="D198" s="679">
        <v>0.46710000000000002</v>
      </c>
      <c r="E198" s="688" t="s">
        <v>337</v>
      </c>
      <c r="F198" s="678">
        <v>0.44978645976100001</v>
      </c>
      <c r="G198" s="679">
        <v>0.11244661493999999</v>
      </c>
      <c r="H198" s="681">
        <v>0</v>
      </c>
      <c r="I198" s="678">
        <v>0</v>
      </c>
      <c r="J198" s="679">
        <v>-0.11244661493999999</v>
      </c>
      <c r="K198" s="682">
        <v>0</v>
      </c>
    </row>
    <row r="199" spans="1:11" ht="14.4" customHeight="1" thickBot="1" x14ac:dyDescent="0.35">
      <c r="A199" s="699" t="s">
        <v>513</v>
      </c>
      <c r="B199" s="683">
        <v>99153.009941938202</v>
      </c>
      <c r="C199" s="683">
        <v>99225.05528</v>
      </c>
      <c r="D199" s="684">
        <v>72.045338061826996</v>
      </c>
      <c r="E199" s="690">
        <v>1.0007266076750001</v>
      </c>
      <c r="F199" s="683">
        <v>104725</v>
      </c>
      <c r="G199" s="684">
        <v>26181.25</v>
      </c>
      <c r="H199" s="686">
        <v>10418.65446</v>
      </c>
      <c r="I199" s="683">
        <v>27839.033820000001</v>
      </c>
      <c r="J199" s="684">
        <v>1657.7838200000001</v>
      </c>
      <c r="K199" s="691">
        <v>0.265829876533</v>
      </c>
    </row>
    <row r="200" spans="1:11" ht="14.4" customHeight="1" thickBot="1" x14ac:dyDescent="0.35">
      <c r="A200" s="700" t="s">
        <v>514</v>
      </c>
      <c r="B200" s="678">
        <v>48489.0048619269</v>
      </c>
      <c r="C200" s="678">
        <v>43135.35757</v>
      </c>
      <c r="D200" s="679">
        <v>-5353.6472919269099</v>
      </c>
      <c r="E200" s="680">
        <v>0.88959048948899999</v>
      </c>
      <c r="F200" s="678">
        <v>50623</v>
      </c>
      <c r="G200" s="679">
        <v>12655.75</v>
      </c>
      <c r="H200" s="681">
        <v>5507.8808399999998</v>
      </c>
      <c r="I200" s="678">
        <v>12928.83402</v>
      </c>
      <c r="J200" s="679">
        <v>273.08402000000399</v>
      </c>
      <c r="K200" s="682">
        <v>0.25539446536100002</v>
      </c>
    </row>
    <row r="201" spans="1:11" ht="14.4" customHeight="1" thickBot="1" x14ac:dyDescent="0.35">
      <c r="A201" s="700" t="s">
        <v>515</v>
      </c>
      <c r="B201" s="678">
        <v>50664.005080011302</v>
      </c>
      <c r="C201" s="678">
        <v>56089.69771</v>
      </c>
      <c r="D201" s="679">
        <v>5425.69262998874</v>
      </c>
      <c r="E201" s="680">
        <v>1.107091664415</v>
      </c>
      <c r="F201" s="678">
        <v>54102</v>
      </c>
      <c r="G201" s="679">
        <v>13525.5</v>
      </c>
      <c r="H201" s="681">
        <v>4910.7736199999999</v>
      </c>
      <c r="I201" s="678">
        <v>14910.1998</v>
      </c>
      <c r="J201" s="679">
        <v>1384.6998000000001</v>
      </c>
      <c r="K201" s="682">
        <v>0.27559424420500001</v>
      </c>
    </row>
    <row r="202" spans="1:11" ht="14.4" customHeight="1" thickBot="1" x14ac:dyDescent="0.35">
      <c r="A202" s="699" t="s">
        <v>516</v>
      </c>
      <c r="B202" s="683">
        <v>0</v>
      </c>
      <c r="C202" s="683">
        <v>4508.5999599999996</v>
      </c>
      <c r="D202" s="684">
        <v>4508.5999599999996</v>
      </c>
      <c r="E202" s="685" t="s">
        <v>322</v>
      </c>
      <c r="F202" s="683">
        <v>0</v>
      </c>
      <c r="G202" s="684">
        <v>0</v>
      </c>
      <c r="H202" s="686">
        <v>0</v>
      </c>
      <c r="I202" s="683">
        <v>1.6579900000000001</v>
      </c>
      <c r="J202" s="684">
        <v>1.6579900000000001</v>
      </c>
      <c r="K202" s="687" t="s">
        <v>322</v>
      </c>
    </row>
    <row r="203" spans="1:11" ht="14.4" customHeight="1" thickBot="1" x14ac:dyDescent="0.35">
      <c r="A203" s="700" t="s">
        <v>517</v>
      </c>
      <c r="B203" s="678">
        <v>0</v>
      </c>
      <c r="C203" s="678">
        <v>617.57731999999999</v>
      </c>
      <c r="D203" s="679">
        <v>617.57731999999999</v>
      </c>
      <c r="E203" s="688" t="s">
        <v>322</v>
      </c>
      <c r="F203" s="678">
        <v>0</v>
      </c>
      <c r="G203" s="679">
        <v>0</v>
      </c>
      <c r="H203" s="681">
        <v>0</v>
      </c>
      <c r="I203" s="678">
        <v>0</v>
      </c>
      <c r="J203" s="679">
        <v>0</v>
      </c>
      <c r="K203" s="689" t="s">
        <v>322</v>
      </c>
    </row>
    <row r="204" spans="1:11" ht="14.4" customHeight="1" thickBot="1" x14ac:dyDescent="0.35">
      <c r="A204" s="700" t="s">
        <v>518</v>
      </c>
      <c r="B204" s="678">
        <v>0</v>
      </c>
      <c r="C204" s="678">
        <v>3891.0226400000001</v>
      </c>
      <c r="D204" s="679">
        <v>3891.0226400000001</v>
      </c>
      <c r="E204" s="688" t="s">
        <v>322</v>
      </c>
      <c r="F204" s="678">
        <v>0</v>
      </c>
      <c r="G204" s="679">
        <v>0</v>
      </c>
      <c r="H204" s="681">
        <v>0</v>
      </c>
      <c r="I204" s="678">
        <v>1.6579900000000001</v>
      </c>
      <c r="J204" s="679">
        <v>1.6579900000000001</v>
      </c>
      <c r="K204" s="689" t="s">
        <v>322</v>
      </c>
    </row>
    <row r="205" spans="1:11" ht="14.4" customHeight="1" thickBot="1" x14ac:dyDescent="0.35">
      <c r="A205" s="697" t="s">
        <v>519</v>
      </c>
      <c r="B205" s="678">
        <v>95.265995928590002</v>
      </c>
      <c r="C205" s="678">
        <v>149.51785000000001</v>
      </c>
      <c r="D205" s="679">
        <v>54.251854071408999</v>
      </c>
      <c r="E205" s="680">
        <v>1.5694776351469999</v>
      </c>
      <c r="F205" s="678">
        <v>132.90671722325001</v>
      </c>
      <c r="G205" s="679">
        <v>33.226679305811999</v>
      </c>
      <c r="H205" s="681">
        <v>2.2316500000000001</v>
      </c>
      <c r="I205" s="678">
        <v>14.463329999999999</v>
      </c>
      <c r="J205" s="679">
        <v>-18.763349305812</v>
      </c>
      <c r="K205" s="682">
        <v>0.108823167874</v>
      </c>
    </row>
    <row r="206" spans="1:11" ht="14.4" customHeight="1" thickBot="1" x14ac:dyDescent="0.35">
      <c r="A206" s="698" t="s">
        <v>520</v>
      </c>
      <c r="B206" s="678">
        <v>0</v>
      </c>
      <c r="C206" s="678">
        <v>7.3894500000000001</v>
      </c>
      <c r="D206" s="679">
        <v>7.3894500000000001</v>
      </c>
      <c r="E206" s="688" t="s">
        <v>322</v>
      </c>
      <c r="F206" s="678">
        <v>0</v>
      </c>
      <c r="G206" s="679">
        <v>0</v>
      </c>
      <c r="H206" s="681">
        <v>0</v>
      </c>
      <c r="I206" s="678">
        <v>0</v>
      </c>
      <c r="J206" s="679">
        <v>0</v>
      </c>
      <c r="K206" s="689" t="s">
        <v>322</v>
      </c>
    </row>
    <row r="207" spans="1:11" ht="14.4" customHeight="1" thickBot="1" x14ac:dyDescent="0.35">
      <c r="A207" s="699" t="s">
        <v>521</v>
      </c>
      <c r="B207" s="683">
        <v>0</v>
      </c>
      <c r="C207" s="683">
        <v>7.3894500000000001</v>
      </c>
      <c r="D207" s="684">
        <v>7.3894500000000001</v>
      </c>
      <c r="E207" s="685" t="s">
        <v>322</v>
      </c>
      <c r="F207" s="683">
        <v>0</v>
      </c>
      <c r="G207" s="684">
        <v>0</v>
      </c>
      <c r="H207" s="686">
        <v>0</v>
      </c>
      <c r="I207" s="683">
        <v>0</v>
      </c>
      <c r="J207" s="684">
        <v>0</v>
      </c>
      <c r="K207" s="687" t="s">
        <v>322</v>
      </c>
    </row>
    <row r="208" spans="1:11" ht="14.4" customHeight="1" thickBot="1" x14ac:dyDescent="0.35">
      <c r="A208" s="700" t="s">
        <v>522</v>
      </c>
      <c r="B208" s="678">
        <v>0</v>
      </c>
      <c r="C208" s="678">
        <v>7.3894500000000001</v>
      </c>
      <c r="D208" s="679">
        <v>7.3894500000000001</v>
      </c>
      <c r="E208" s="688" t="s">
        <v>322</v>
      </c>
      <c r="F208" s="678">
        <v>0</v>
      </c>
      <c r="G208" s="679">
        <v>0</v>
      </c>
      <c r="H208" s="681">
        <v>0</v>
      </c>
      <c r="I208" s="678">
        <v>0</v>
      </c>
      <c r="J208" s="679">
        <v>0</v>
      </c>
      <c r="K208" s="689" t="s">
        <v>322</v>
      </c>
    </row>
    <row r="209" spans="1:11" ht="14.4" customHeight="1" thickBot="1" x14ac:dyDescent="0.35">
      <c r="A209" s="703" t="s">
        <v>523</v>
      </c>
      <c r="B209" s="683">
        <v>95.265995928590002</v>
      </c>
      <c r="C209" s="683">
        <v>142.1284</v>
      </c>
      <c r="D209" s="684">
        <v>46.862404071409003</v>
      </c>
      <c r="E209" s="690">
        <v>1.491911133816</v>
      </c>
      <c r="F209" s="683">
        <v>132.90671722325001</v>
      </c>
      <c r="G209" s="684">
        <v>33.226679305811999</v>
      </c>
      <c r="H209" s="686">
        <v>2.2316500000000001</v>
      </c>
      <c r="I209" s="683">
        <v>14.463329999999999</v>
      </c>
      <c r="J209" s="684">
        <v>-18.763349305812</v>
      </c>
      <c r="K209" s="691">
        <v>0.108823167874</v>
      </c>
    </row>
    <row r="210" spans="1:11" ht="14.4" customHeight="1" thickBot="1" x14ac:dyDescent="0.35">
      <c r="A210" s="699" t="s">
        <v>524</v>
      </c>
      <c r="B210" s="683">
        <v>0</v>
      </c>
      <c r="C210" s="683">
        <v>-6.7000000000000002E-4</v>
      </c>
      <c r="D210" s="684">
        <v>-6.7000000000000002E-4</v>
      </c>
      <c r="E210" s="685" t="s">
        <v>322</v>
      </c>
      <c r="F210" s="683">
        <v>0</v>
      </c>
      <c r="G210" s="684">
        <v>0</v>
      </c>
      <c r="H210" s="686">
        <v>2.5000000000000001E-4</v>
      </c>
      <c r="I210" s="683">
        <v>4.2000000000000002E-4</v>
      </c>
      <c r="J210" s="684">
        <v>4.2000000000000002E-4</v>
      </c>
      <c r="K210" s="687" t="s">
        <v>322</v>
      </c>
    </row>
    <row r="211" spans="1:11" ht="14.4" customHeight="1" thickBot="1" x14ac:dyDescent="0.35">
      <c r="A211" s="700" t="s">
        <v>525</v>
      </c>
      <c r="B211" s="678">
        <v>0</v>
      </c>
      <c r="C211" s="678">
        <v>-6.7000000000000002E-4</v>
      </c>
      <c r="D211" s="679">
        <v>-6.7000000000000002E-4</v>
      </c>
      <c r="E211" s="688" t="s">
        <v>322</v>
      </c>
      <c r="F211" s="678">
        <v>0</v>
      </c>
      <c r="G211" s="679">
        <v>0</v>
      </c>
      <c r="H211" s="681">
        <v>2.5000000000000001E-4</v>
      </c>
      <c r="I211" s="678">
        <v>4.2000000000000002E-4</v>
      </c>
      <c r="J211" s="679">
        <v>4.2000000000000002E-4</v>
      </c>
      <c r="K211" s="689" t="s">
        <v>322</v>
      </c>
    </row>
    <row r="212" spans="1:11" ht="14.4" customHeight="1" thickBot="1" x14ac:dyDescent="0.35">
      <c r="A212" s="699" t="s">
        <v>526</v>
      </c>
      <c r="B212" s="683">
        <v>95.265995928590002</v>
      </c>
      <c r="C212" s="683">
        <v>140.62907000000001</v>
      </c>
      <c r="D212" s="684">
        <v>45.363074071409002</v>
      </c>
      <c r="E212" s="690">
        <v>1.476172779481</v>
      </c>
      <c r="F212" s="683">
        <v>132.90671722325001</v>
      </c>
      <c r="G212" s="684">
        <v>33.226679305811999</v>
      </c>
      <c r="H212" s="686">
        <v>2.2313999999999998</v>
      </c>
      <c r="I212" s="683">
        <v>14.462910000000001</v>
      </c>
      <c r="J212" s="684">
        <v>-18.763769305812001</v>
      </c>
      <c r="K212" s="691">
        <v>0.10882000776300001</v>
      </c>
    </row>
    <row r="213" spans="1:11" ht="14.4" customHeight="1" thickBot="1" x14ac:dyDescent="0.35">
      <c r="A213" s="700" t="s">
        <v>527</v>
      </c>
      <c r="B213" s="678">
        <v>0.417232471454</v>
      </c>
      <c r="C213" s="678">
        <v>0.1</v>
      </c>
      <c r="D213" s="679">
        <v>-0.31723247145400002</v>
      </c>
      <c r="E213" s="680">
        <v>0.239674538396</v>
      </c>
      <c r="F213" s="678">
        <v>0</v>
      </c>
      <c r="G213" s="679">
        <v>0</v>
      </c>
      <c r="H213" s="681">
        <v>0</v>
      </c>
      <c r="I213" s="678">
        <v>0</v>
      </c>
      <c r="J213" s="679">
        <v>0</v>
      </c>
      <c r="K213" s="689" t="s">
        <v>322</v>
      </c>
    </row>
    <row r="214" spans="1:11" ht="14.4" customHeight="1" thickBot="1" x14ac:dyDescent="0.35">
      <c r="A214" s="700" t="s">
        <v>528</v>
      </c>
      <c r="B214" s="678">
        <v>76.262613671001006</v>
      </c>
      <c r="C214" s="678">
        <v>49</v>
      </c>
      <c r="D214" s="679">
        <v>-27.262613671000999</v>
      </c>
      <c r="E214" s="680">
        <v>0.64251666237600003</v>
      </c>
      <c r="F214" s="678">
        <v>48.510409900836002</v>
      </c>
      <c r="G214" s="679">
        <v>12.127602475209001</v>
      </c>
      <c r="H214" s="681">
        <v>0</v>
      </c>
      <c r="I214" s="678">
        <v>0</v>
      </c>
      <c r="J214" s="679">
        <v>-12.127602475209001</v>
      </c>
      <c r="K214" s="682">
        <v>0</v>
      </c>
    </row>
    <row r="215" spans="1:11" ht="14.4" customHeight="1" thickBot="1" x14ac:dyDescent="0.35">
      <c r="A215" s="700" t="s">
        <v>529</v>
      </c>
      <c r="B215" s="678">
        <v>18.586149786134001</v>
      </c>
      <c r="C215" s="678">
        <v>91.529070000000004</v>
      </c>
      <c r="D215" s="679">
        <v>72.942920213864994</v>
      </c>
      <c r="E215" s="680">
        <v>4.9245847608669999</v>
      </c>
      <c r="F215" s="678">
        <v>84.396307322414003</v>
      </c>
      <c r="G215" s="679">
        <v>21.099076830603</v>
      </c>
      <c r="H215" s="681">
        <v>2.2313999999999998</v>
      </c>
      <c r="I215" s="678">
        <v>14.462910000000001</v>
      </c>
      <c r="J215" s="679">
        <v>-6.6361668306029999</v>
      </c>
      <c r="K215" s="682">
        <v>0.17136899064399999</v>
      </c>
    </row>
    <row r="216" spans="1:11" ht="14.4" customHeight="1" thickBot="1" x14ac:dyDescent="0.35">
      <c r="A216" s="699" t="s">
        <v>530</v>
      </c>
      <c r="B216" s="683">
        <v>0</v>
      </c>
      <c r="C216" s="683">
        <v>1.5</v>
      </c>
      <c r="D216" s="684">
        <v>1.5</v>
      </c>
      <c r="E216" s="685" t="s">
        <v>337</v>
      </c>
      <c r="F216" s="683">
        <v>0</v>
      </c>
      <c r="G216" s="684">
        <v>0</v>
      </c>
      <c r="H216" s="686">
        <v>0</v>
      </c>
      <c r="I216" s="683">
        <v>0</v>
      </c>
      <c r="J216" s="684">
        <v>0</v>
      </c>
      <c r="K216" s="687" t="s">
        <v>322</v>
      </c>
    </row>
    <row r="217" spans="1:11" ht="14.4" customHeight="1" thickBot="1" x14ac:dyDescent="0.35">
      <c r="A217" s="700" t="s">
        <v>531</v>
      </c>
      <c r="B217" s="678">
        <v>0</v>
      </c>
      <c r="C217" s="678">
        <v>1.5</v>
      </c>
      <c r="D217" s="679">
        <v>1.5</v>
      </c>
      <c r="E217" s="688" t="s">
        <v>337</v>
      </c>
      <c r="F217" s="678">
        <v>0</v>
      </c>
      <c r="G217" s="679">
        <v>0</v>
      </c>
      <c r="H217" s="681">
        <v>0</v>
      </c>
      <c r="I217" s="678">
        <v>0</v>
      </c>
      <c r="J217" s="679">
        <v>0</v>
      </c>
      <c r="K217" s="689" t="s">
        <v>322</v>
      </c>
    </row>
    <row r="218" spans="1:11" ht="14.4" customHeight="1" thickBot="1" x14ac:dyDescent="0.35">
      <c r="A218" s="697" t="s">
        <v>532</v>
      </c>
      <c r="B218" s="678">
        <v>56.752595181491998</v>
      </c>
      <c r="C218" s="678">
        <v>0</v>
      </c>
      <c r="D218" s="679">
        <v>-56.752595181491998</v>
      </c>
      <c r="E218" s="680">
        <v>0</v>
      </c>
      <c r="F218" s="678">
        <v>0</v>
      </c>
      <c r="G218" s="679">
        <v>0</v>
      </c>
      <c r="H218" s="681">
        <v>0</v>
      </c>
      <c r="I218" s="678">
        <v>0</v>
      </c>
      <c r="J218" s="679">
        <v>0</v>
      </c>
      <c r="K218" s="682">
        <v>0</v>
      </c>
    </row>
    <row r="219" spans="1:11" ht="14.4" customHeight="1" thickBot="1" x14ac:dyDescent="0.35">
      <c r="A219" s="703" t="s">
        <v>533</v>
      </c>
      <c r="B219" s="683">
        <v>56.752595181491998</v>
      </c>
      <c r="C219" s="683">
        <v>0</v>
      </c>
      <c r="D219" s="684">
        <v>-56.752595181491998</v>
      </c>
      <c r="E219" s="690">
        <v>0</v>
      </c>
      <c r="F219" s="683">
        <v>0</v>
      </c>
      <c r="G219" s="684">
        <v>0</v>
      </c>
      <c r="H219" s="686">
        <v>0</v>
      </c>
      <c r="I219" s="683">
        <v>0</v>
      </c>
      <c r="J219" s="684">
        <v>0</v>
      </c>
      <c r="K219" s="691">
        <v>0</v>
      </c>
    </row>
    <row r="220" spans="1:11" ht="14.4" customHeight="1" thickBot="1" x14ac:dyDescent="0.35">
      <c r="A220" s="699" t="s">
        <v>534</v>
      </c>
      <c r="B220" s="683">
        <v>56.752595181491998</v>
      </c>
      <c r="C220" s="683">
        <v>0</v>
      </c>
      <c r="D220" s="684">
        <v>-56.752595181491998</v>
      </c>
      <c r="E220" s="690">
        <v>0</v>
      </c>
      <c r="F220" s="683">
        <v>0</v>
      </c>
      <c r="G220" s="684">
        <v>0</v>
      </c>
      <c r="H220" s="686">
        <v>0</v>
      </c>
      <c r="I220" s="683">
        <v>0</v>
      </c>
      <c r="J220" s="684">
        <v>0</v>
      </c>
      <c r="K220" s="691">
        <v>0</v>
      </c>
    </row>
    <row r="221" spans="1:11" ht="14.4" customHeight="1" thickBot="1" x14ac:dyDescent="0.35">
      <c r="A221" s="700" t="s">
        <v>535</v>
      </c>
      <c r="B221" s="678">
        <v>56.752595181491998</v>
      </c>
      <c r="C221" s="678">
        <v>0</v>
      </c>
      <c r="D221" s="679">
        <v>-56.752595181491998</v>
      </c>
      <c r="E221" s="680">
        <v>0</v>
      </c>
      <c r="F221" s="678">
        <v>0</v>
      </c>
      <c r="G221" s="679">
        <v>0</v>
      </c>
      <c r="H221" s="681">
        <v>0</v>
      </c>
      <c r="I221" s="678">
        <v>0</v>
      </c>
      <c r="J221" s="679">
        <v>0</v>
      </c>
      <c r="K221" s="682">
        <v>0</v>
      </c>
    </row>
    <row r="222" spans="1:11" ht="14.4" customHeight="1" thickBot="1" x14ac:dyDescent="0.35">
      <c r="A222" s="696" t="s">
        <v>536</v>
      </c>
      <c r="B222" s="678">
        <v>12937.139769088801</v>
      </c>
      <c r="C222" s="678">
        <v>15029.446</v>
      </c>
      <c r="D222" s="679">
        <v>2092.3062309112001</v>
      </c>
      <c r="E222" s="680">
        <v>1.1617286562760001</v>
      </c>
      <c r="F222" s="678">
        <v>12859.8361552152</v>
      </c>
      <c r="G222" s="679">
        <v>3214.9590388038</v>
      </c>
      <c r="H222" s="681">
        <v>1261.6656700000001</v>
      </c>
      <c r="I222" s="678">
        <v>3659.0918499999998</v>
      </c>
      <c r="J222" s="679">
        <v>444.13281119620001</v>
      </c>
      <c r="K222" s="682">
        <v>0.28453642844499999</v>
      </c>
    </row>
    <row r="223" spans="1:11" ht="14.4" customHeight="1" thickBot="1" x14ac:dyDescent="0.35">
      <c r="A223" s="701" t="s">
        <v>537</v>
      </c>
      <c r="B223" s="683">
        <v>12937.139769088801</v>
      </c>
      <c r="C223" s="683">
        <v>15029.446</v>
      </c>
      <c r="D223" s="684">
        <v>2092.3062309112001</v>
      </c>
      <c r="E223" s="690">
        <v>1.1617286562760001</v>
      </c>
      <c r="F223" s="683">
        <v>12859.8361552152</v>
      </c>
      <c r="G223" s="684">
        <v>3214.9590388038</v>
      </c>
      <c r="H223" s="686">
        <v>1261.6656700000001</v>
      </c>
      <c r="I223" s="683">
        <v>3659.0918499999998</v>
      </c>
      <c r="J223" s="684">
        <v>444.13281119620001</v>
      </c>
      <c r="K223" s="691">
        <v>0.28453642844499999</v>
      </c>
    </row>
    <row r="224" spans="1:11" ht="14.4" customHeight="1" thickBot="1" x14ac:dyDescent="0.35">
      <c r="A224" s="703" t="s">
        <v>54</v>
      </c>
      <c r="B224" s="683">
        <v>12937.139769088801</v>
      </c>
      <c r="C224" s="683">
        <v>15029.446</v>
      </c>
      <c r="D224" s="684">
        <v>2092.3062309112001</v>
      </c>
      <c r="E224" s="690">
        <v>1.1617286562760001</v>
      </c>
      <c r="F224" s="683">
        <v>12859.8361552152</v>
      </c>
      <c r="G224" s="684">
        <v>3214.9590388038</v>
      </c>
      <c r="H224" s="686">
        <v>1261.6656700000001</v>
      </c>
      <c r="I224" s="683">
        <v>3659.0918499999998</v>
      </c>
      <c r="J224" s="684">
        <v>444.13281119620001</v>
      </c>
      <c r="K224" s="691">
        <v>0.28453642844499999</v>
      </c>
    </row>
    <row r="225" spans="1:11" ht="14.4" customHeight="1" thickBot="1" x14ac:dyDescent="0.35">
      <c r="A225" s="702" t="s">
        <v>538</v>
      </c>
      <c r="B225" s="678">
        <v>0</v>
      </c>
      <c r="C225" s="678">
        <v>0</v>
      </c>
      <c r="D225" s="679">
        <v>0</v>
      </c>
      <c r="E225" s="680">
        <v>1</v>
      </c>
      <c r="F225" s="678">
        <v>500.65999368124199</v>
      </c>
      <c r="G225" s="679">
        <v>125.16499842031099</v>
      </c>
      <c r="H225" s="681">
        <v>-64.277050000000003</v>
      </c>
      <c r="I225" s="678">
        <v>8.5</v>
      </c>
      <c r="J225" s="679">
        <v>-116.66499842031099</v>
      </c>
      <c r="K225" s="682">
        <v>1.6977589796E-2</v>
      </c>
    </row>
    <row r="226" spans="1:11" ht="14.4" customHeight="1" thickBot="1" x14ac:dyDescent="0.35">
      <c r="A226" s="700" t="s">
        <v>539</v>
      </c>
      <c r="B226" s="678">
        <v>0</v>
      </c>
      <c r="C226" s="678">
        <v>0</v>
      </c>
      <c r="D226" s="679">
        <v>0</v>
      </c>
      <c r="E226" s="680">
        <v>1</v>
      </c>
      <c r="F226" s="678">
        <v>500.65999368124199</v>
      </c>
      <c r="G226" s="679">
        <v>125.16499842031099</v>
      </c>
      <c r="H226" s="681">
        <v>-64.277050000000003</v>
      </c>
      <c r="I226" s="678">
        <v>8.5</v>
      </c>
      <c r="J226" s="679">
        <v>-116.66499842031099</v>
      </c>
      <c r="K226" s="682">
        <v>1.6977589796E-2</v>
      </c>
    </row>
    <row r="227" spans="1:11" ht="14.4" customHeight="1" thickBot="1" x14ac:dyDescent="0.35">
      <c r="A227" s="699" t="s">
        <v>540</v>
      </c>
      <c r="B227" s="683">
        <v>134.57364189747199</v>
      </c>
      <c r="C227" s="683">
        <v>116.663</v>
      </c>
      <c r="D227" s="684">
        <v>-17.910641897472001</v>
      </c>
      <c r="E227" s="690">
        <v>0.866908247076</v>
      </c>
      <c r="F227" s="683">
        <v>126.023967069374</v>
      </c>
      <c r="G227" s="684">
        <v>31.505991767343001</v>
      </c>
      <c r="H227" s="686">
        <v>8.5660000000000007</v>
      </c>
      <c r="I227" s="683">
        <v>25.683</v>
      </c>
      <c r="J227" s="684">
        <v>-5.8229917673429998</v>
      </c>
      <c r="K227" s="691">
        <v>0.20379456858200001</v>
      </c>
    </row>
    <row r="228" spans="1:11" ht="14.4" customHeight="1" thickBot="1" x14ac:dyDescent="0.35">
      <c r="A228" s="700" t="s">
        <v>541</v>
      </c>
      <c r="B228" s="678">
        <v>134.57364189747199</v>
      </c>
      <c r="C228" s="678">
        <v>116.663</v>
      </c>
      <c r="D228" s="679">
        <v>-17.910641897472001</v>
      </c>
      <c r="E228" s="680">
        <v>0.866908247076</v>
      </c>
      <c r="F228" s="678">
        <v>126.023967069374</v>
      </c>
      <c r="G228" s="679">
        <v>31.505991767343001</v>
      </c>
      <c r="H228" s="681">
        <v>8.5660000000000007</v>
      </c>
      <c r="I228" s="678">
        <v>25.683</v>
      </c>
      <c r="J228" s="679">
        <v>-5.8229917673429998</v>
      </c>
      <c r="K228" s="682">
        <v>0.20379456858200001</v>
      </c>
    </row>
    <row r="229" spans="1:11" ht="14.4" customHeight="1" thickBot="1" x14ac:dyDescent="0.35">
      <c r="A229" s="699" t="s">
        <v>542</v>
      </c>
      <c r="B229" s="683">
        <v>185.00921521293</v>
      </c>
      <c r="C229" s="683">
        <v>163.70014</v>
      </c>
      <c r="D229" s="684">
        <v>-21.309075212928999</v>
      </c>
      <c r="E229" s="690">
        <v>0.88482154692399995</v>
      </c>
      <c r="F229" s="683">
        <v>191.084165471196</v>
      </c>
      <c r="G229" s="684">
        <v>47.771041367799</v>
      </c>
      <c r="H229" s="686">
        <v>17.705159999999999</v>
      </c>
      <c r="I229" s="683">
        <v>42.967500000000001</v>
      </c>
      <c r="J229" s="684">
        <v>-4.8035413677980001</v>
      </c>
      <c r="K229" s="691">
        <v>0.224861646144</v>
      </c>
    </row>
    <row r="230" spans="1:11" ht="14.4" customHeight="1" thickBot="1" x14ac:dyDescent="0.35">
      <c r="A230" s="700" t="s">
        <v>543</v>
      </c>
      <c r="B230" s="678">
        <v>140.85694767330901</v>
      </c>
      <c r="C230" s="678">
        <v>123.95</v>
      </c>
      <c r="D230" s="679">
        <v>-16.906947673308</v>
      </c>
      <c r="E230" s="680">
        <v>0.87997079339999995</v>
      </c>
      <c r="F230" s="678">
        <v>144.76596400498599</v>
      </c>
      <c r="G230" s="679">
        <v>36.191491001246</v>
      </c>
      <c r="H230" s="681">
        <v>14.43</v>
      </c>
      <c r="I230" s="678">
        <v>33.67</v>
      </c>
      <c r="J230" s="679">
        <v>-2.5214910012459999</v>
      </c>
      <c r="K230" s="682">
        <v>0.23258229398999999</v>
      </c>
    </row>
    <row r="231" spans="1:11" ht="14.4" customHeight="1" thickBot="1" x14ac:dyDescent="0.35">
      <c r="A231" s="700" t="s">
        <v>544</v>
      </c>
      <c r="B231" s="678">
        <v>1.713432777108</v>
      </c>
      <c r="C231" s="678">
        <v>4.8494000000000002</v>
      </c>
      <c r="D231" s="679">
        <v>3.1359672228909998</v>
      </c>
      <c r="E231" s="680">
        <v>2.8302248356559998</v>
      </c>
      <c r="F231" s="678">
        <v>8.9525028554350001</v>
      </c>
      <c r="G231" s="679">
        <v>2.238125713858</v>
      </c>
      <c r="H231" s="681">
        <v>0</v>
      </c>
      <c r="I231" s="678">
        <v>0.25700000000000001</v>
      </c>
      <c r="J231" s="679">
        <v>-1.9811257138580001</v>
      </c>
      <c r="K231" s="682">
        <v>2.8707055908999999E-2</v>
      </c>
    </row>
    <row r="232" spans="1:11" ht="14.4" customHeight="1" thickBot="1" x14ac:dyDescent="0.35">
      <c r="A232" s="700" t="s">
        <v>545</v>
      </c>
      <c r="B232" s="678">
        <v>42.438834762512002</v>
      </c>
      <c r="C232" s="678">
        <v>34.900739999999999</v>
      </c>
      <c r="D232" s="679">
        <v>-7.5380947625120003</v>
      </c>
      <c r="E232" s="680">
        <v>0.82237743320000001</v>
      </c>
      <c r="F232" s="678">
        <v>37.365698610773997</v>
      </c>
      <c r="G232" s="679">
        <v>9.341424652693</v>
      </c>
      <c r="H232" s="681">
        <v>3.2751600000000001</v>
      </c>
      <c r="I232" s="678">
        <v>9.0404999999999998</v>
      </c>
      <c r="J232" s="679">
        <v>-0.30092465269300001</v>
      </c>
      <c r="K232" s="682">
        <v>0.241946500028</v>
      </c>
    </row>
    <row r="233" spans="1:11" ht="14.4" customHeight="1" thickBot="1" x14ac:dyDescent="0.35">
      <c r="A233" s="699" t="s">
        <v>546</v>
      </c>
      <c r="B233" s="683">
        <v>2524.4043919414398</v>
      </c>
      <c r="C233" s="683">
        <v>2576.17029</v>
      </c>
      <c r="D233" s="684">
        <v>51.765898058558001</v>
      </c>
      <c r="E233" s="690">
        <v>1.020506182853</v>
      </c>
      <c r="F233" s="683">
        <v>2520.8422960753101</v>
      </c>
      <c r="G233" s="684">
        <v>630.21057401882695</v>
      </c>
      <c r="H233" s="686">
        <v>232.20231999999999</v>
      </c>
      <c r="I233" s="683">
        <v>676.16643999999997</v>
      </c>
      <c r="J233" s="684">
        <v>45.955865981172003</v>
      </c>
      <c r="K233" s="691">
        <v>0.26823036135599998</v>
      </c>
    </row>
    <row r="234" spans="1:11" ht="14.4" customHeight="1" thickBot="1" x14ac:dyDescent="0.35">
      <c r="A234" s="700" t="s">
        <v>547</v>
      </c>
      <c r="B234" s="678">
        <v>2524.4043919414398</v>
      </c>
      <c r="C234" s="678">
        <v>2576.17029</v>
      </c>
      <c r="D234" s="679">
        <v>51.765898058558001</v>
      </c>
      <c r="E234" s="680">
        <v>1.020506182853</v>
      </c>
      <c r="F234" s="678">
        <v>2520.8422960753101</v>
      </c>
      <c r="G234" s="679">
        <v>630.21057401882695</v>
      </c>
      <c r="H234" s="681">
        <v>232.20231999999999</v>
      </c>
      <c r="I234" s="678">
        <v>676.16643999999997</v>
      </c>
      <c r="J234" s="679">
        <v>45.955865981172003</v>
      </c>
      <c r="K234" s="682">
        <v>0.26823036135599998</v>
      </c>
    </row>
    <row r="235" spans="1:11" ht="14.4" customHeight="1" thickBot="1" x14ac:dyDescent="0.35">
      <c r="A235" s="699" t="s">
        <v>548</v>
      </c>
      <c r="B235" s="683">
        <v>0</v>
      </c>
      <c r="C235" s="683">
        <v>14.896000000000001</v>
      </c>
      <c r="D235" s="684">
        <v>14.896000000000001</v>
      </c>
      <c r="E235" s="685" t="s">
        <v>337</v>
      </c>
      <c r="F235" s="683">
        <v>0</v>
      </c>
      <c r="G235" s="684">
        <v>0</v>
      </c>
      <c r="H235" s="686">
        <v>0.93200000000000005</v>
      </c>
      <c r="I235" s="683">
        <v>2.9420000000000002</v>
      </c>
      <c r="J235" s="684">
        <v>2.9420000000000002</v>
      </c>
      <c r="K235" s="687" t="s">
        <v>337</v>
      </c>
    </row>
    <row r="236" spans="1:11" ht="14.4" customHeight="1" thickBot="1" x14ac:dyDescent="0.35">
      <c r="A236" s="700" t="s">
        <v>549</v>
      </c>
      <c r="B236" s="678">
        <v>0</v>
      </c>
      <c r="C236" s="678">
        <v>14.896000000000001</v>
      </c>
      <c r="D236" s="679">
        <v>14.896000000000001</v>
      </c>
      <c r="E236" s="688" t="s">
        <v>337</v>
      </c>
      <c r="F236" s="678">
        <v>0</v>
      </c>
      <c r="G236" s="679">
        <v>0</v>
      </c>
      <c r="H236" s="681">
        <v>0.93200000000000005</v>
      </c>
      <c r="I236" s="678">
        <v>2.9420000000000002</v>
      </c>
      <c r="J236" s="679">
        <v>2.9420000000000002</v>
      </c>
      <c r="K236" s="689" t="s">
        <v>337</v>
      </c>
    </row>
    <row r="237" spans="1:11" ht="14.4" customHeight="1" thickBot="1" x14ac:dyDescent="0.35">
      <c r="A237" s="699" t="s">
        <v>550</v>
      </c>
      <c r="B237" s="683">
        <v>1363.7916426162999</v>
      </c>
      <c r="C237" s="683">
        <v>1304.85925</v>
      </c>
      <c r="D237" s="684">
        <v>-58.932392616304</v>
      </c>
      <c r="E237" s="690">
        <v>0.95678783270400003</v>
      </c>
      <c r="F237" s="683">
        <v>1426.3591329604301</v>
      </c>
      <c r="G237" s="684">
        <v>356.58978324010701</v>
      </c>
      <c r="H237" s="686">
        <v>110.26096</v>
      </c>
      <c r="I237" s="683">
        <v>267.79124000000002</v>
      </c>
      <c r="J237" s="684">
        <v>-88.798543240106</v>
      </c>
      <c r="K237" s="691">
        <v>0.187744610604</v>
      </c>
    </row>
    <row r="238" spans="1:11" ht="14.4" customHeight="1" thickBot="1" x14ac:dyDescent="0.35">
      <c r="A238" s="700" t="s">
        <v>551</v>
      </c>
      <c r="B238" s="678">
        <v>1363.7916426162999</v>
      </c>
      <c r="C238" s="678">
        <v>1304.85925</v>
      </c>
      <c r="D238" s="679">
        <v>-58.932392616304</v>
      </c>
      <c r="E238" s="680">
        <v>0.95678783270400003</v>
      </c>
      <c r="F238" s="678">
        <v>1426.3591329604301</v>
      </c>
      <c r="G238" s="679">
        <v>356.58978324010701</v>
      </c>
      <c r="H238" s="681">
        <v>110.26096</v>
      </c>
      <c r="I238" s="678">
        <v>267.79124000000002</v>
      </c>
      <c r="J238" s="679">
        <v>-88.798543240106</v>
      </c>
      <c r="K238" s="682">
        <v>0.187744610604</v>
      </c>
    </row>
    <row r="239" spans="1:11" ht="14.4" customHeight="1" thickBot="1" x14ac:dyDescent="0.35">
      <c r="A239" s="699" t="s">
        <v>552</v>
      </c>
      <c r="B239" s="683">
        <v>0</v>
      </c>
      <c r="C239" s="683">
        <v>2029.9523200000001</v>
      </c>
      <c r="D239" s="684">
        <v>2029.9523200000001</v>
      </c>
      <c r="E239" s="685" t="s">
        <v>337</v>
      </c>
      <c r="F239" s="683">
        <v>0</v>
      </c>
      <c r="G239" s="684">
        <v>0</v>
      </c>
      <c r="H239" s="686">
        <v>220.28904</v>
      </c>
      <c r="I239" s="683">
        <v>618.92260999999996</v>
      </c>
      <c r="J239" s="684">
        <v>618.92260999999996</v>
      </c>
      <c r="K239" s="687" t="s">
        <v>337</v>
      </c>
    </row>
    <row r="240" spans="1:11" ht="14.4" customHeight="1" thickBot="1" x14ac:dyDescent="0.35">
      <c r="A240" s="700" t="s">
        <v>553</v>
      </c>
      <c r="B240" s="678">
        <v>0</v>
      </c>
      <c r="C240" s="678">
        <v>2029.9523200000001</v>
      </c>
      <c r="D240" s="679">
        <v>2029.9523200000001</v>
      </c>
      <c r="E240" s="688" t="s">
        <v>337</v>
      </c>
      <c r="F240" s="678">
        <v>0</v>
      </c>
      <c r="G240" s="679">
        <v>0</v>
      </c>
      <c r="H240" s="681">
        <v>220.28904</v>
      </c>
      <c r="I240" s="678">
        <v>618.92260999999996</v>
      </c>
      <c r="J240" s="679">
        <v>618.92260999999996</v>
      </c>
      <c r="K240" s="689" t="s">
        <v>337</v>
      </c>
    </row>
    <row r="241" spans="1:11" ht="14.4" customHeight="1" thickBot="1" x14ac:dyDescent="0.35">
      <c r="A241" s="699" t="s">
        <v>554</v>
      </c>
      <c r="B241" s="683">
        <v>8729.3608774206496</v>
      </c>
      <c r="C241" s="683">
        <v>8823.2049999999999</v>
      </c>
      <c r="D241" s="684">
        <v>93.844122579352003</v>
      </c>
      <c r="E241" s="690">
        <v>1.0107504001600001</v>
      </c>
      <c r="F241" s="683">
        <v>8094.8665999576497</v>
      </c>
      <c r="G241" s="684">
        <v>2023.7166499894099</v>
      </c>
      <c r="H241" s="686">
        <v>735.98724000000004</v>
      </c>
      <c r="I241" s="683">
        <v>2016.11906</v>
      </c>
      <c r="J241" s="684">
        <v>-7.5975899894119996</v>
      </c>
      <c r="K241" s="691">
        <v>0.24906143110599999</v>
      </c>
    </row>
    <row r="242" spans="1:11" ht="14.4" customHeight="1" thickBot="1" x14ac:dyDescent="0.35">
      <c r="A242" s="700" t="s">
        <v>555</v>
      </c>
      <c r="B242" s="678">
        <v>8729.3608774206496</v>
      </c>
      <c r="C242" s="678">
        <v>8823.2049999999999</v>
      </c>
      <c r="D242" s="679">
        <v>93.844122579352003</v>
      </c>
      <c r="E242" s="680">
        <v>1.0107504001600001</v>
      </c>
      <c r="F242" s="678">
        <v>8094.8665999576497</v>
      </c>
      <c r="G242" s="679">
        <v>2023.7166499894099</v>
      </c>
      <c r="H242" s="681">
        <v>735.98724000000004</v>
      </c>
      <c r="I242" s="678">
        <v>2016.11906</v>
      </c>
      <c r="J242" s="679">
        <v>-7.5975899894119996</v>
      </c>
      <c r="K242" s="682">
        <v>0.24906143110599999</v>
      </c>
    </row>
    <row r="243" spans="1:11" ht="14.4" customHeight="1" thickBot="1" x14ac:dyDescent="0.35">
      <c r="A243" s="704" t="s">
        <v>556</v>
      </c>
      <c r="B243" s="683">
        <v>0</v>
      </c>
      <c r="C243" s="683">
        <v>12.661580000000001</v>
      </c>
      <c r="D243" s="684">
        <v>12.661580000000001</v>
      </c>
      <c r="E243" s="685" t="s">
        <v>337</v>
      </c>
      <c r="F243" s="683">
        <v>0</v>
      </c>
      <c r="G243" s="684">
        <v>0</v>
      </c>
      <c r="H243" s="686">
        <v>0.76166999999999996</v>
      </c>
      <c r="I243" s="683">
        <v>2.0916399999999999</v>
      </c>
      <c r="J243" s="684">
        <v>2.0916399999999999</v>
      </c>
      <c r="K243" s="687" t="s">
        <v>337</v>
      </c>
    </row>
    <row r="244" spans="1:11" ht="14.4" customHeight="1" thickBot="1" x14ac:dyDescent="0.35">
      <c r="A244" s="701" t="s">
        <v>557</v>
      </c>
      <c r="B244" s="683">
        <v>0</v>
      </c>
      <c r="C244" s="683">
        <v>12.661580000000001</v>
      </c>
      <c r="D244" s="684">
        <v>12.661580000000001</v>
      </c>
      <c r="E244" s="685" t="s">
        <v>337</v>
      </c>
      <c r="F244" s="683">
        <v>0</v>
      </c>
      <c r="G244" s="684">
        <v>0</v>
      </c>
      <c r="H244" s="686">
        <v>0.76166999999999996</v>
      </c>
      <c r="I244" s="683">
        <v>2.0916399999999999</v>
      </c>
      <c r="J244" s="684">
        <v>2.0916399999999999</v>
      </c>
      <c r="K244" s="687" t="s">
        <v>337</v>
      </c>
    </row>
    <row r="245" spans="1:11" ht="14.4" customHeight="1" thickBot="1" x14ac:dyDescent="0.35">
      <c r="A245" s="703" t="s">
        <v>558</v>
      </c>
      <c r="B245" s="683">
        <v>0</v>
      </c>
      <c r="C245" s="683">
        <v>12.661580000000001</v>
      </c>
      <c r="D245" s="684">
        <v>12.661580000000001</v>
      </c>
      <c r="E245" s="685" t="s">
        <v>337</v>
      </c>
      <c r="F245" s="683">
        <v>0</v>
      </c>
      <c r="G245" s="684">
        <v>0</v>
      </c>
      <c r="H245" s="686">
        <v>0.76166999999999996</v>
      </c>
      <c r="I245" s="683">
        <v>2.0916399999999999</v>
      </c>
      <c r="J245" s="684">
        <v>2.0916399999999999</v>
      </c>
      <c r="K245" s="687" t="s">
        <v>337</v>
      </c>
    </row>
    <row r="246" spans="1:11" ht="14.4" customHeight="1" thickBot="1" x14ac:dyDescent="0.35">
      <c r="A246" s="699" t="s">
        <v>559</v>
      </c>
      <c r="B246" s="683">
        <v>0</v>
      </c>
      <c r="C246" s="683">
        <v>12.661580000000001</v>
      </c>
      <c r="D246" s="684">
        <v>12.661580000000001</v>
      </c>
      <c r="E246" s="685" t="s">
        <v>337</v>
      </c>
      <c r="F246" s="683">
        <v>0</v>
      </c>
      <c r="G246" s="684">
        <v>0</v>
      </c>
      <c r="H246" s="686">
        <v>0.76166999999999996</v>
      </c>
      <c r="I246" s="683">
        <v>2.0916399999999999</v>
      </c>
      <c r="J246" s="684">
        <v>2.0916399999999999</v>
      </c>
      <c r="K246" s="687" t="s">
        <v>337</v>
      </c>
    </row>
    <row r="247" spans="1:11" ht="14.4" customHeight="1" thickBot="1" x14ac:dyDescent="0.35">
      <c r="A247" s="700" t="s">
        <v>560</v>
      </c>
      <c r="B247" s="678">
        <v>0</v>
      </c>
      <c r="C247" s="678">
        <v>12.661580000000001</v>
      </c>
      <c r="D247" s="679">
        <v>12.661580000000001</v>
      </c>
      <c r="E247" s="688" t="s">
        <v>337</v>
      </c>
      <c r="F247" s="678">
        <v>0</v>
      </c>
      <c r="G247" s="679">
        <v>0</v>
      </c>
      <c r="H247" s="681">
        <v>0.76166999999999996</v>
      </c>
      <c r="I247" s="678">
        <v>2.0916399999999999</v>
      </c>
      <c r="J247" s="679">
        <v>2.0916399999999999</v>
      </c>
      <c r="K247" s="689" t="s">
        <v>337</v>
      </c>
    </row>
    <row r="248" spans="1:11" ht="14.4" customHeight="1" thickBot="1" x14ac:dyDescent="0.35">
      <c r="A248" s="705"/>
      <c r="B248" s="678">
        <v>-29008.711332114599</v>
      </c>
      <c r="C248" s="678">
        <v>-36383.550100000102</v>
      </c>
      <c r="D248" s="679">
        <v>-7374.8387678854497</v>
      </c>
      <c r="E248" s="680">
        <v>1.2542284172310001</v>
      </c>
      <c r="F248" s="678">
        <v>-35706.831333959701</v>
      </c>
      <c r="G248" s="679">
        <v>-8926.7078334899306</v>
      </c>
      <c r="H248" s="681">
        <v>-2470.9325400000198</v>
      </c>
      <c r="I248" s="678">
        <v>-9530.4111900000098</v>
      </c>
      <c r="J248" s="679">
        <v>-603.703356510086</v>
      </c>
      <c r="K248" s="682">
        <v>0.26690722290199997</v>
      </c>
    </row>
    <row r="249" spans="1:11" ht="14.4" customHeight="1" thickBot="1" x14ac:dyDescent="0.35">
      <c r="A249" s="706" t="s">
        <v>66</v>
      </c>
      <c r="B249" s="692">
        <v>-29008.711332114599</v>
      </c>
      <c r="C249" s="692">
        <v>-36383.550100000102</v>
      </c>
      <c r="D249" s="693">
        <v>-7374.8387678854497</v>
      </c>
      <c r="E249" s="694" t="s">
        <v>337</v>
      </c>
      <c r="F249" s="692">
        <v>-35706.831333959701</v>
      </c>
      <c r="G249" s="693">
        <v>-8926.7078334899306</v>
      </c>
      <c r="H249" s="692">
        <v>-2470.9325400000198</v>
      </c>
      <c r="I249" s="692">
        <v>-9530.4111900000098</v>
      </c>
      <c r="J249" s="693">
        <v>-603.703356510086</v>
      </c>
      <c r="K249" s="695">
        <v>0.26690722290199997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176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252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561</v>
      </c>
      <c r="B5" s="708" t="s">
        <v>562</v>
      </c>
      <c r="C5" s="709" t="s">
        <v>563</v>
      </c>
      <c r="D5" s="709" t="s">
        <v>563</v>
      </c>
      <c r="E5" s="709"/>
      <c r="F5" s="709" t="s">
        <v>563</v>
      </c>
      <c r="G5" s="709" t="s">
        <v>563</v>
      </c>
      <c r="H5" s="709" t="s">
        <v>563</v>
      </c>
      <c r="I5" s="710" t="s">
        <v>563</v>
      </c>
      <c r="J5" s="711" t="s">
        <v>74</v>
      </c>
    </row>
    <row r="6" spans="1:10" ht="14.4" customHeight="1" x14ac:dyDescent="0.3">
      <c r="A6" s="707" t="s">
        <v>561</v>
      </c>
      <c r="B6" s="708" t="s">
        <v>332</v>
      </c>
      <c r="C6" s="709">
        <v>865.15093000000013</v>
      </c>
      <c r="D6" s="709">
        <v>906.26312999999982</v>
      </c>
      <c r="E6" s="709"/>
      <c r="F6" s="709">
        <v>978.14304000000004</v>
      </c>
      <c r="G6" s="709">
        <v>931.85348802349813</v>
      </c>
      <c r="H6" s="709">
        <v>46.289551976501912</v>
      </c>
      <c r="I6" s="710">
        <v>1.0496747102108124</v>
      </c>
      <c r="J6" s="711" t="s">
        <v>1</v>
      </c>
    </row>
    <row r="7" spans="1:10" ht="14.4" customHeight="1" x14ac:dyDescent="0.3">
      <c r="A7" s="707" t="s">
        <v>561</v>
      </c>
      <c r="B7" s="708" t="s">
        <v>333</v>
      </c>
      <c r="C7" s="709">
        <v>0</v>
      </c>
      <c r="D7" s="709">
        <v>364.77166</v>
      </c>
      <c r="E7" s="709"/>
      <c r="F7" s="709">
        <v>400.46831999999995</v>
      </c>
      <c r="G7" s="709">
        <v>411.30135410017971</v>
      </c>
      <c r="H7" s="709">
        <v>-10.833034100179759</v>
      </c>
      <c r="I7" s="710">
        <v>0.97366156470872889</v>
      </c>
      <c r="J7" s="711" t="s">
        <v>1</v>
      </c>
    </row>
    <row r="8" spans="1:10" ht="14.4" customHeight="1" x14ac:dyDescent="0.3">
      <c r="A8" s="707" t="s">
        <v>561</v>
      </c>
      <c r="B8" s="708" t="s">
        <v>334</v>
      </c>
      <c r="C8" s="709">
        <v>389.05473999999998</v>
      </c>
      <c r="D8" s="709">
        <v>32.682739999999995</v>
      </c>
      <c r="E8" s="709"/>
      <c r="F8" s="709">
        <v>41.252939999999995</v>
      </c>
      <c r="G8" s="709">
        <v>53.900652806705509</v>
      </c>
      <c r="H8" s="709">
        <v>-12.647712806705513</v>
      </c>
      <c r="I8" s="710">
        <v>0.76535139839471344</v>
      </c>
      <c r="J8" s="711" t="s">
        <v>1</v>
      </c>
    </row>
    <row r="9" spans="1:10" ht="14.4" customHeight="1" x14ac:dyDescent="0.3">
      <c r="A9" s="707" t="s">
        <v>561</v>
      </c>
      <c r="B9" s="708" t="s">
        <v>335</v>
      </c>
      <c r="C9" s="709">
        <v>55.673119999999997</v>
      </c>
      <c r="D9" s="709">
        <v>58.1524</v>
      </c>
      <c r="E9" s="709"/>
      <c r="F9" s="709">
        <v>110.10748</v>
      </c>
      <c r="G9" s="709">
        <v>72.499999999999744</v>
      </c>
      <c r="H9" s="709">
        <v>37.607480000000251</v>
      </c>
      <c r="I9" s="710">
        <v>1.5187238620689709</v>
      </c>
      <c r="J9" s="711" t="s">
        <v>1</v>
      </c>
    </row>
    <row r="10" spans="1:10" ht="14.4" customHeight="1" x14ac:dyDescent="0.3">
      <c r="A10" s="707" t="s">
        <v>561</v>
      </c>
      <c r="B10" s="708" t="s">
        <v>336</v>
      </c>
      <c r="C10" s="709">
        <v>150.4888</v>
      </c>
      <c r="D10" s="709">
        <v>0</v>
      </c>
      <c r="E10" s="709"/>
      <c r="F10" s="709">
        <v>395.50045999999998</v>
      </c>
      <c r="G10" s="709">
        <v>0</v>
      </c>
      <c r="H10" s="709">
        <v>395.50045999999998</v>
      </c>
      <c r="I10" s="710" t="s">
        <v>563</v>
      </c>
      <c r="J10" s="711" t="s">
        <v>1</v>
      </c>
    </row>
    <row r="11" spans="1:10" ht="14.4" customHeight="1" x14ac:dyDescent="0.3">
      <c r="A11" s="707" t="s">
        <v>561</v>
      </c>
      <c r="B11" s="708" t="s">
        <v>338</v>
      </c>
      <c r="C11" s="709">
        <v>252.69933000000003</v>
      </c>
      <c r="D11" s="709">
        <v>365.74815000000001</v>
      </c>
      <c r="E11" s="709"/>
      <c r="F11" s="709">
        <v>789.82569000000001</v>
      </c>
      <c r="G11" s="709">
        <v>401.42588987517331</v>
      </c>
      <c r="H11" s="709">
        <v>388.3998001248267</v>
      </c>
      <c r="I11" s="710">
        <v>1.967550449338489</v>
      </c>
      <c r="J11" s="711" t="s">
        <v>1</v>
      </c>
    </row>
    <row r="12" spans="1:10" ht="14.4" customHeight="1" x14ac:dyDescent="0.3">
      <c r="A12" s="707" t="s">
        <v>561</v>
      </c>
      <c r="B12" s="708" t="s">
        <v>339</v>
      </c>
      <c r="C12" s="709">
        <v>92.245810000000006</v>
      </c>
      <c r="D12" s="709">
        <v>88.718109999999996</v>
      </c>
      <c r="E12" s="709"/>
      <c r="F12" s="709">
        <v>214.25539999999995</v>
      </c>
      <c r="G12" s="709">
        <v>87.499999999999744</v>
      </c>
      <c r="H12" s="709">
        <v>126.75540000000021</v>
      </c>
      <c r="I12" s="710">
        <v>2.4486331428571493</v>
      </c>
      <c r="J12" s="711" t="s">
        <v>1</v>
      </c>
    </row>
    <row r="13" spans="1:10" ht="14.4" customHeight="1" x14ac:dyDescent="0.3">
      <c r="A13" s="707" t="s">
        <v>561</v>
      </c>
      <c r="B13" s="708" t="s">
        <v>340</v>
      </c>
      <c r="C13" s="709">
        <v>80.398589999999984</v>
      </c>
      <c r="D13" s="709">
        <v>83.246279999999999</v>
      </c>
      <c r="E13" s="709"/>
      <c r="F13" s="709">
        <v>83.435079999999999</v>
      </c>
      <c r="G13" s="709">
        <v>72.499999999999503</v>
      </c>
      <c r="H13" s="709">
        <v>10.935080000000497</v>
      </c>
      <c r="I13" s="710">
        <v>1.1508286896551803</v>
      </c>
      <c r="J13" s="711" t="s">
        <v>1</v>
      </c>
    </row>
    <row r="14" spans="1:10" ht="14.4" customHeight="1" x14ac:dyDescent="0.3">
      <c r="A14" s="707" t="s">
        <v>561</v>
      </c>
      <c r="B14" s="708" t="s">
        <v>564</v>
      </c>
      <c r="C14" s="709">
        <v>1885.7113200000001</v>
      </c>
      <c r="D14" s="709">
        <v>1899.5824699999998</v>
      </c>
      <c r="E14" s="709"/>
      <c r="F14" s="709">
        <v>3012.9884099999999</v>
      </c>
      <c r="G14" s="709">
        <v>2030.9813848055558</v>
      </c>
      <c r="H14" s="709">
        <v>982.00702519444417</v>
      </c>
      <c r="I14" s="710">
        <v>1.4835135528770298</v>
      </c>
      <c r="J14" s="711" t="s">
        <v>565</v>
      </c>
    </row>
    <row r="16" spans="1:10" ht="14.4" customHeight="1" x14ac:dyDescent="0.3">
      <c r="A16" s="707" t="s">
        <v>561</v>
      </c>
      <c r="B16" s="708" t="s">
        <v>562</v>
      </c>
      <c r="C16" s="709" t="s">
        <v>563</v>
      </c>
      <c r="D16" s="709" t="s">
        <v>563</v>
      </c>
      <c r="E16" s="709"/>
      <c r="F16" s="709" t="s">
        <v>563</v>
      </c>
      <c r="G16" s="709" t="s">
        <v>563</v>
      </c>
      <c r="H16" s="709" t="s">
        <v>563</v>
      </c>
      <c r="I16" s="710" t="s">
        <v>563</v>
      </c>
      <c r="J16" s="711" t="s">
        <v>74</v>
      </c>
    </row>
    <row r="17" spans="1:10" ht="14.4" customHeight="1" x14ac:dyDescent="0.3">
      <c r="A17" s="707" t="s">
        <v>566</v>
      </c>
      <c r="B17" s="708" t="s">
        <v>567</v>
      </c>
      <c r="C17" s="709" t="s">
        <v>563</v>
      </c>
      <c r="D17" s="709" t="s">
        <v>563</v>
      </c>
      <c r="E17" s="709"/>
      <c r="F17" s="709" t="s">
        <v>563</v>
      </c>
      <c r="G17" s="709" t="s">
        <v>563</v>
      </c>
      <c r="H17" s="709" t="s">
        <v>563</v>
      </c>
      <c r="I17" s="710" t="s">
        <v>563</v>
      </c>
      <c r="J17" s="711" t="s">
        <v>0</v>
      </c>
    </row>
    <row r="18" spans="1:10" ht="14.4" customHeight="1" x14ac:dyDescent="0.3">
      <c r="A18" s="707" t="s">
        <v>566</v>
      </c>
      <c r="B18" s="708" t="s">
        <v>332</v>
      </c>
      <c r="C18" s="709">
        <v>166.82733000000002</v>
      </c>
      <c r="D18" s="709">
        <v>176.55149</v>
      </c>
      <c r="E18" s="709"/>
      <c r="F18" s="709">
        <v>162.12177</v>
      </c>
      <c r="G18" s="709">
        <v>165.37536824926676</v>
      </c>
      <c r="H18" s="709">
        <v>-3.2535982492667586</v>
      </c>
      <c r="I18" s="710">
        <v>0.98032598032155138</v>
      </c>
      <c r="J18" s="711" t="s">
        <v>1</v>
      </c>
    </row>
    <row r="19" spans="1:10" ht="14.4" customHeight="1" x14ac:dyDescent="0.3">
      <c r="A19" s="707" t="s">
        <v>566</v>
      </c>
      <c r="B19" s="708" t="s">
        <v>333</v>
      </c>
      <c r="C19" s="709">
        <v>0</v>
      </c>
      <c r="D19" s="709">
        <v>70.09532999999999</v>
      </c>
      <c r="E19" s="709"/>
      <c r="F19" s="709">
        <v>67.076279999999997</v>
      </c>
      <c r="G19" s="709">
        <v>94.982352371732503</v>
      </c>
      <c r="H19" s="709">
        <v>-27.906072371732506</v>
      </c>
      <c r="I19" s="710">
        <v>0.70619729165564893</v>
      </c>
      <c r="J19" s="711" t="s">
        <v>1</v>
      </c>
    </row>
    <row r="20" spans="1:10" ht="14.4" customHeight="1" x14ac:dyDescent="0.3">
      <c r="A20" s="707" t="s">
        <v>566</v>
      </c>
      <c r="B20" s="708" t="s">
        <v>334</v>
      </c>
      <c r="C20" s="709">
        <v>92.506460000000004</v>
      </c>
      <c r="D20" s="709">
        <v>14.079599999999999</v>
      </c>
      <c r="E20" s="709"/>
      <c r="F20" s="709">
        <v>21.436140000000002</v>
      </c>
      <c r="G20" s="709">
        <v>24.487939092609004</v>
      </c>
      <c r="H20" s="709">
        <v>-3.0517990926090022</v>
      </c>
      <c r="I20" s="710">
        <v>0.87537542130157853</v>
      </c>
      <c r="J20" s="711" t="s">
        <v>1</v>
      </c>
    </row>
    <row r="21" spans="1:10" ht="14.4" customHeight="1" x14ac:dyDescent="0.3">
      <c r="A21" s="707" t="s">
        <v>566</v>
      </c>
      <c r="B21" s="708" t="s">
        <v>335</v>
      </c>
      <c r="C21" s="709">
        <v>2.81508</v>
      </c>
      <c r="D21" s="709">
        <v>3.8610000000000002</v>
      </c>
      <c r="E21" s="709"/>
      <c r="F21" s="709">
        <v>11.5566</v>
      </c>
      <c r="G21" s="709">
        <v>10.654501999828749</v>
      </c>
      <c r="H21" s="709">
        <v>0.90209800017125019</v>
      </c>
      <c r="I21" s="710">
        <v>1.084668246360623</v>
      </c>
      <c r="J21" s="711" t="s">
        <v>1</v>
      </c>
    </row>
    <row r="22" spans="1:10" ht="14.4" customHeight="1" x14ac:dyDescent="0.3">
      <c r="A22" s="707" t="s">
        <v>566</v>
      </c>
      <c r="B22" s="708" t="s">
        <v>338</v>
      </c>
      <c r="C22" s="709">
        <v>75.597449999999995</v>
      </c>
      <c r="D22" s="709">
        <v>78.721649999999997</v>
      </c>
      <c r="E22" s="709"/>
      <c r="F22" s="709">
        <v>114.16812000000002</v>
      </c>
      <c r="G22" s="709">
        <v>81.707283297722</v>
      </c>
      <c r="H22" s="709">
        <v>32.460836702278016</v>
      </c>
      <c r="I22" s="710">
        <v>1.3972820462528219</v>
      </c>
      <c r="J22" s="711" t="s">
        <v>1</v>
      </c>
    </row>
    <row r="23" spans="1:10" ht="14.4" customHeight="1" x14ac:dyDescent="0.3">
      <c r="A23" s="707" t="s">
        <v>566</v>
      </c>
      <c r="B23" s="708" t="s">
        <v>339</v>
      </c>
      <c r="C23" s="709">
        <v>16.10285</v>
      </c>
      <c r="D23" s="709">
        <v>61.245739999999998</v>
      </c>
      <c r="E23" s="709"/>
      <c r="F23" s="709">
        <v>129.95537999999999</v>
      </c>
      <c r="G23" s="709">
        <v>32.931772363924502</v>
      </c>
      <c r="H23" s="709">
        <v>97.023607636075496</v>
      </c>
      <c r="I23" s="710">
        <v>3.9462006042031659</v>
      </c>
      <c r="J23" s="711" t="s">
        <v>1</v>
      </c>
    </row>
    <row r="24" spans="1:10" ht="14.4" customHeight="1" x14ac:dyDescent="0.3">
      <c r="A24" s="707" t="s">
        <v>566</v>
      </c>
      <c r="B24" s="708" t="s">
        <v>340</v>
      </c>
      <c r="C24" s="709">
        <v>25.647220000000001</v>
      </c>
      <c r="D24" s="709">
        <v>26.973850000000002</v>
      </c>
      <c r="E24" s="709"/>
      <c r="F24" s="709">
        <v>25.854410000000001</v>
      </c>
      <c r="G24" s="709">
        <v>22.69951887629875</v>
      </c>
      <c r="H24" s="709">
        <v>3.1548911237012511</v>
      </c>
      <c r="I24" s="710">
        <v>1.1389849335967808</v>
      </c>
      <c r="J24" s="711" t="s">
        <v>1</v>
      </c>
    </row>
    <row r="25" spans="1:10" ht="14.4" customHeight="1" x14ac:dyDescent="0.3">
      <c r="A25" s="707" t="s">
        <v>566</v>
      </c>
      <c r="B25" s="708" t="s">
        <v>568</v>
      </c>
      <c r="C25" s="709">
        <v>379.49639000000002</v>
      </c>
      <c r="D25" s="709">
        <v>431.52866</v>
      </c>
      <c r="E25" s="709"/>
      <c r="F25" s="709">
        <v>532.16870000000006</v>
      </c>
      <c r="G25" s="709">
        <v>432.83873625138227</v>
      </c>
      <c r="H25" s="709">
        <v>99.329963748617786</v>
      </c>
      <c r="I25" s="710">
        <v>1.2294849222804527</v>
      </c>
      <c r="J25" s="711" t="s">
        <v>569</v>
      </c>
    </row>
    <row r="26" spans="1:10" ht="14.4" customHeight="1" x14ac:dyDescent="0.3">
      <c r="A26" s="707" t="s">
        <v>563</v>
      </c>
      <c r="B26" s="708" t="s">
        <v>563</v>
      </c>
      <c r="C26" s="709" t="s">
        <v>563</v>
      </c>
      <c r="D26" s="709" t="s">
        <v>563</v>
      </c>
      <c r="E26" s="709"/>
      <c r="F26" s="709" t="s">
        <v>563</v>
      </c>
      <c r="G26" s="709" t="s">
        <v>563</v>
      </c>
      <c r="H26" s="709" t="s">
        <v>563</v>
      </c>
      <c r="I26" s="710" t="s">
        <v>563</v>
      </c>
      <c r="J26" s="711" t="s">
        <v>570</v>
      </c>
    </row>
    <row r="27" spans="1:10" ht="14.4" customHeight="1" x14ac:dyDescent="0.3">
      <c r="A27" s="707" t="s">
        <v>571</v>
      </c>
      <c r="B27" s="708" t="s">
        <v>572</v>
      </c>
      <c r="C27" s="709" t="s">
        <v>563</v>
      </c>
      <c r="D27" s="709" t="s">
        <v>563</v>
      </c>
      <c r="E27" s="709"/>
      <c r="F27" s="709" t="s">
        <v>563</v>
      </c>
      <c r="G27" s="709" t="s">
        <v>563</v>
      </c>
      <c r="H27" s="709" t="s">
        <v>563</v>
      </c>
      <c r="I27" s="710" t="s">
        <v>563</v>
      </c>
      <c r="J27" s="711" t="s">
        <v>0</v>
      </c>
    </row>
    <row r="28" spans="1:10" ht="14.4" customHeight="1" x14ac:dyDescent="0.3">
      <c r="A28" s="707" t="s">
        <v>571</v>
      </c>
      <c r="B28" s="708" t="s">
        <v>332</v>
      </c>
      <c r="C28" s="709">
        <v>171.49028999999999</v>
      </c>
      <c r="D28" s="709">
        <v>186.70753000000002</v>
      </c>
      <c r="E28" s="709"/>
      <c r="F28" s="709">
        <v>240.7174</v>
      </c>
      <c r="G28" s="709">
        <v>200.91449448838574</v>
      </c>
      <c r="H28" s="709">
        <v>39.802905511614256</v>
      </c>
      <c r="I28" s="710">
        <v>1.1981086810733566</v>
      </c>
      <c r="J28" s="711" t="s">
        <v>1</v>
      </c>
    </row>
    <row r="29" spans="1:10" ht="14.4" customHeight="1" x14ac:dyDescent="0.3">
      <c r="A29" s="707" t="s">
        <v>571</v>
      </c>
      <c r="B29" s="708" t="s">
        <v>333</v>
      </c>
      <c r="C29" s="709">
        <v>0</v>
      </c>
      <c r="D29" s="709">
        <v>43.461470000000006</v>
      </c>
      <c r="E29" s="709"/>
      <c r="F29" s="709">
        <v>48.304409999999997</v>
      </c>
      <c r="G29" s="709">
        <v>47.630703673377504</v>
      </c>
      <c r="H29" s="709">
        <v>0.67370632662249363</v>
      </c>
      <c r="I29" s="710">
        <v>1.0141443706404667</v>
      </c>
      <c r="J29" s="711" t="s">
        <v>1</v>
      </c>
    </row>
    <row r="30" spans="1:10" ht="14.4" customHeight="1" x14ac:dyDescent="0.3">
      <c r="A30" s="707" t="s">
        <v>571</v>
      </c>
      <c r="B30" s="708" t="s">
        <v>334</v>
      </c>
      <c r="C30" s="709">
        <v>39.25712</v>
      </c>
      <c r="D30" s="709">
        <v>4.0491900000000003</v>
      </c>
      <c r="E30" s="709"/>
      <c r="F30" s="709">
        <v>4.6876499999999997</v>
      </c>
      <c r="G30" s="709">
        <v>8.8532216885415007</v>
      </c>
      <c r="H30" s="709">
        <v>-4.1655716885415011</v>
      </c>
      <c r="I30" s="710">
        <v>0.52948521621988809</v>
      </c>
      <c r="J30" s="711" t="s">
        <v>1</v>
      </c>
    </row>
    <row r="31" spans="1:10" ht="14.4" customHeight="1" x14ac:dyDescent="0.3">
      <c r="A31" s="707" t="s">
        <v>571</v>
      </c>
      <c r="B31" s="708" t="s">
        <v>335</v>
      </c>
      <c r="C31" s="709">
        <v>0</v>
      </c>
      <c r="D31" s="709">
        <v>0</v>
      </c>
      <c r="E31" s="709"/>
      <c r="F31" s="709">
        <v>11.783200000000001</v>
      </c>
      <c r="G31" s="709">
        <v>15.5512316380835</v>
      </c>
      <c r="H31" s="709">
        <v>-3.7680316380834995</v>
      </c>
      <c r="I31" s="710">
        <v>0.75770204407116248</v>
      </c>
      <c r="J31" s="711" t="s">
        <v>1</v>
      </c>
    </row>
    <row r="32" spans="1:10" ht="14.4" customHeight="1" x14ac:dyDescent="0.3">
      <c r="A32" s="707" t="s">
        <v>571</v>
      </c>
      <c r="B32" s="708" t="s">
        <v>336</v>
      </c>
      <c r="C32" s="709">
        <v>0</v>
      </c>
      <c r="D32" s="709">
        <v>0</v>
      </c>
      <c r="E32" s="709"/>
      <c r="F32" s="709" t="s">
        <v>563</v>
      </c>
      <c r="G32" s="709" t="s">
        <v>563</v>
      </c>
      <c r="H32" s="709" t="s">
        <v>563</v>
      </c>
      <c r="I32" s="710" t="s">
        <v>563</v>
      </c>
      <c r="J32" s="711" t="s">
        <v>1</v>
      </c>
    </row>
    <row r="33" spans="1:10" ht="14.4" customHeight="1" x14ac:dyDescent="0.3">
      <c r="A33" s="707" t="s">
        <v>571</v>
      </c>
      <c r="B33" s="708" t="s">
        <v>338</v>
      </c>
      <c r="C33" s="709">
        <v>57.755009999999999</v>
      </c>
      <c r="D33" s="709">
        <v>110.38566</v>
      </c>
      <c r="E33" s="709"/>
      <c r="F33" s="709">
        <v>251.47091</v>
      </c>
      <c r="G33" s="709">
        <v>130.59243635006376</v>
      </c>
      <c r="H33" s="709">
        <v>120.87847364993624</v>
      </c>
      <c r="I33" s="710">
        <v>1.9256161920887329</v>
      </c>
      <c r="J33" s="711" t="s">
        <v>1</v>
      </c>
    </row>
    <row r="34" spans="1:10" ht="14.4" customHeight="1" x14ac:dyDescent="0.3">
      <c r="A34" s="707" t="s">
        <v>571</v>
      </c>
      <c r="B34" s="708" t="s">
        <v>339</v>
      </c>
      <c r="C34" s="709">
        <v>1.27145</v>
      </c>
      <c r="D34" s="709">
        <v>0.76512999999999998</v>
      </c>
      <c r="E34" s="709"/>
      <c r="F34" s="709">
        <v>7.5293299999999999</v>
      </c>
      <c r="G34" s="709">
        <v>31.920721900050999</v>
      </c>
      <c r="H34" s="709">
        <v>-24.391391900050998</v>
      </c>
      <c r="I34" s="710">
        <v>0.23587593111382515</v>
      </c>
      <c r="J34" s="711" t="s">
        <v>1</v>
      </c>
    </row>
    <row r="35" spans="1:10" ht="14.4" customHeight="1" x14ac:dyDescent="0.3">
      <c r="A35" s="707" t="s">
        <v>571</v>
      </c>
      <c r="B35" s="708" t="s">
        <v>340</v>
      </c>
      <c r="C35" s="709">
        <v>0</v>
      </c>
      <c r="D35" s="709">
        <v>0</v>
      </c>
      <c r="E35" s="709"/>
      <c r="F35" s="709">
        <v>0</v>
      </c>
      <c r="G35" s="709">
        <v>0.42742658932300004</v>
      </c>
      <c r="H35" s="709">
        <v>-0.42742658932300004</v>
      </c>
      <c r="I35" s="710">
        <v>0</v>
      </c>
      <c r="J35" s="711" t="s">
        <v>1</v>
      </c>
    </row>
    <row r="36" spans="1:10" ht="14.4" customHeight="1" x14ac:dyDescent="0.3">
      <c r="A36" s="707" t="s">
        <v>571</v>
      </c>
      <c r="B36" s="708" t="s">
        <v>573</v>
      </c>
      <c r="C36" s="709">
        <v>269.77387000000004</v>
      </c>
      <c r="D36" s="709">
        <v>345.36898000000008</v>
      </c>
      <c r="E36" s="709"/>
      <c r="F36" s="709">
        <v>564.49290000000008</v>
      </c>
      <c r="G36" s="709">
        <v>435.8902363278259</v>
      </c>
      <c r="H36" s="709">
        <v>128.60266367217417</v>
      </c>
      <c r="I36" s="710">
        <v>1.2950345131737573</v>
      </c>
      <c r="J36" s="711" t="s">
        <v>569</v>
      </c>
    </row>
    <row r="37" spans="1:10" ht="14.4" customHeight="1" x14ac:dyDescent="0.3">
      <c r="A37" s="707" t="s">
        <v>563</v>
      </c>
      <c r="B37" s="708" t="s">
        <v>563</v>
      </c>
      <c r="C37" s="709" t="s">
        <v>563</v>
      </c>
      <c r="D37" s="709" t="s">
        <v>563</v>
      </c>
      <c r="E37" s="709"/>
      <c r="F37" s="709" t="s">
        <v>563</v>
      </c>
      <c r="G37" s="709" t="s">
        <v>563</v>
      </c>
      <c r="H37" s="709" t="s">
        <v>563</v>
      </c>
      <c r="I37" s="710" t="s">
        <v>563</v>
      </c>
      <c r="J37" s="711" t="s">
        <v>570</v>
      </c>
    </row>
    <row r="38" spans="1:10" ht="14.4" customHeight="1" x14ac:dyDescent="0.3">
      <c r="A38" s="707" t="s">
        <v>574</v>
      </c>
      <c r="B38" s="708" t="s">
        <v>575</v>
      </c>
      <c r="C38" s="709" t="s">
        <v>563</v>
      </c>
      <c r="D38" s="709" t="s">
        <v>563</v>
      </c>
      <c r="E38" s="709"/>
      <c r="F38" s="709" t="s">
        <v>563</v>
      </c>
      <c r="G38" s="709" t="s">
        <v>563</v>
      </c>
      <c r="H38" s="709" t="s">
        <v>563</v>
      </c>
      <c r="I38" s="710" t="s">
        <v>563</v>
      </c>
      <c r="J38" s="711" t="s">
        <v>0</v>
      </c>
    </row>
    <row r="39" spans="1:10" ht="14.4" customHeight="1" x14ac:dyDescent="0.3">
      <c r="A39" s="707" t="s">
        <v>574</v>
      </c>
      <c r="B39" s="708" t="s">
        <v>332</v>
      </c>
      <c r="C39" s="709">
        <v>202.93144999999998</v>
      </c>
      <c r="D39" s="709">
        <v>221.26848999999999</v>
      </c>
      <c r="E39" s="709"/>
      <c r="F39" s="709">
        <v>257.41380000000004</v>
      </c>
      <c r="G39" s="709">
        <v>223.90749521741299</v>
      </c>
      <c r="H39" s="709">
        <v>33.506304782587051</v>
      </c>
      <c r="I39" s="710">
        <v>1.1496435157297999</v>
      </c>
      <c r="J39" s="711" t="s">
        <v>1</v>
      </c>
    </row>
    <row r="40" spans="1:10" ht="14.4" customHeight="1" x14ac:dyDescent="0.3">
      <c r="A40" s="707" t="s">
        <v>574</v>
      </c>
      <c r="B40" s="708" t="s">
        <v>333</v>
      </c>
      <c r="C40" s="709">
        <v>0</v>
      </c>
      <c r="D40" s="709">
        <v>60.459969999999998</v>
      </c>
      <c r="E40" s="709"/>
      <c r="F40" s="709">
        <v>73.343770000000006</v>
      </c>
      <c r="G40" s="709">
        <v>72.681296453797998</v>
      </c>
      <c r="H40" s="709">
        <v>0.66247354620200838</v>
      </c>
      <c r="I40" s="710">
        <v>1.0091147733808399</v>
      </c>
      <c r="J40" s="711" t="s">
        <v>1</v>
      </c>
    </row>
    <row r="41" spans="1:10" ht="14.4" customHeight="1" x14ac:dyDescent="0.3">
      <c r="A41" s="707" t="s">
        <v>574</v>
      </c>
      <c r="B41" s="708" t="s">
        <v>334</v>
      </c>
      <c r="C41" s="709">
        <v>41.719920000000002</v>
      </c>
      <c r="D41" s="709">
        <v>9.1215200000000003</v>
      </c>
      <c r="E41" s="709"/>
      <c r="F41" s="709">
        <v>7.3228099999999996</v>
      </c>
      <c r="G41" s="709">
        <v>8.5086514219975005</v>
      </c>
      <c r="H41" s="709">
        <v>-1.1858414219975009</v>
      </c>
      <c r="I41" s="710">
        <v>0.8606310961415421</v>
      </c>
      <c r="J41" s="711" t="s">
        <v>1</v>
      </c>
    </row>
    <row r="42" spans="1:10" ht="14.4" customHeight="1" x14ac:dyDescent="0.3">
      <c r="A42" s="707" t="s">
        <v>574</v>
      </c>
      <c r="B42" s="708" t="s">
        <v>335</v>
      </c>
      <c r="C42" s="709">
        <v>3.8610000000000002</v>
      </c>
      <c r="D42" s="709">
        <v>6.4349999999999996</v>
      </c>
      <c r="E42" s="709"/>
      <c r="F42" s="709">
        <v>36.128399999999999</v>
      </c>
      <c r="G42" s="709">
        <v>18.33699667133725</v>
      </c>
      <c r="H42" s="709">
        <v>17.791403328662749</v>
      </c>
      <c r="I42" s="710">
        <v>1.9702463084629707</v>
      </c>
      <c r="J42" s="711" t="s">
        <v>1</v>
      </c>
    </row>
    <row r="43" spans="1:10" ht="14.4" customHeight="1" x14ac:dyDescent="0.3">
      <c r="A43" s="707" t="s">
        <v>574</v>
      </c>
      <c r="B43" s="708" t="s">
        <v>336</v>
      </c>
      <c r="C43" s="709">
        <v>150.4888</v>
      </c>
      <c r="D43" s="709">
        <v>0</v>
      </c>
      <c r="E43" s="709"/>
      <c r="F43" s="709">
        <v>157.34970000000001</v>
      </c>
      <c r="G43" s="709">
        <v>0</v>
      </c>
      <c r="H43" s="709">
        <v>157.34970000000001</v>
      </c>
      <c r="I43" s="710" t="s">
        <v>563</v>
      </c>
      <c r="J43" s="711" t="s">
        <v>1</v>
      </c>
    </row>
    <row r="44" spans="1:10" ht="14.4" customHeight="1" x14ac:dyDescent="0.3">
      <c r="A44" s="707" t="s">
        <v>574</v>
      </c>
      <c r="B44" s="708" t="s">
        <v>338</v>
      </c>
      <c r="C44" s="709">
        <v>69.819420000000008</v>
      </c>
      <c r="D44" s="709">
        <v>109.13299000000001</v>
      </c>
      <c r="E44" s="709"/>
      <c r="F44" s="709">
        <v>245.56066999999999</v>
      </c>
      <c r="G44" s="709">
        <v>127.21941733953952</v>
      </c>
      <c r="H44" s="709">
        <v>118.34125266046047</v>
      </c>
      <c r="I44" s="710">
        <v>1.9302137608806691</v>
      </c>
      <c r="J44" s="711" t="s">
        <v>1</v>
      </c>
    </row>
    <row r="45" spans="1:10" ht="14.4" customHeight="1" x14ac:dyDescent="0.3">
      <c r="A45" s="707" t="s">
        <v>574</v>
      </c>
      <c r="B45" s="708" t="s">
        <v>339</v>
      </c>
      <c r="C45" s="709">
        <v>13.31676</v>
      </c>
      <c r="D45" s="709">
        <v>0.85951</v>
      </c>
      <c r="E45" s="709"/>
      <c r="F45" s="709">
        <v>26.824089999999998</v>
      </c>
      <c r="G45" s="709">
        <v>3.9880699452349999</v>
      </c>
      <c r="H45" s="709">
        <v>22.836020054764997</v>
      </c>
      <c r="I45" s="710">
        <v>6.7260831350387384</v>
      </c>
      <c r="J45" s="711" t="s">
        <v>1</v>
      </c>
    </row>
    <row r="46" spans="1:10" ht="14.4" customHeight="1" x14ac:dyDescent="0.3">
      <c r="A46" s="707" t="s">
        <v>574</v>
      </c>
      <c r="B46" s="708" t="s">
        <v>340</v>
      </c>
      <c r="C46" s="709">
        <v>0.82799999999999996</v>
      </c>
      <c r="D46" s="709">
        <v>0.82799999999999996</v>
      </c>
      <c r="E46" s="709"/>
      <c r="F46" s="709">
        <v>1.6559999999999999</v>
      </c>
      <c r="G46" s="709">
        <v>0.74799653131525001</v>
      </c>
      <c r="H46" s="709">
        <v>0.9080034686847499</v>
      </c>
      <c r="I46" s="710">
        <v>2.2139140098526253</v>
      </c>
      <c r="J46" s="711" t="s">
        <v>1</v>
      </c>
    </row>
    <row r="47" spans="1:10" ht="14.4" customHeight="1" x14ac:dyDescent="0.3">
      <c r="A47" s="707" t="s">
        <v>574</v>
      </c>
      <c r="B47" s="708" t="s">
        <v>576</v>
      </c>
      <c r="C47" s="709">
        <v>482.96535</v>
      </c>
      <c r="D47" s="709">
        <v>408.10547999999994</v>
      </c>
      <c r="E47" s="709"/>
      <c r="F47" s="709">
        <v>805.5992399999999</v>
      </c>
      <c r="G47" s="709">
        <v>455.38992358063553</v>
      </c>
      <c r="H47" s="709">
        <v>350.20931641936437</v>
      </c>
      <c r="I47" s="710">
        <v>1.769031764395975</v>
      </c>
      <c r="J47" s="711" t="s">
        <v>569</v>
      </c>
    </row>
    <row r="48" spans="1:10" ht="14.4" customHeight="1" x14ac:dyDescent="0.3">
      <c r="A48" s="707" t="s">
        <v>563</v>
      </c>
      <c r="B48" s="708" t="s">
        <v>563</v>
      </c>
      <c r="C48" s="709" t="s">
        <v>563</v>
      </c>
      <c r="D48" s="709" t="s">
        <v>563</v>
      </c>
      <c r="E48" s="709"/>
      <c r="F48" s="709" t="s">
        <v>563</v>
      </c>
      <c r="G48" s="709" t="s">
        <v>563</v>
      </c>
      <c r="H48" s="709" t="s">
        <v>563</v>
      </c>
      <c r="I48" s="710" t="s">
        <v>563</v>
      </c>
      <c r="J48" s="711" t="s">
        <v>570</v>
      </c>
    </row>
    <row r="49" spans="1:10" ht="14.4" customHeight="1" x14ac:dyDescent="0.3">
      <c r="A49" s="707" t="s">
        <v>577</v>
      </c>
      <c r="B49" s="708" t="s">
        <v>578</v>
      </c>
      <c r="C49" s="709" t="s">
        <v>563</v>
      </c>
      <c r="D49" s="709" t="s">
        <v>563</v>
      </c>
      <c r="E49" s="709"/>
      <c r="F49" s="709" t="s">
        <v>563</v>
      </c>
      <c r="G49" s="709" t="s">
        <v>563</v>
      </c>
      <c r="H49" s="709" t="s">
        <v>563</v>
      </c>
      <c r="I49" s="710" t="s">
        <v>563</v>
      </c>
      <c r="J49" s="711" t="s">
        <v>0</v>
      </c>
    </row>
    <row r="50" spans="1:10" ht="14.4" customHeight="1" x14ac:dyDescent="0.3">
      <c r="A50" s="707" t="s">
        <v>577</v>
      </c>
      <c r="B50" s="708" t="s">
        <v>332</v>
      </c>
      <c r="C50" s="709">
        <v>5.5605099999999998</v>
      </c>
      <c r="D50" s="709">
        <v>8.1362299999999994</v>
      </c>
      <c r="E50" s="709"/>
      <c r="F50" s="709">
        <v>6.9429099999999995</v>
      </c>
      <c r="G50" s="709">
        <v>9.3676864811852507</v>
      </c>
      <c r="H50" s="709">
        <v>-2.4247764811852512</v>
      </c>
      <c r="I50" s="710">
        <v>0.74115524830433321</v>
      </c>
      <c r="J50" s="711" t="s">
        <v>1</v>
      </c>
    </row>
    <row r="51" spans="1:10" ht="14.4" customHeight="1" x14ac:dyDescent="0.3">
      <c r="A51" s="707" t="s">
        <v>577</v>
      </c>
      <c r="B51" s="708" t="s">
        <v>340</v>
      </c>
      <c r="C51" s="709">
        <v>8.1350700000000007</v>
      </c>
      <c r="D51" s="709">
        <v>8.8532799999999998</v>
      </c>
      <c r="E51" s="709"/>
      <c r="F51" s="709">
        <v>8.6181400000000004</v>
      </c>
      <c r="G51" s="709">
        <v>7.4596470636902499</v>
      </c>
      <c r="H51" s="709">
        <v>1.1584929363097505</v>
      </c>
      <c r="I51" s="710">
        <v>1.155301306672899</v>
      </c>
      <c r="J51" s="711" t="s">
        <v>1</v>
      </c>
    </row>
    <row r="52" spans="1:10" ht="14.4" customHeight="1" x14ac:dyDescent="0.3">
      <c r="A52" s="707" t="s">
        <v>577</v>
      </c>
      <c r="B52" s="708" t="s">
        <v>579</v>
      </c>
      <c r="C52" s="709">
        <v>13.69558</v>
      </c>
      <c r="D52" s="709">
        <v>16.989509999999999</v>
      </c>
      <c r="E52" s="709"/>
      <c r="F52" s="709">
        <v>15.56105</v>
      </c>
      <c r="G52" s="709">
        <v>16.827333544875501</v>
      </c>
      <c r="H52" s="709">
        <v>-1.2662835448755008</v>
      </c>
      <c r="I52" s="710">
        <v>0.92474841355592385</v>
      </c>
      <c r="J52" s="711" t="s">
        <v>569</v>
      </c>
    </row>
    <row r="53" spans="1:10" ht="14.4" customHeight="1" x14ac:dyDescent="0.3">
      <c r="A53" s="707" t="s">
        <v>563</v>
      </c>
      <c r="B53" s="708" t="s">
        <v>563</v>
      </c>
      <c r="C53" s="709" t="s">
        <v>563</v>
      </c>
      <c r="D53" s="709" t="s">
        <v>563</v>
      </c>
      <c r="E53" s="709"/>
      <c r="F53" s="709" t="s">
        <v>563</v>
      </c>
      <c r="G53" s="709" t="s">
        <v>563</v>
      </c>
      <c r="H53" s="709" t="s">
        <v>563</v>
      </c>
      <c r="I53" s="710" t="s">
        <v>563</v>
      </c>
      <c r="J53" s="711" t="s">
        <v>570</v>
      </c>
    </row>
    <row r="54" spans="1:10" ht="14.4" customHeight="1" x14ac:dyDescent="0.3">
      <c r="A54" s="707" t="s">
        <v>580</v>
      </c>
      <c r="B54" s="708" t="s">
        <v>581</v>
      </c>
      <c r="C54" s="709" t="s">
        <v>563</v>
      </c>
      <c r="D54" s="709" t="s">
        <v>563</v>
      </c>
      <c r="E54" s="709"/>
      <c r="F54" s="709" t="s">
        <v>563</v>
      </c>
      <c r="G54" s="709" t="s">
        <v>563</v>
      </c>
      <c r="H54" s="709" t="s">
        <v>563</v>
      </c>
      <c r="I54" s="710" t="s">
        <v>563</v>
      </c>
      <c r="J54" s="711" t="s">
        <v>0</v>
      </c>
    </row>
    <row r="55" spans="1:10" ht="14.4" customHeight="1" x14ac:dyDescent="0.3">
      <c r="A55" s="707" t="s">
        <v>580</v>
      </c>
      <c r="B55" s="708" t="s">
        <v>332</v>
      </c>
      <c r="C55" s="709">
        <v>286.29485999999997</v>
      </c>
      <c r="D55" s="709">
        <v>302.39600000000002</v>
      </c>
      <c r="E55" s="709"/>
      <c r="F55" s="709">
        <v>283.28417999999999</v>
      </c>
      <c r="G55" s="709">
        <v>306.8674517812475</v>
      </c>
      <c r="H55" s="709">
        <v>-23.583271781247504</v>
      </c>
      <c r="I55" s="710">
        <v>0.92314834419761471</v>
      </c>
      <c r="J55" s="711" t="s">
        <v>1</v>
      </c>
    </row>
    <row r="56" spans="1:10" ht="14.4" customHeight="1" x14ac:dyDescent="0.3">
      <c r="A56" s="707" t="s">
        <v>580</v>
      </c>
      <c r="B56" s="708" t="s">
        <v>333</v>
      </c>
      <c r="C56" s="709">
        <v>0</v>
      </c>
      <c r="D56" s="709">
        <v>190.75488999999999</v>
      </c>
      <c r="E56" s="709"/>
      <c r="F56" s="709">
        <v>211.74385999999998</v>
      </c>
      <c r="G56" s="709">
        <v>196.00700160127172</v>
      </c>
      <c r="H56" s="709">
        <v>15.736858398728259</v>
      </c>
      <c r="I56" s="710">
        <v>1.0802872258142138</v>
      </c>
      <c r="J56" s="711" t="s">
        <v>1</v>
      </c>
    </row>
    <row r="57" spans="1:10" ht="14.4" customHeight="1" x14ac:dyDescent="0.3">
      <c r="A57" s="707" t="s">
        <v>580</v>
      </c>
      <c r="B57" s="708" t="s">
        <v>334</v>
      </c>
      <c r="C57" s="709">
        <v>215.57123999999999</v>
      </c>
      <c r="D57" s="709">
        <v>5.4324300000000001</v>
      </c>
      <c r="E57" s="709"/>
      <c r="F57" s="709">
        <v>7.8063400000000005</v>
      </c>
      <c r="G57" s="709">
        <v>12.0508406035575</v>
      </c>
      <c r="H57" s="709">
        <v>-4.2445006035574995</v>
      </c>
      <c r="I57" s="710">
        <v>0.64778385648014536</v>
      </c>
      <c r="J57" s="711" t="s">
        <v>1</v>
      </c>
    </row>
    <row r="58" spans="1:10" ht="14.4" customHeight="1" x14ac:dyDescent="0.3">
      <c r="A58" s="707" t="s">
        <v>580</v>
      </c>
      <c r="B58" s="708" t="s">
        <v>335</v>
      </c>
      <c r="C58" s="709">
        <v>48.997039999999998</v>
      </c>
      <c r="D58" s="709">
        <v>47.856400000000001</v>
      </c>
      <c r="E58" s="709"/>
      <c r="F58" s="709">
        <v>50.639279999999999</v>
      </c>
      <c r="G58" s="709">
        <v>27.957269690750245</v>
      </c>
      <c r="H58" s="709">
        <v>22.682010309249755</v>
      </c>
      <c r="I58" s="710">
        <v>1.8113099226121561</v>
      </c>
      <c r="J58" s="711" t="s">
        <v>1</v>
      </c>
    </row>
    <row r="59" spans="1:10" ht="14.4" customHeight="1" x14ac:dyDescent="0.3">
      <c r="A59" s="707" t="s">
        <v>580</v>
      </c>
      <c r="B59" s="708" t="s">
        <v>336</v>
      </c>
      <c r="C59" s="709" t="s">
        <v>563</v>
      </c>
      <c r="D59" s="709" t="s">
        <v>563</v>
      </c>
      <c r="E59" s="709"/>
      <c r="F59" s="709">
        <v>238.15075999999999</v>
      </c>
      <c r="G59" s="709">
        <v>0</v>
      </c>
      <c r="H59" s="709">
        <v>238.15075999999999</v>
      </c>
      <c r="I59" s="710" t="s">
        <v>563</v>
      </c>
      <c r="J59" s="711" t="s">
        <v>1</v>
      </c>
    </row>
    <row r="60" spans="1:10" ht="14.4" customHeight="1" x14ac:dyDescent="0.3">
      <c r="A60" s="707" t="s">
        <v>580</v>
      </c>
      <c r="B60" s="708" t="s">
        <v>338</v>
      </c>
      <c r="C60" s="709">
        <v>49.527450000000002</v>
      </c>
      <c r="D60" s="709">
        <v>67.507849999999991</v>
      </c>
      <c r="E60" s="709"/>
      <c r="F60" s="709">
        <v>178.62599</v>
      </c>
      <c r="G60" s="709">
        <v>61.906752887848</v>
      </c>
      <c r="H60" s="709">
        <v>116.719237112152</v>
      </c>
      <c r="I60" s="710">
        <v>2.8854039610768121</v>
      </c>
      <c r="J60" s="711" t="s">
        <v>1</v>
      </c>
    </row>
    <row r="61" spans="1:10" ht="14.4" customHeight="1" x14ac:dyDescent="0.3">
      <c r="A61" s="707" t="s">
        <v>580</v>
      </c>
      <c r="B61" s="708" t="s">
        <v>339</v>
      </c>
      <c r="C61" s="709">
        <v>61.554749999999999</v>
      </c>
      <c r="D61" s="709">
        <v>25.847730000000002</v>
      </c>
      <c r="E61" s="709"/>
      <c r="F61" s="709">
        <v>49.946600000000004</v>
      </c>
      <c r="G61" s="709">
        <v>18.659435790789249</v>
      </c>
      <c r="H61" s="709">
        <v>31.287164209210754</v>
      </c>
      <c r="I61" s="710">
        <v>2.6767476015890499</v>
      </c>
      <c r="J61" s="711" t="s">
        <v>1</v>
      </c>
    </row>
    <row r="62" spans="1:10" ht="14.4" customHeight="1" x14ac:dyDescent="0.3">
      <c r="A62" s="707" t="s">
        <v>580</v>
      </c>
      <c r="B62" s="708" t="s">
        <v>340</v>
      </c>
      <c r="C62" s="709">
        <v>45.788299999999992</v>
      </c>
      <c r="D62" s="709">
        <v>46.591149999999999</v>
      </c>
      <c r="E62" s="709"/>
      <c r="F62" s="709">
        <v>47.306529999999995</v>
      </c>
      <c r="G62" s="709">
        <v>41.165410939372251</v>
      </c>
      <c r="H62" s="709">
        <v>6.1411190606277444</v>
      </c>
      <c r="I62" s="710">
        <v>1.1491815317882357</v>
      </c>
      <c r="J62" s="711" t="s">
        <v>1</v>
      </c>
    </row>
    <row r="63" spans="1:10" ht="14.4" customHeight="1" x14ac:dyDescent="0.3">
      <c r="A63" s="707" t="s">
        <v>580</v>
      </c>
      <c r="B63" s="708" t="s">
        <v>582</v>
      </c>
      <c r="C63" s="709">
        <v>707.73363999999992</v>
      </c>
      <c r="D63" s="709">
        <v>686.38644999999985</v>
      </c>
      <c r="E63" s="709"/>
      <c r="F63" s="709">
        <v>1067.5035399999999</v>
      </c>
      <c r="G63" s="709">
        <v>664.61416329483643</v>
      </c>
      <c r="H63" s="709">
        <v>402.8893767051635</v>
      </c>
      <c r="I63" s="710">
        <v>1.6062004076287395</v>
      </c>
      <c r="J63" s="711" t="s">
        <v>569</v>
      </c>
    </row>
    <row r="64" spans="1:10" ht="14.4" customHeight="1" x14ac:dyDescent="0.3">
      <c r="A64" s="707" t="s">
        <v>563</v>
      </c>
      <c r="B64" s="708" t="s">
        <v>563</v>
      </c>
      <c r="C64" s="709" t="s">
        <v>563</v>
      </c>
      <c r="D64" s="709" t="s">
        <v>563</v>
      </c>
      <c r="E64" s="709"/>
      <c r="F64" s="709" t="s">
        <v>563</v>
      </c>
      <c r="G64" s="709" t="s">
        <v>563</v>
      </c>
      <c r="H64" s="709" t="s">
        <v>563</v>
      </c>
      <c r="I64" s="710" t="s">
        <v>563</v>
      </c>
      <c r="J64" s="711" t="s">
        <v>570</v>
      </c>
    </row>
    <row r="65" spans="1:10" ht="14.4" customHeight="1" x14ac:dyDescent="0.3">
      <c r="A65" s="707" t="s">
        <v>583</v>
      </c>
      <c r="B65" s="708" t="s">
        <v>584</v>
      </c>
      <c r="C65" s="709" t="s">
        <v>563</v>
      </c>
      <c r="D65" s="709" t="s">
        <v>563</v>
      </c>
      <c r="E65" s="709"/>
      <c r="F65" s="709" t="s">
        <v>563</v>
      </c>
      <c r="G65" s="709" t="s">
        <v>563</v>
      </c>
      <c r="H65" s="709" t="s">
        <v>563</v>
      </c>
      <c r="I65" s="710" t="s">
        <v>563</v>
      </c>
      <c r="J65" s="711" t="s">
        <v>0</v>
      </c>
    </row>
    <row r="66" spans="1:10" ht="14.4" customHeight="1" x14ac:dyDescent="0.3">
      <c r="A66" s="707" t="s">
        <v>583</v>
      </c>
      <c r="B66" s="708" t="s">
        <v>332</v>
      </c>
      <c r="C66" s="709">
        <v>25.640429999999999</v>
      </c>
      <c r="D66" s="709">
        <v>4.7530799999999997</v>
      </c>
      <c r="E66" s="709"/>
      <c r="F66" s="709">
        <v>22.558669999999999</v>
      </c>
      <c r="G66" s="709">
        <v>19.113242007543501</v>
      </c>
      <c r="H66" s="709">
        <v>3.4454279924564979</v>
      </c>
      <c r="I66" s="710">
        <v>1.1802639233624874</v>
      </c>
      <c r="J66" s="711" t="s">
        <v>1</v>
      </c>
    </row>
    <row r="67" spans="1:10" ht="14.4" customHeight="1" x14ac:dyDescent="0.3">
      <c r="A67" s="707" t="s">
        <v>583</v>
      </c>
      <c r="B67" s="708" t="s">
        <v>585</v>
      </c>
      <c r="C67" s="709">
        <v>25.640429999999999</v>
      </c>
      <c r="D67" s="709">
        <v>4.7530799999999997</v>
      </c>
      <c r="E67" s="709"/>
      <c r="F67" s="709">
        <v>22.558669999999999</v>
      </c>
      <c r="G67" s="709">
        <v>19.113242007543501</v>
      </c>
      <c r="H67" s="709">
        <v>3.4454279924564979</v>
      </c>
      <c r="I67" s="710">
        <v>1.1802639233624874</v>
      </c>
      <c r="J67" s="711" t="s">
        <v>569</v>
      </c>
    </row>
    <row r="68" spans="1:10" ht="14.4" customHeight="1" x14ac:dyDescent="0.3">
      <c r="A68" s="707" t="s">
        <v>563</v>
      </c>
      <c r="B68" s="708" t="s">
        <v>563</v>
      </c>
      <c r="C68" s="709" t="s">
        <v>563</v>
      </c>
      <c r="D68" s="709" t="s">
        <v>563</v>
      </c>
      <c r="E68" s="709"/>
      <c r="F68" s="709" t="s">
        <v>563</v>
      </c>
      <c r="G68" s="709" t="s">
        <v>563</v>
      </c>
      <c r="H68" s="709" t="s">
        <v>563</v>
      </c>
      <c r="I68" s="710" t="s">
        <v>563</v>
      </c>
      <c r="J68" s="711" t="s">
        <v>570</v>
      </c>
    </row>
    <row r="69" spans="1:10" ht="14.4" customHeight="1" x14ac:dyDescent="0.3">
      <c r="A69" s="707" t="s">
        <v>586</v>
      </c>
      <c r="B69" s="708" t="s">
        <v>587</v>
      </c>
      <c r="C69" s="709" t="s">
        <v>563</v>
      </c>
      <c r="D69" s="709" t="s">
        <v>563</v>
      </c>
      <c r="E69" s="709"/>
      <c r="F69" s="709" t="s">
        <v>563</v>
      </c>
      <c r="G69" s="709" t="s">
        <v>563</v>
      </c>
      <c r="H69" s="709" t="s">
        <v>563</v>
      </c>
      <c r="I69" s="710" t="s">
        <v>563</v>
      </c>
      <c r="J69" s="711" t="s">
        <v>0</v>
      </c>
    </row>
    <row r="70" spans="1:10" ht="14.4" customHeight="1" x14ac:dyDescent="0.3">
      <c r="A70" s="707" t="s">
        <v>586</v>
      </c>
      <c r="B70" s="708" t="s">
        <v>332</v>
      </c>
      <c r="C70" s="709">
        <v>6.4060600000000001</v>
      </c>
      <c r="D70" s="709">
        <v>6.45031</v>
      </c>
      <c r="E70" s="709"/>
      <c r="F70" s="709">
        <v>5.1043099999999999</v>
      </c>
      <c r="G70" s="709">
        <v>6.3077497984565003</v>
      </c>
      <c r="H70" s="709">
        <v>-1.2034397984565004</v>
      </c>
      <c r="I70" s="710">
        <v>0.80921250257088817</v>
      </c>
      <c r="J70" s="711" t="s">
        <v>1</v>
      </c>
    </row>
    <row r="71" spans="1:10" ht="14.4" customHeight="1" x14ac:dyDescent="0.3">
      <c r="A71" s="707" t="s">
        <v>586</v>
      </c>
      <c r="B71" s="708" t="s">
        <v>588</v>
      </c>
      <c r="C71" s="709">
        <v>6.4060600000000001</v>
      </c>
      <c r="D71" s="709">
        <v>6.45031</v>
      </c>
      <c r="E71" s="709"/>
      <c r="F71" s="709">
        <v>5.1043099999999999</v>
      </c>
      <c r="G71" s="709">
        <v>6.3077497984565003</v>
      </c>
      <c r="H71" s="709">
        <v>-1.2034397984565004</v>
      </c>
      <c r="I71" s="710">
        <v>0.80921250257088817</v>
      </c>
      <c r="J71" s="711" t="s">
        <v>569</v>
      </c>
    </row>
    <row r="72" spans="1:10" ht="14.4" customHeight="1" x14ac:dyDescent="0.3">
      <c r="A72" s="707" t="s">
        <v>563</v>
      </c>
      <c r="B72" s="708" t="s">
        <v>563</v>
      </c>
      <c r="C72" s="709" t="s">
        <v>563</v>
      </c>
      <c r="D72" s="709" t="s">
        <v>563</v>
      </c>
      <c r="E72" s="709"/>
      <c r="F72" s="709" t="s">
        <v>563</v>
      </c>
      <c r="G72" s="709" t="s">
        <v>563</v>
      </c>
      <c r="H72" s="709" t="s">
        <v>563</v>
      </c>
      <c r="I72" s="710" t="s">
        <v>563</v>
      </c>
      <c r="J72" s="711" t="s">
        <v>570</v>
      </c>
    </row>
    <row r="73" spans="1:10" ht="14.4" customHeight="1" x14ac:dyDescent="0.3">
      <c r="A73" s="707" t="s">
        <v>561</v>
      </c>
      <c r="B73" s="708" t="s">
        <v>564</v>
      </c>
      <c r="C73" s="709">
        <v>1885.7113199999997</v>
      </c>
      <c r="D73" s="709">
        <v>1899.5824699999996</v>
      </c>
      <c r="E73" s="709"/>
      <c r="F73" s="709">
        <v>3012.9884100000004</v>
      </c>
      <c r="G73" s="709">
        <v>2030.9813848055558</v>
      </c>
      <c r="H73" s="709">
        <v>982.00702519444462</v>
      </c>
      <c r="I73" s="710">
        <v>1.48351355287703</v>
      </c>
      <c r="J73" s="711" t="s">
        <v>565</v>
      </c>
    </row>
  </sheetData>
  <mergeCells count="3">
    <mergeCell ref="F3:I3"/>
    <mergeCell ref="C4:D4"/>
    <mergeCell ref="A1:I1"/>
  </mergeCells>
  <conditionalFormatting sqref="F15 F74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73">
    <cfRule type="expression" dxfId="71" priority="5">
      <formula>$H16&gt;0</formula>
    </cfRule>
  </conditionalFormatting>
  <conditionalFormatting sqref="A16:A73">
    <cfRule type="expression" dxfId="70" priority="2">
      <formula>AND($J16&lt;&gt;"mezeraKL",$J16&lt;&gt;"")</formula>
    </cfRule>
  </conditionalFormatting>
  <conditionalFormatting sqref="I16:I73">
    <cfRule type="expression" dxfId="69" priority="6">
      <formula>$I16&gt;1</formula>
    </cfRule>
  </conditionalFormatting>
  <conditionalFormatting sqref="B16:B73">
    <cfRule type="expression" dxfId="68" priority="1">
      <formula>OR($J16="NS",$J16="SumaNS",$J16="Účet")</formula>
    </cfRule>
  </conditionalFormatting>
  <conditionalFormatting sqref="A16:D73 F16:I73">
    <cfRule type="expression" dxfId="67" priority="8">
      <formula>AND($J16&lt;&gt;"",$J16&lt;&gt;"mezeraKL")</formula>
    </cfRule>
  </conditionalFormatting>
  <conditionalFormatting sqref="B16:D73 F16:I73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3 F16:I73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1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7"/>
      <c r="D3" s="558"/>
      <c r="E3" s="558"/>
      <c r="F3" s="558"/>
      <c r="G3" s="558"/>
      <c r="H3" s="558"/>
      <c r="I3" s="558"/>
      <c r="J3" s="559" t="s">
        <v>159</v>
      </c>
      <c r="K3" s="560"/>
      <c r="L3" s="203">
        <f>IF(M3&lt;&gt;0,N3/M3,0)</f>
        <v>275.47892795445068</v>
      </c>
      <c r="M3" s="203">
        <f>SUBTOTAL(9,M5:M1048576)</f>
        <v>10634.400000000001</v>
      </c>
      <c r="N3" s="204">
        <f>SUBTOTAL(9,N5:N1048576)</f>
        <v>2929553.1114388108</v>
      </c>
    </row>
    <row r="4" spans="1:14" s="330" customFormat="1" ht="14.4" customHeight="1" thickBot="1" x14ac:dyDescent="0.35">
      <c r="A4" s="712" t="s">
        <v>4</v>
      </c>
      <c r="B4" s="713" t="s">
        <v>5</v>
      </c>
      <c r="C4" s="713" t="s">
        <v>0</v>
      </c>
      <c r="D4" s="713" t="s">
        <v>6</v>
      </c>
      <c r="E4" s="713" t="s">
        <v>7</v>
      </c>
      <c r="F4" s="713" t="s">
        <v>1</v>
      </c>
      <c r="G4" s="713" t="s">
        <v>8</v>
      </c>
      <c r="H4" s="713" t="s">
        <v>9</v>
      </c>
      <c r="I4" s="713" t="s">
        <v>10</v>
      </c>
      <c r="J4" s="714" t="s">
        <v>11</v>
      </c>
      <c r="K4" s="714" t="s">
        <v>12</v>
      </c>
      <c r="L4" s="715" t="s">
        <v>184</v>
      </c>
      <c r="M4" s="715" t="s">
        <v>13</v>
      </c>
      <c r="N4" s="716" t="s">
        <v>201</v>
      </c>
    </row>
    <row r="5" spans="1:14" ht="14.4" customHeight="1" x14ac:dyDescent="0.3">
      <c r="A5" s="717" t="s">
        <v>561</v>
      </c>
      <c r="B5" s="718" t="s">
        <v>2111</v>
      </c>
      <c r="C5" s="719" t="s">
        <v>566</v>
      </c>
      <c r="D5" s="720" t="s">
        <v>567</v>
      </c>
      <c r="E5" s="719" t="s">
        <v>589</v>
      </c>
      <c r="F5" s="720" t="s">
        <v>2112</v>
      </c>
      <c r="G5" s="719"/>
      <c r="H5" s="719" t="s">
        <v>590</v>
      </c>
      <c r="I5" s="719" t="s">
        <v>590</v>
      </c>
      <c r="J5" s="719" t="s">
        <v>591</v>
      </c>
      <c r="K5" s="719" t="s">
        <v>592</v>
      </c>
      <c r="L5" s="721">
        <v>110</v>
      </c>
      <c r="M5" s="721">
        <v>3</v>
      </c>
      <c r="N5" s="722">
        <v>330</v>
      </c>
    </row>
    <row r="6" spans="1:14" ht="14.4" customHeight="1" x14ac:dyDescent="0.3">
      <c r="A6" s="723" t="s">
        <v>561</v>
      </c>
      <c r="B6" s="724" t="s">
        <v>2111</v>
      </c>
      <c r="C6" s="725" t="s">
        <v>566</v>
      </c>
      <c r="D6" s="726" t="s">
        <v>567</v>
      </c>
      <c r="E6" s="725" t="s">
        <v>589</v>
      </c>
      <c r="F6" s="726" t="s">
        <v>2112</v>
      </c>
      <c r="G6" s="725"/>
      <c r="H6" s="725" t="s">
        <v>593</v>
      </c>
      <c r="I6" s="725" t="s">
        <v>593</v>
      </c>
      <c r="J6" s="725" t="s">
        <v>594</v>
      </c>
      <c r="K6" s="725" t="s">
        <v>595</v>
      </c>
      <c r="L6" s="727">
        <v>98.44</v>
      </c>
      <c r="M6" s="727">
        <v>1</v>
      </c>
      <c r="N6" s="728">
        <v>98.44</v>
      </c>
    </row>
    <row r="7" spans="1:14" ht="14.4" customHeight="1" x14ac:dyDescent="0.3">
      <c r="A7" s="723" t="s">
        <v>561</v>
      </c>
      <c r="B7" s="724" t="s">
        <v>2111</v>
      </c>
      <c r="C7" s="725" t="s">
        <v>566</v>
      </c>
      <c r="D7" s="726" t="s">
        <v>567</v>
      </c>
      <c r="E7" s="725" t="s">
        <v>589</v>
      </c>
      <c r="F7" s="726" t="s">
        <v>2112</v>
      </c>
      <c r="G7" s="725" t="s">
        <v>596</v>
      </c>
      <c r="H7" s="725" t="s">
        <v>597</v>
      </c>
      <c r="I7" s="725" t="s">
        <v>597</v>
      </c>
      <c r="J7" s="725" t="s">
        <v>598</v>
      </c>
      <c r="K7" s="725" t="s">
        <v>599</v>
      </c>
      <c r="L7" s="727">
        <v>171.60000029579712</v>
      </c>
      <c r="M7" s="727">
        <v>98</v>
      </c>
      <c r="N7" s="728">
        <v>16816.800028988117</v>
      </c>
    </row>
    <row r="8" spans="1:14" ht="14.4" customHeight="1" x14ac:dyDescent="0.3">
      <c r="A8" s="723" t="s">
        <v>561</v>
      </c>
      <c r="B8" s="724" t="s">
        <v>2111</v>
      </c>
      <c r="C8" s="725" t="s">
        <v>566</v>
      </c>
      <c r="D8" s="726" t="s">
        <v>567</v>
      </c>
      <c r="E8" s="725" t="s">
        <v>589</v>
      </c>
      <c r="F8" s="726" t="s">
        <v>2112</v>
      </c>
      <c r="G8" s="725" t="s">
        <v>596</v>
      </c>
      <c r="H8" s="725" t="s">
        <v>600</v>
      </c>
      <c r="I8" s="725" t="s">
        <v>600</v>
      </c>
      <c r="J8" s="725" t="s">
        <v>601</v>
      </c>
      <c r="K8" s="725" t="s">
        <v>602</v>
      </c>
      <c r="L8" s="727">
        <v>173.68999993668646</v>
      </c>
      <c r="M8" s="727">
        <v>13.700000000000017</v>
      </c>
      <c r="N8" s="728">
        <v>2379.5529991326075</v>
      </c>
    </row>
    <row r="9" spans="1:14" ht="14.4" customHeight="1" x14ac:dyDescent="0.3">
      <c r="A9" s="723" t="s">
        <v>561</v>
      </c>
      <c r="B9" s="724" t="s">
        <v>2111</v>
      </c>
      <c r="C9" s="725" t="s">
        <v>566</v>
      </c>
      <c r="D9" s="726" t="s">
        <v>567</v>
      </c>
      <c r="E9" s="725" t="s">
        <v>589</v>
      </c>
      <c r="F9" s="726" t="s">
        <v>2112</v>
      </c>
      <c r="G9" s="725" t="s">
        <v>596</v>
      </c>
      <c r="H9" s="725" t="s">
        <v>603</v>
      </c>
      <c r="I9" s="725" t="s">
        <v>603</v>
      </c>
      <c r="J9" s="725" t="s">
        <v>604</v>
      </c>
      <c r="K9" s="725" t="s">
        <v>605</v>
      </c>
      <c r="L9" s="727">
        <v>126.50000000000001</v>
      </c>
      <c r="M9" s="727">
        <v>7</v>
      </c>
      <c r="N9" s="728">
        <v>885.50000000000011</v>
      </c>
    </row>
    <row r="10" spans="1:14" ht="14.4" customHeight="1" x14ac:dyDescent="0.3">
      <c r="A10" s="723" t="s">
        <v>561</v>
      </c>
      <c r="B10" s="724" t="s">
        <v>2111</v>
      </c>
      <c r="C10" s="725" t="s">
        <v>566</v>
      </c>
      <c r="D10" s="726" t="s">
        <v>567</v>
      </c>
      <c r="E10" s="725" t="s">
        <v>589</v>
      </c>
      <c r="F10" s="726" t="s">
        <v>2112</v>
      </c>
      <c r="G10" s="725" t="s">
        <v>596</v>
      </c>
      <c r="H10" s="725" t="s">
        <v>606</v>
      </c>
      <c r="I10" s="725" t="s">
        <v>606</v>
      </c>
      <c r="J10" s="725" t="s">
        <v>604</v>
      </c>
      <c r="K10" s="725" t="s">
        <v>607</v>
      </c>
      <c r="L10" s="727">
        <v>222.2</v>
      </c>
      <c r="M10" s="727">
        <v>1</v>
      </c>
      <c r="N10" s="728">
        <v>222.2</v>
      </c>
    </row>
    <row r="11" spans="1:14" ht="14.4" customHeight="1" x14ac:dyDescent="0.3">
      <c r="A11" s="723" t="s">
        <v>561</v>
      </c>
      <c r="B11" s="724" t="s">
        <v>2111</v>
      </c>
      <c r="C11" s="725" t="s">
        <v>566</v>
      </c>
      <c r="D11" s="726" t="s">
        <v>567</v>
      </c>
      <c r="E11" s="725" t="s">
        <v>589</v>
      </c>
      <c r="F11" s="726" t="s">
        <v>2112</v>
      </c>
      <c r="G11" s="725" t="s">
        <v>596</v>
      </c>
      <c r="H11" s="725" t="s">
        <v>608</v>
      </c>
      <c r="I11" s="725" t="s">
        <v>608</v>
      </c>
      <c r="J11" s="725" t="s">
        <v>598</v>
      </c>
      <c r="K11" s="725" t="s">
        <v>609</v>
      </c>
      <c r="L11" s="727">
        <v>92.949999598713845</v>
      </c>
      <c r="M11" s="727">
        <v>25</v>
      </c>
      <c r="N11" s="728">
        <v>2323.749989967846</v>
      </c>
    </row>
    <row r="12" spans="1:14" ht="14.4" customHeight="1" x14ac:dyDescent="0.3">
      <c r="A12" s="723" t="s">
        <v>561</v>
      </c>
      <c r="B12" s="724" t="s">
        <v>2111</v>
      </c>
      <c r="C12" s="725" t="s">
        <v>566</v>
      </c>
      <c r="D12" s="726" t="s">
        <v>567</v>
      </c>
      <c r="E12" s="725" t="s">
        <v>589</v>
      </c>
      <c r="F12" s="726" t="s">
        <v>2112</v>
      </c>
      <c r="G12" s="725" t="s">
        <v>596</v>
      </c>
      <c r="H12" s="725" t="s">
        <v>610</v>
      </c>
      <c r="I12" s="725" t="s">
        <v>610</v>
      </c>
      <c r="J12" s="725" t="s">
        <v>598</v>
      </c>
      <c r="K12" s="725" t="s">
        <v>611</v>
      </c>
      <c r="L12" s="727">
        <v>93.5</v>
      </c>
      <c r="M12" s="727">
        <v>6</v>
      </c>
      <c r="N12" s="728">
        <v>561</v>
      </c>
    </row>
    <row r="13" spans="1:14" ht="14.4" customHeight="1" x14ac:dyDescent="0.3">
      <c r="A13" s="723" t="s">
        <v>561</v>
      </c>
      <c r="B13" s="724" t="s">
        <v>2111</v>
      </c>
      <c r="C13" s="725" t="s">
        <v>566</v>
      </c>
      <c r="D13" s="726" t="s">
        <v>567</v>
      </c>
      <c r="E13" s="725" t="s">
        <v>589</v>
      </c>
      <c r="F13" s="726" t="s">
        <v>2112</v>
      </c>
      <c r="G13" s="725" t="s">
        <v>596</v>
      </c>
      <c r="H13" s="725" t="s">
        <v>612</v>
      </c>
      <c r="I13" s="725" t="s">
        <v>613</v>
      </c>
      <c r="J13" s="725" t="s">
        <v>614</v>
      </c>
      <c r="K13" s="725" t="s">
        <v>615</v>
      </c>
      <c r="L13" s="727">
        <v>87.200000000000017</v>
      </c>
      <c r="M13" s="727">
        <v>2</v>
      </c>
      <c r="N13" s="728">
        <v>174.40000000000003</v>
      </c>
    </row>
    <row r="14" spans="1:14" ht="14.4" customHeight="1" x14ac:dyDescent="0.3">
      <c r="A14" s="723" t="s">
        <v>561</v>
      </c>
      <c r="B14" s="724" t="s">
        <v>2111</v>
      </c>
      <c r="C14" s="725" t="s">
        <v>566</v>
      </c>
      <c r="D14" s="726" t="s">
        <v>567</v>
      </c>
      <c r="E14" s="725" t="s">
        <v>589</v>
      </c>
      <c r="F14" s="726" t="s">
        <v>2112</v>
      </c>
      <c r="G14" s="725" t="s">
        <v>596</v>
      </c>
      <c r="H14" s="725" t="s">
        <v>616</v>
      </c>
      <c r="I14" s="725" t="s">
        <v>617</v>
      </c>
      <c r="J14" s="725" t="s">
        <v>618</v>
      </c>
      <c r="K14" s="725" t="s">
        <v>619</v>
      </c>
      <c r="L14" s="727">
        <v>96.820000000000022</v>
      </c>
      <c r="M14" s="727">
        <v>5</v>
      </c>
      <c r="N14" s="728">
        <v>484.10000000000008</v>
      </c>
    </row>
    <row r="15" spans="1:14" ht="14.4" customHeight="1" x14ac:dyDescent="0.3">
      <c r="A15" s="723" t="s">
        <v>561</v>
      </c>
      <c r="B15" s="724" t="s">
        <v>2111</v>
      </c>
      <c r="C15" s="725" t="s">
        <v>566</v>
      </c>
      <c r="D15" s="726" t="s">
        <v>567</v>
      </c>
      <c r="E15" s="725" t="s">
        <v>589</v>
      </c>
      <c r="F15" s="726" t="s">
        <v>2112</v>
      </c>
      <c r="G15" s="725" t="s">
        <v>596</v>
      </c>
      <c r="H15" s="725" t="s">
        <v>620</v>
      </c>
      <c r="I15" s="725" t="s">
        <v>621</v>
      </c>
      <c r="J15" s="725" t="s">
        <v>618</v>
      </c>
      <c r="K15" s="725" t="s">
        <v>622</v>
      </c>
      <c r="L15" s="727">
        <v>100.75999999999999</v>
      </c>
      <c r="M15" s="727">
        <v>4</v>
      </c>
      <c r="N15" s="728">
        <v>403.03999999999996</v>
      </c>
    </row>
    <row r="16" spans="1:14" ht="14.4" customHeight="1" x14ac:dyDescent="0.3">
      <c r="A16" s="723" t="s">
        <v>561</v>
      </c>
      <c r="B16" s="724" t="s">
        <v>2111</v>
      </c>
      <c r="C16" s="725" t="s">
        <v>566</v>
      </c>
      <c r="D16" s="726" t="s">
        <v>567</v>
      </c>
      <c r="E16" s="725" t="s">
        <v>589</v>
      </c>
      <c r="F16" s="726" t="s">
        <v>2112</v>
      </c>
      <c r="G16" s="725" t="s">
        <v>596</v>
      </c>
      <c r="H16" s="725" t="s">
        <v>623</v>
      </c>
      <c r="I16" s="725" t="s">
        <v>624</v>
      </c>
      <c r="J16" s="725" t="s">
        <v>625</v>
      </c>
      <c r="K16" s="725" t="s">
        <v>626</v>
      </c>
      <c r="L16" s="727">
        <v>189.92599999999999</v>
      </c>
      <c r="M16" s="727">
        <v>5</v>
      </c>
      <c r="N16" s="728">
        <v>949.63</v>
      </c>
    </row>
    <row r="17" spans="1:14" ht="14.4" customHeight="1" x14ac:dyDescent="0.3">
      <c r="A17" s="723" t="s">
        <v>561</v>
      </c>
      <c r="B17" s="724" t="s">
        <v>2111</v>
      </c>
      <c r="C17" s="725" t="s">
        <v>566</v>
      </c>
      <c r="D17" s="726" t="s">
        <v>567</v>
      </c>
      <c r="E17" s="725" t="s">
        <v>589</v>
      </c>
      <c r="F17" s="726" t="s">
        <v>2112</v>
      </c>
      <c r="G17" s="725" t="s">
        <v>596</v>
      </c>
      <c r="H17" s="725" t="s">
        <v>627</v>
      </c>
      <c r="I17" s="725" t="s">
        <v>628</v>
      </c>
      <c r="J17" s="725" t="s">
        <v>629</v>
      </c>
      <c r="K17" s="725" t="s">
        <v>630</v>
      </c>
      <c r="L17" s="727">
        <v>64.539870573378195</v>
      </c>
      <c r="M17" s="727">
        <v>34</v>
      </c>
      <c r="N17" s="728">
        <v>2194.3555994948588</v>
      </c>
    </row>
    <row r="18" spans="1:14" ht="14.4" customHeight="1" x14ac:dyDescent="0.3">
      <c r="A18" s="723" t="s">
        <v>561</v>
      </c>
      <c r="B18" s="724" t="s">
        <v>2111</v>
      </c>
      <c r="C18" s="725" t="s">
        <v>566</v>
      </c>
      <c r="D18" s="726" t="s">
        <v>567</v>
      </c>
      <c r="E18" s="725" t="s">
        <v>589</v>
      </c>
      <c r="F18" s="726" t="s">
        <v>2112</v>
      </c>
      <c r="G18" s="725" t="s">
        <v>596</v>
      </c>
      <c r="H18" s="725" t="s">
        <v>631</v>
      </c>
      <c r="I18" s="725" t="s">
        <v>632</v>
      </c>
      <c r="J18" s="725" t="s">
        <v>633</v>
      </c>
      <c r="K18" s="725" t="s">
        <v>634</v>
      </c>
      <c r="L18" s="727">
        <v>79.178788261941392</v>
      </c>
      <c r="M18" s="727">
        <v>6</v>
      </c>
      <c r="N18" s="728">
        <v>475.07272957164832</v>
      </c>
    </row>
    <row r="19" spans="1:14" ht="14.4" customHeight="1" x14ac:dyDescent="0.3">
      <c r="A19" s="723" t="s">
        <v>561</v>
      </c>
      <c r="B19" s="724" t="s">
        <v>2111</v>
      </c>
      <c r="C19" s="725" t="s">
        <v>566</v>
      </c>
      <c r="D19" s="726" t="s">
        <v>567</v>
      </c>
      <c r="E19" s="725" t="s">
        <v>589</v>
      </c>
      <c r="F19" s="726" t="s">
        <v>2112</v>
      </c>
      <c r="G19" s="725" t="s">
        <v>596</v>
      </c>
      <c r="H19" s="725" t="s">
        <v>635</v>
      </c>
      <c r="I19" s="725" t="s">
        <v>636</v>
      </c>
      <c r="J19" s="725" t="s">
        <v>637</v>
      </c>
      <c r="K19" s="725" t="s">
        <v>638</v>
      </c>
      <c r="L19" s="727">
        <v>79.190648138340904</v>
      </c>
      <c r="M19" s="727">
        <v>4</v>
      </c>
      <c r="N19" s="728">
        <v>316.76259255336362</v>
      </c>
    </row>
    <row r="20" spans="1:14" ht="14.4" customHeight="1" x14ac:dyDescent="0.3">
      <c r="A20" s="723" t="s">
        <v>561</v>
      </c>
      <c r="B20" s="724" t="s">
        <v>2111</v>
      </c>
      <c r="C20" s="725" t="s">
        <v>566</v>
      </c>
      <c r="D20" s="726" t="s">
        <v>567</v>
      </c>
      <c r="E20" s="725" t="s">
        <v>589</v>
      </c>
      <c r="F20" s="726" t="s">
        <v>2112</v>
      </c>
      <c r="G20" s="725" t="s">
        <v>596</v>
      </c>
      <c r="H20" s="725" t="s">
        <v>639</v>
      </c>
      <c r="I20" s="725" t="s">
        <v>640</v>
      </c>
      <c r="J20" s="725" t="s">
        <v>641</v>
      </c>
      <c r="K20" s="725" t="s">
        <v>642</v>
      </c>
      <c r="L20" s="727">
        <v>28.125714285714285</v>
      </c>
      <c r="M20" s="727">
        <v>14</v>
      </c>
      <c r="N20" s="728">
        <v>393.76</v>
      </c>
    </row>
    <row r="21" spans="1:14" ht="14.4" customHeight="1" x14ac:dyDescent="0.3">
      <c r="A21" s="723" t="s">
        <v>561</v>
      </c>
      <c r="B21" s="724" t="s">
        <v>2111</v>
      </c>
      <c r="C21" s="725" t="s">
        <v>566</v>
      </c>
      <c r="D21" s="726" t="s">
        <v>567</v>
      </c>
      <c r="E21" s="725" t="s">
        <v>589</v>
      </c>
      <c r="F21" s="726" t="s">
        <v>2112</v>
      </c>
      <c r="G21" s="725" t="s">
        <v>596</v>
      </c>
      <c r="H21" s="725" t="s">
        <v>643</v>
      </c>
      <c r="I21" s="725" t="s">
        <v>644</v>
      </c>
      <c r="J21" s="725" t="s">
        <v>645</v>
      </c>
      <c r="K21" s="725" t="s">
        <v>646</v>
      </c>
      <c r="L21" s="727">
        <v>40.11</v>
      </c>
      <c r="M21" s="727">
        <v>18</v>
      </c>
      <c r="N21" s="728">
        <v>721.98</v>
      </c>
    </row>
    <row r="22" spans="1:14" ht="14.4" customHeight="1" x14ac:dyDescent="0.3">
      <c r="A22" s="723" t="s">
        <v>561</v>
      </c>
      <c r="B22" s="724" t="s">
        <v>2111</v>
      </c>
      <c r="C22" s="725" t="s">
        <v>566</v>
      </c>
      <c r="D22" s="726" t="s">
        <v>567</v>
      </c>
      <c r="E22" s="725" t="s">
        <v>589</v>
      </c>
      <c r="F22" s="726" t="s">
        <v>2112</v>
      </c>
      <c r="G22" s="725" t="s">
        <v>596</v>
      </c>
      <c r="H22" s="725" t="s">
        <v>647</v>
      </c>
      <c r="I22" s="725" t="s">
        <v>648</v>
      </c>
      <c r="J22" s="725" t="s">
        <v>645</v>
      </c>
      <c r="K22" s="725" t="s">
        <v>649</v>
      </c>
      <c r="L22" s="727">
        <v>77.664545454545433</v>
      </c>
      <c r="M22" s="727">
        <v>11</v>
      </c>
      <c r="N22" s="728">
        <v>854.30999999999983</v>
      </c>
    </row>
    <row r="23" spans="1:14" ht="14.4" customHeight="1" x14ac:dyDescent="0.3">
      <c r="A23" s="723" t="s">
        <v>561</v>
      </c>
      <c r="B23" s="724" t="s">
        <v>2111</v>
      </c>
      <c r="C23" s="725" t="s">
        <v>566</v>
      </c>
      <c r="D23" s="726" t="s">
        <v>567</v>
      </c>
      <c r="E23" s="725" t="s">
        <v>589</v>
      </c>
      <c r="F23" s="726" t="s">
        <v>2112</v>
      </c>
      <c r="G23" s="725" t="s">
        <v>596</v>
      </c>
      <c r="H23" s="725" t="s">
        <v>650</v>
      </c>
      <c r="I23" s="725" t="s">
        <v>651</v>
      </c>
      <c r="J23" s="725" t="s">
        <v>652</v>
      </c>
      <c r="K23" s="725" t="s">
        <v>653</v>
      </c>
      <c r="L23" s="727">
        <v>66.030000000000015</v>
      </c>
      <c r="M23" s="727">
        <v>1</v>
      </c>
      <c r="N23" s="728">
        <v>66.030000000000015</v>
      </c>
    </row>
    <row r="24" spans="1:14" ht="14.4" customHeight="1" x14ac:dyDescent="0.3">
      <c r="A24" s="723" t="s">
        <v>561</v>
      </c>
      <c r="B24" s="724" t="s">
        <v>2111</v>
      </c>
      <c r="C24" s="725" t="s">
        <v>566</v>
      </c>
      <c r="D24" s="726" t="s">
        <v>567</v>
      </c>
      <c r="E24" s="725" t="s">
        <v>589</v>
      </c>
      <c r="F24" s="726" t="s">
        <v>2112</v>
      </c>
      <c r="G24" s="725" t="s">
        <v>596</v>
      </c>
      <c r="H24" s="725" t="s">
        <v>654</v>
      </c>
      <c r="I24" s="725" t="s">
        <v>655</v>
      </c>
      <c r="J24" s="725" t="s">
        <v>656</v>
      </c>
      <c r="K24" s="725" t="s">
        <v>657</v>
      </c>
      <c r="L24" s="727">
        <v>66.644000000000005</v>
      </c>
      <c r="M24" s="727">
        <v>15</v>
      </c>
      <c r="N24" s="728">
        <v>999.66000000000008</v>
      </c>
    </row>
    <row r="25" spans="1:14" ht="14.4" customHeight="1" x14ac:dyDescent="0.3">
      <c r="A25" s="723" t="s">
        <v>561</v>
      </c>
      <c r="B25" s="724" t="s">
        <v>2111</v>
      </c>
      <c r="C25" s="725" t="s">
        <v>566</v>
      </c>
      <c r="D25" s="726" t="s">
        <v>567</v>
      </c>
      <c r="E25" s="725" t="s">
        <v>589</v>
      </c>
      <c r="F25" s="726" t="s">
        <v>2112</v>
      </c>
      <c r="G25" s="725" t="s">
        <v>596</v>
      </c>
      <c r="H25" s="725" t="s">
        <v>658</v>
      </c>
      <c r="I25" s="725" t="s">
        <v>659</v>
      </c>
      <c r="J25" s="725" t="s">
        <v>660</v>
      </c>
      <c r="K25" s="725" t="s">
        <v>661</v>
      </c>
      <c r="L25" s="727">
        <v>126.84993067193091</v>
      </c>
      <c r="M25" s="727">
        <v>3</v>
      </c>
      <c r="N25" s="728">
        <v>380.54979201579272</v>
      </c>
    </row>
    <row r="26" spans="1:14" ht="14.4" customHeight="1" x14ac:dyDescent="0.3">
      <c r="A26" s="723" t="s">
        <v>561</v>
      </c>
      <c r="B26" s="724" t="s">
        <v>2111</v>
      </c>
      <c r="C26" s="725" t="s">
        <v>566</v>
      </c>
      <c r="D26" s="726" t="s">
        <v>567</v>
      </c>
      <c r="E26" s="725" t="s">
        <v>589</v>
      </c>
      <c r="F26" s="726" t="s">
        <v>2112</v>
      </c>
      <c r="G26" s="725" t="s">
        <v>596</v>
      </c>
      <c r="H26" s="725" t="s">
        <v>662</v>
      </c>
      <c r="I26" s="725" t="s">
        <v>663</v>
      </c>
      <c r="J26" s="725" t="s">
        <v>664</v>
      </c>
      <c r="K26" s="725" t="s">
        <v>665</v>
      </c>
      <c r="L26" s="727">
        <v>41.139983136637198</v>
      </c>
      <c r="M26" s="727">
        <v>4</v>
      </c>
      <c r="N26" s="728">
        <v>164.55993254654879</v>
      </c>
    </row>
    <row r="27" spans="1:14" ht="14.4" customHeight="1" x14ac:dyDescent="0.3">
      <c r="A27" s="723" t="s">
        <v>561</v>
      </c>
      <c r="B27" s="724" t="s">
        <v>2111</v>
      </c>
      <c r="C27" s="725" t="s">
        <v>566</v>
      </c>
      <c r="D27" s="726" t="s">
        <v>567</v>
      </c>
      <c r="E27" s="725" t="s">
        <v>589</v>
      </c>
      <c r="F27" s="726" t="s">
        <v>2112</v>
      </c>
      <c r="G27" s="725" t="s">
        <v>596</v>
      </c>
      <c r="H27" s="725" t="s">
        <v>666</v>
      </c>
      <c r="I27" s="725" t="s">
        <v>667</v>
      </c>
      <c r="J27" s="725" t="s">
        <v>668</v>
      </c>
      <c r="K27" s="725" t="s">
        <v>669</v>
      </c>
      <c r="L27" s="727">
        <v>93.76</v>
      </c>
      <c r="M27" s="727">
        <v>7</v>
      </c>
      <c r="N27" s="728">
        <v>656.32</v>
      </c>
    </row>
    <row r="28" spans="1:14" ht="14.4" customHeight="1" x14ac:dyDescent="0.3">
      <c r="A28" s="723" t="s">
        <v>561</v>
      </c>
      <c r="B28" s="724" t="s">
        <v>2111</v>
      </c>
      <c r="C28" s="725" t="s">
        <v>566</v>
      </c>
      <c r="D28" s="726" t="s">
        <v>567</v>
      </c>
      <c r="E28" s="725" t="s">
        <v>589</v>
      </c>
      <c r="F28" s="726" t="s">
        <v>2112</v>
      </c>
      <c r="G28" s="725" t="s">
        <v>596</v>
      </c>
      <c r="H28" s="725" t="s">
        <v>670</v>
      </c>
      <c r="I28" s="725" t="s">
        <v>670</v>
      </c>
      <c r="J28" s="725" t="s">
        <v>671</v>
      </c>
      <c r="K28" s="725" t="s">
        <v>672</v>
      </c>
      <c r="L28" s="727">
        <v>36.529905251871845</v>
      </c>
      <c r="M28" s="727">
        <v>38</v>
      </c>
      <c r="N28" s="728">
        <v>1388.1363995711301</v>
      </c>
    </row>
    <row r="29" spans="1:14" ht="14.4" customHeight="1" x14ac:dyDescent="0.3">
      <c r="A29" s="723" t="s">
        <v>561</v>
      </c>
      <c r="B29" s="724" t="s">
        <v>2111</v>
      </c>
      <c r="C29" s="725" t="s">
        <v>566</v>
      </c>
      <c r="D29" s="726" t="s">
        <v>567</v>
      </c>
      <c r="E29" s="725" t="s">
        <v>589</v>
      </c>
      <c r="F29" s="726" t="s">
        <v>2112</v>
      </c>
      <c r="G29" s="725" t="s">
        <v>596</v>
      </c>
      <c r="H29" s="725" t="s">
        <v>673</v>
      </c>
      <c r="I29" s="725" t="s">
        <v>674</v>
      </c>
      <c r="J29" s="725" t="s">
        <v>675</v>
      </c>
      <c r="K29" s="725" t="s">
        <v>676</v>
      </c>
      <c r="L29" s="727">
        <v>55.249999999999986</v>
      </c>
      <c r="M29" s="727">
        <v>2</v>
      </c>
      <c r="N29" s="728">
        <v>110.49999999999997</v>
      </c>
    </row>
    <row r="30" spans="1:14" ht="14.4" customHeight="1" x14ac:dyDescent="0.3">
      <c r="A30" s="723" t="s">
        <v>561</v>
      </c>
      <c r="B30" s="724" t="s">
        <v>2111</v>
      </c>
      <c r="C30" s="725" t="s">
        <v>566</v>
      </c>
      <c r="D30" s="726" t="s">
        <v>567</v>
      </c>
      <c r="E30" s="725" t="s">
        <v>589</v>
      </c>
      <c r="F30" s="726" t="s">
        <v>2112</v>
      </c>
      <c r="G30" s="725" t="s">
        <v>596</v>
      </c>
      <c r="H30" s="725" t="s">
        <v>677</v>
      </c>
      <c r="I30" s="725" t="s">
        <v>678</v>
      </c>
      <c r="J30" s="725" t="s">
        <v>679</v>
      </c>
      <c r="K30" s="725" t="s">
        <v>680</v>
      </c>
      <c r="L30" s="727">
        <v>73.930000000000007</v>
      </c>
      <c r="M30" s="727">
        <v>1</v>
      </c>
      <c r="N30" s="728">
        <v>73.930000000000007</v>
      </c>
    </row>
    <row r="31" spans="1:14" ht="14.4" customHeight="1" x14ac:dyDescent="0.3">
      <c r="A31" s="723" t="s">
        <v>561</v>
      </c>
      <c r="B31" s="724" t="s">
        <v>2111</v>
      </c>
      <c r="C31" s="725" t="s">
        <v>566</v>
      </c>
      <c r="D31" s="726" t="s">
        <v>567</v>
      </c>
      <c r="E31" s="725" t="s">
        <v>589</v>
      </c>
      <c r="F31" s="726" t="s">
        <v>2112</v>
      </c>
      <c r="G31" s="725" t="s">
        <v>596</v>
      </c>
      <c r="H31" s="725" t="s">
        <v>681</v>
      </c>
      <c r="I31" s="725" t="s">
        <v>682</v>
      </c>
      <c r="J31" s="725" t="s">
        <v>683</v>
      </c>
      <c r="K31" s="725" t="s">
        <v>684</v>
      </c>
      <c r="L31" s="727">
        <v>216.68</v>
      </c>
      <c r="M31" s="727">
        <v>2</v>
      </c>
      <c r="N31" s="728">
        <v>433.36</v>
      </c>
    </row>
    <row r="32" spans="1:14" ht="14.4" customHeight="1" x14ac:dyDescent="0.3">
      <c r="A32" s="723" t="s">
        <v>561</v>
      </c>
      <c r="B32" s="724" t="s">
        <v>2111</v>
      </c>
      <c r="C32" s="725" t="s">
        <v>566</v>
      </c>
      <c r="D32" s="726" t="s">
        <v>567</v>
      </c>
      <c r="E32" s="725" t="s">
        <v>589</v>
      </c>
      <c r="F32" s="726" t="s">
        <v>2112</v>
      </c>
      <c r="G32" s="725" t="s">
        <v>596</v>
      </c>
      <c r="H32" s="725" t="s">
        <v>685</v>
      </c>
      <c r="I32" s="725" t="s">
        <v>686</v>
      </c>
      <c r="J32" s="725" t="s">
        <v>687</v>
      </c>
      <c r="K32" s="725" t="s">
        <v>688</v>
      </c>
      <c r="L32" s="727">
        <v>54.980440742640909</v>
      </c>
      <c r="M32" s="727">
        <v>2</v>
      </c>
      <c r="N32" s="728">
        <v>109.96088148528182</v>
      </c>
    </row>
    <row r="33" spans="1:14" ht="14.4" customHeight="1" x14ac:dyDescent="0.3">
      <c r="A33" s="723" t="s">
        <v>561</v>
      </c>
      <c r="B33" s="724" t="s">
        <v>2111</v>
      </c>
      <c r="C33" s="725" t="s">
        <v>566</v>
      </c>
      <c r="D33" s="726" t="s">
        <v>567</v>
      </c>
      <c r="E33" s="725" t="s">
        <v>589</v>
      </c>
      <c r="F33" s="726" t="s">
        <v>2112</v>
      </c>
      <c r="G33" s="725" t="s">
        <v>596</v>
      </c>
      <c r="H33" s="725" t="s">
        <v>689</v>
      </c>
      <c r="I33" s="725" t="s">
        <v>690</v>
      </c>
      <c r="J33" s="725" t="s">
        <v>691</v>
      </c>
      <c r="K33" s="725" t="s">
        <v>692</v>
      </c>
      <c r="L33" s="727">
        <v>31.870000000000015</v>
      </c>
      <c r="M33" s="727">
        <v>1</v>
      </c>
      <c r="N33" s="728">
        <v>31.870000000000015</v>
      </c>
    </row>
    <row r="34" spans="1:14" ht="14.4" customHeight="1" x14ac:dyDescent="0.3">
      <c r="A34" s="723" t="s">
        <v>561</v>
      </c>
      <c r="B34" s="724" t="s">
        <v>2111</v>
      </c>
      <c r="C34" s="725" t="s">
        <v>566</v>
      </c>
      <c r="D34" s="726" t="s">
        <v>567</v>
      </c>
      <c r="E34" s="725" t="s">
        <v>589</v>
      </c>
      <c r="F34" s="726" t="s">
        <v>2112</v>
      </c>
      <c r="G34" s="725" t="s">
        <v>596</v>
      </c>
      <c r="H34" s="725" t="s">
        <v>693</v>
      </c>
      <c r="I34" s="725" t="s">
        <v>694</v>
      </c>
      <c r="J34" s="725" t="s">
        <v>695</v>
      </c>
      <c r="K34" s="725" t="s">
        <v>696</v>
      </c>
      <c r="L34" s="727">
        <v>61.655000000000001</v>
      </c>
      <c r="M34" s="727">
        <v>12</v>
      </c>
      <c r="N34" s="728">
        <v>739.86</v>
      </c>
    </row>
    <row r="35" spans="1:14" ht="14.4" customHeight="1" x14ac:dyDescent="0.3">
      <c r="A35" s="723" t="s">
        <v>561</v>
      </c>
      <c r="B35" s="724" t="s">
        <v>2111</v>
      </c>
      <c r="C35" s="725" t="s">
        <v>566</v>
      </c>
      <c r="D35" s="726" t="s">
        <v>567</v>
      </c>
      <c r="E35" s="725" t="s">
        <v>589</v>
      </c>
      <c r="F35" s="726" t="s">
        <v>2112</v>
      </c>
      <c r="G35" s="725" t="s">
        <v>596</v>
      </c>
      <c r="H35" s="725" t="s">
        <v>697</v>
      </c>
      <c r="I35" s="725" t="s">
        <v>698</v>
      </c>
      <c r="J35" s="725" t="s">
        <v>699</v>
      </c>
      <c r="K35" s="725" t="s">
        <v>700</v>
      </c>
      <c r="L35" s="727">
        <v>73.659959742171324</v>
      </c>
      <c r="M35" s="727">
        <v>9</v>
      </c>
      <c r="N35" s="728">
        <v>662.93963767954187</v>
      </c>
    </row>
    <row r="36" spans="1:14" ht="14.4" customHeight="1" x14ac:dyDescent="0.3">
      <c r="A36" s="723" t="s">
        <v>561</v>
      </c>
      <c r="B36" s="724" t="s">
        <v>2111</v>
      </c>
      <c r="C36" s="725" t="s">
        <v>566</v>
      </c>
      <c r="D36" s="726" t="s">
        <v>567</v>
      </c>
      <c r="E36" s="725" t="s">
        <v>589</v>
      </c>
      <c r="F36" s="726" t="s">
        <v>2112</v>
      </c>
      <c r="G36" s="725" t="s">
        <v>596</v>
      </c>
      <c r="H36" s="725" t="s">
        <v>701</v>
      </c>
      <c r="I36" s="725" t="s">
        <v>702</v>
      </c>
      <c r="J36" s="725" t="s">
        <v>703</v>
      </c>
      <c r="K36" s="725" t="s">
        <v>704</v>
      </c>
      <c r="L36" s="727">
        <v>82.570000000000007</v>
      </c>
      <c r="M36" s="727">
        <v>2</v>
      </c>
      <c r="N36" s="728">
        <v>165.14000000000001</v>
      </c>
    </row>
    <row r="37" spans="1:14" ht="14.4" customHeight="1" x14ac:dyDescent="0.3">
      <c r="A37" s="723" t="s">
        <v>561</v>
      </c>
      <c r="B37" s="724" t="s">
        <v>2111</v>
      </c>
      <c r="C37" s="725" t="s">
        <v>566</v>
      </c>
      <c r="D37" s="726" t="s">
        <v>567</v>
      </c>
      <c r="E37" s="725" t="s">
        <v>589</v>
      </c>
      <c r="F37" s="726" t="s">
        <v>2112</v>
      </c>
      <c r="G37" s="725" t="s">
        <v>596</v>
      </c>
      <c r="H37" s="725" t="s">
        <v>705</v>
      </c>
      <c r="I37" s="725" t="s">
        <v>706</v>
      </c>
      <c r="J37" s="725" t="s">
        <v>707</v>
      </c>
      <c r="K37" s="725" t="s">
        <v>708</v>
      </c>
      <c r="L37" s="727">
        <v>162.49</v>
      </c>
      <c r="M37" s="727">
        <v>4</v>
      </c>
      <c r="N37" s="728">
        <v>649.96</v>
      </c>
    </row>
    <row r="38" spans="1:14" ht="14.4" customHeight="1" x14ac:dyDescent="0.3">
      <c r="A38" s="723" t="s">
        <v>561</v>
      </c>
      <c r="B38" s="724" t="s">
        <v>2111</v>
      </c>
      <c r="C38" s="725" t="s">
        <v>566</v>
      </c>
      <c r="D38" s="726" t="s">
        <v>567</v>
      </c>
      <c r="E38" s="725" t="s">
        <v>589</v>
      </c>
      <c r="F38" s="726" t="s">
        <v>2112</v>
      </c>
      <c r="G38" s="725" t="s">
        <v>596</v>
      </c>
      <c r="H38" s="725" t="s">
        <v>709</v>
      </c>
      <c r="I38" s="725" t="s">
        <v>710</v>
      </c>
      <c r="J38" s="725" t="s">
        <v>711</v>
      </c>
      <c r="K38" s="725" t="s">
        <v>712</v>
      </c>
      <c r="L38" s="727">
        <v>71.139999999999986</v>
      </c>
      <c r="M38" s="727">
        <v>1</v>
      </c>
      <c r="N38" s="728">
        <v>71.139999999999986</v>
      </c>
    </row>
    <row r="39" spans="1:14" ht="14.4" customHeight="1" x14ac:dyDescent="0.3">
      <c r="A39" s="723" t="s">
        <v>561</v>
      </c>
      <c r="B39" s="724" t="s">
        <v>2111</v>
      </c>
      <c r="C39" s="725" t="s">
        <v>566</v>
      </c>
      <c r="D39" s="726" t="s">
        <v>567</v>
      </c>
      <c r="E39" s="725" t="s">
        <v>589</v>
      </c>
      <c r="F39" s="726" t="s">
        <v>2112</v>
      </c>
      <c r="G39" s="725" t="s">
        <v>596</v>
      </c>
      <c r="H39" s="725" t="s">
        <v>713</v>
      </c>
      <c r="I39" s="725" t="s">
        <v>714</v>
      </c>
      <c r="J39" s="725" t="s">
        <v>715</v>
      </c>
      <c r="K39" s="725" t="s">
        <v>716</v>
      </c>
      <c r="L39" s="727">
        <v>125.43</v>
      </c>
      <c r="M39" s="727">
        <v>1</v>
      </c>
      <c r="N39" s="728">
        <v>125.43</v>
      </c>
    </row>
    <row r="40" spans="1:14" ht="14.4" customHeight="1" x14ac:dyDescent="0.3">
      <c r="A40" s="723" t="s">
        <v>561</v>
      </c>
      <c r="B40" s="724" t="s">
        <v>2111</v>
      </c>
      <c r="C40" s="725" t="s">
        <v>566</v>
      </c>
      <c r="D40" s="726" t="s">
        <v>567</v>
      </c>
      <c r="E40" s="725" t="s">
        <v>589</v>
      </c>
      <c r="F40" s="726" t="s">
        <v>2112</v>
      </c>
      <c r="G40" s="725" t="s">
        <v>596</v>
      </c>
      <c r="H40" s="725" t="s">
        <v>717</v>
      </c>
      <c r="I40" s="725" t="s">
        <v>718</v>
      </c>
      <c r="J40" s="725" t="s">
        <v>719</v>
      </c>
      <c r="K40" s="725" t="s">
        <v>720</v>
      </c>
      <c r="L40" s="727">
        <v>176.61999999999989</v>
      </c>
      <c r="M40" s="727">
        <v>1</v>
      </c>
      <c r="N40" s="728">
        <v>176.61999999999989</v>
      </c>
    </row>
    <row r="41" spans="1:14" ht="14.4" customHeight="1" x14ac:dyDescent="0.3">
      <c r="A41" s="723" t="s">
        <v>561</v>
      </c>
      <c r="B41" s="724" t="s">
        <v>2111</v>
      </c>
      <c r="C41" s="725" t="s">
        <v>566</v>
      </c>
      <c r="D41" s="726" t="s">
        <v>567</v>
      </c>
      <c r="E41" s="725" t="s">
        <v>589</v>
      </c>
      <c r="F41" s="726" t="s">
        <v>2112</v>
      </c>
      <c r="G41" s="725" t="s">
        <v>596</v>
      </c>
      <c r="H41" s="725" t="s">
        <v>721</v>
      </c>
      <c r="I41" s="725" t="s">
        <v>722</v>
      </c>
      <c r="J41" s="725" t="s">
        <v>723</v>
      </c>
      <c r="K41" s="725" t="s">
        <v>724</v>
      </c>
      <c r="L41" s="727">
        <v>60.139649973668327</v>
      </c>
      <c r="M41" s="727">
        <v>1</v>
      </c>
      <c r="N41" s="728">
        <v>60.139649973668327</v>
      </c>
    </row>
    <row r="42" spans="1:14" ht="14.4" customHeight="1" x14ac:dyDescent="0.3">
      <c r="A42" s="723" t="s">
        <v>561</v>
      </c>
      <c r="B42" s="724" t="s">
        <v>2111</v>
      </c>
      <c r="C42" s="725" t="s">
        <v>566</v>
      </c>
      <c r="D42" s="726" t="s">
        <v>567</v>
      </c>
      <c r="E42" s="725" t="s">
        <v>589</v>
      </c>
      <c r="F42" s="726" t="s">
        <v>2112</v>
      </c>
      <c r="G42" s="725" t="s">
        <v>596</v>
      </c>
      <c r="H42" s="725" t="s">
        <v>725</v>
      </c>
      <c r="I42" s="725" t="s">
        <v>726</v>
      </c>
      <c r="J42" s="725" t="s">
        <v>727</v>
      </c>
      <c r="K42" s="725" t="s">
        <v>728</v>
      </c>
      <c r="L42" s="727">
        <v>127.44999999999996</v>
      </c>
      <c r="M42" s="727">
        <v>5</v>
      </c>
      <c r="N42" s="728">
        <v>637.24999999999977</v>
      </c>
    </row>
    <row r="43" spans="1:14" ht="14.4" customHeight="1" x14ac:dyDescent="0.3">
      <c r="A43" s="723" t="s">
        <v>561</v>
      </c>
      <c r="B43" s="724" t="s">
        <v>2111</v>
      </c>
      <c r="C43" s="725" t="s">
        <v>566</v>
      </c>
      <c r="D43" s="726" t="s">
        <v>567</v>
      </c>
      <c r="E43" s="725" t="s">
        <v>589</v>
      </c>
      <c r="F43" s="726" t="s">
        <v>2112</v>
      </c>
      <c r="G43" s="725" t="s">
        <v>596</v>
      </c>
      <c r="H43" s="725" t="s">
        <v>729</v>
      </c>
      <c r="I43" s="725" t="s">
        <v>730</v>
      </c>
      <c r="J43" s="725" t="s">
        <v>731</v>
      </c>
      <c r="K43" s="725" t="s">
        <v>732</v>
      </c>
      <c r="L43" s="727">
        <v>44.970000000000006</v>
      </c>
      <c r="M43" s="727">
        <v>5</v>
      </c>
      <c r="N43" s="728">
        <v>224.85000000000002</v>
      </c>
    </row>
    <row r="44" spans="1:14" ht="14.4" customHeight="1" x14ac:dyDescent="0.3">
      <c r="A44" s="723" t="s">
        <v>561</v>
      </c>
      <c r="B44" s="724" t="s">
        <v>2111</v>
      </c>
      <c r="C44" s="725" t="s">
        <v>566</v>
      </c>
      <c r="D44" s="726" t="s">
        <v>567</v>
      </c>
      <c r="E44" s="725" t="s">
        <v>589</v>
      </c>
      <c r="F44" s="726" t="s">
        <v>2112</v>
      </c>
      <c r="G44" s="725" t="s">
        <v>596</v>
      </c>
      <c r="H44" s="725" t="s">
        <v>733</v>
      </c>
      <c r="I44" s="725" t="s">
        <v>734</v>
      </c>
      <c r="J44" s="725" t="s">
        <v>735</v>
      </c>
      <c r="K44" s="725" t="s">
        <v>736</v>
      </c>
      <c r="L44" s="727">
        <v>86.219333333333338</v>
      </c>
      <c r="M44" s="727">
        <v>3</v>
      </c>
      <c r="N44" s="728">
        <v>258.65800000000002</v>
      </c>
    </row>
    <row r="45" spans="1:14" ht="14.4" customHeight="1" x14ac:dyDescent="0.3">
      <c r="A45" s="723" t="s">
        <v>561</v>
      </c>
      <c r="B45" s="724" t="s">
        <v>2111</v>
      </c>
      <c r="C45" s="725" t="s">
        <v>566</v>
      </c>
      <c r="D45" s="726" t="s">
        <v>567</v>
      </c>
      <c r="E45" s="725" t="s">
        <v>589</v>
      </c>
      <c r="F45" s="726" t="s">
        <v>2112</v>
      </c>
      <c r="G45" s="725" t="s">
        <v>596</v>
      </c>
      <c r="H45" s="725" t="s">
        <v>737</v>
      </c>
      <c r="I45" s="725" t="s">
        <v>738</v>
      </c>
      <c r="J45" s="725" t="s">
        <v>739</v>
      </c>
      <c r="K45" s="725" t="s">
        <v>740</v>
      </c>
      <c r="L45" s="727">
        <v>47.649789937753617</v>
      </c>
      <c r="M45" s="727">
        <v>16</v>
      </c>
      <c r="N45" s="728">
        <v>762.39663900405787</v>
      </c>
    </row>
    <row r="46" spans="1:14" ht="14.4" customHeight="1" x14ac:dyDescent="0.3">
      <c r="A46" s="723" t="s">
        <v>561</v>
      </c>
      <c r="B46" s="724" t="s">
        <v>2111</v>
      </c>
      <c r="C46" s="725" t="s">
        <v>566</v>
      </c>
      <c r="D46" s="726" t="s">
        <v>567</v>
      </c>
      <c r="E46" s="725" t="s">
        <v>589</v>
      </c>
      <c r="F46" s="726" t="s">
        <v>2112</v>
      </c>
      <c r="G46" s="725" t="s">
        <v>596</v>
      </c>
      <c r="H46" s="725" t="s">
        <v>741</v>
      </c>
      <c r="I46" s="725" t="s">
        <v>742</v>
      </c>
      <c r="J46" s="725" t="s">
        <v>739</v>
      </c>
      <c r="K46" s="725" t="s">
        <v>743</v>
      </c>
      <c r="L46" s="727">
        <v>210.02005187622666</v>
      </c>
      <c r="M46" s="727">
        <v>7</v>
      </c>
      <c r="N46" s="728">
        <v>1470.1403631335866</v>
      </c>
    </row>
    <row r="47" spans="1:14" ht="14.4" customHeight="1" x14ac:dyDescent="0.3">
      <c r="A47" s="723" t="s">
        <v>561</v>
      </c>
      <c r="B47" s="724" t="s">
        <v>2111</v>
      </c>
      <c r="C47" s="725" t="s">
        <v>566</v>
      </c>
      <c r="D47" s="726" t="s">
        <v>567</v>
      </c>
      <c r="E47" s="725" t="s">
        <v>589</v>
      </c>
      <c r="F47" s="726" t="s">
        <v>2112</v>
      </c>
      <c r="G47" s="725" t="s">
        <v>596</v>
      </c>
      <c r="H47" s="725" t="s">
        <v>744</v>
      </c>
      <c r="I47" s="725" t="s">
        <v>745</v>
      </c>
      <c r="J47" s="725" t="s">
        <v>746</v>
      </c>
      <c r="K47" s="725" t="s">
        <v>747</v>
      </c>
      <c r="L47" s="727">
        <v>39.289999999999985</v>
      </c>
      <c r="M47" s="727">
        <v>1</v>
      </c>
      <c r="N47" s="728">
        <v>39.289999999999985</v>
      </c>
    </row>
    <row r="48" spans="1:14" ht="14.4" customHeight="1" x14ac:dyDescent="0.3">
      <c r="A48" s="723" t="s">
        <v>561</v>
      </c>
      <c r="B48" s="724" t="s">
        <v>2111</v>
      </c>
      <c r="C48" s="725" t="s">
        <v>566</v>
      </c>
      <c r="D48" s="726" t="s">
        <v>567</v>
      </c>
      <c r="E48" s="725" t="s">
        <v>589</v>
      </c>
      <c r="F48" s="726" t="s">
        <v>2112</v>
      </c>
      <c r="G48" s="725" t="s">
        <v>596</v>
      </c>
      <c r="H48" s="725" t="s">
        <v>748</v>
      </c>
      <c r="I48" s="725" t="s">
        <v>749</v>
      </c>
      <c r="J48" s="725" t="s">
        <v>750</v>
      </c>
      <c r="K48" s="725" t="s">
        <v>751</v>
      </c>
      <c r="L48" s="727">
        <v>32.760000000000005</v>
      </c>
      <c r="M48" s="727">
        <v>8</v>
      </c>
      <c r="N48" s="728">
        <v>262.08000000000004</v>
      </c>
    </row>
    <row r="49" spans="1:14" ht="14.4" customHeight="1" x14ac:dyDescent="0.3">
      <c r="A49" s="723" t="s">
        <v>561</v>
      </c>
      <c r="B49" s="724" t="s">
        <v>2111</v>
      </c>
      <c r="C49" s="725" t="s">
        <v>566</v>
      </c>
      <c r="D49" s="726" t="s">
        <v>567</v>
      </c>
      <c r="E49" s="725" t="s">
        <v>589</v>
      </c>
      <c r="F49" s="726" t="s">
        <v>2112</v>
      </c>
      <c r="G49" s="725" t="s">
        <v>596</v>
      </c>
      <c r="H49" s="725" t="s">
        <v>752</v>
      </c>
      <c r="I49" s="725" t="s">
        <v>753</v>
      </c>
      <c r="J49" s="725" t="s">
        <v>754</v>
      </c>
      <c r="K49" s="725" t="s">
        <v>755</v>
      </c>
      <c r="L49" s="727">
        <v>67.389888788228788</v>
      </c>
      <c r="M49" s="727">
        <v>10</v>
      </c>
      <c r="N49" s="728">
        <v>673.89888788228791</v>
      </c>
    </row>
    <row r="50" spans="1:14" ht="14.4" customHeight="1" x14ac:dyDescent="0.3">
      <c r="A50" s="723" t="s">
        <v>561</v>
      </c>
      <c r="B50" s="724" t="s">
        <v>2111</v>
      </c>
      <c r="C50" s="725" t="s">
        <v>566</v>
      </c>
      <c r="D50" s="726" t="s">
        <v>567</v>
      </c>
      <c r="E50" s="725" t="s">
        <v>589</v>
      </c>
      <c r="F50" s="726" t="s">
        <v>2112</v>
      </c>
      <c r="G50" s="725" t="s">
        <v>596</v>
      </c>
      <c r="H50" s="725" t="s">
        <v>756</v>
      </c>
      <c r="I50" s="725" t="s">
        <v>757</v>
      </c>
      <c r="J50" s="725" t="s">
        <v>758</v>
      </c>
      <c r="K50" s="725" t="s">
        <v>759</v>
      </c>
      <c r="L50" s="727">
        <v>112.95993953753927</v>
      </c>
      <c r="M50" s="727">
        <v>4</v>
      </c>
      <c r="N50" s="728">
        <v>451.83975815015708</v>
      </c>
    </row>
    <row r="51" spans="1:14" ht="14.4" customHeight="1" x14ac:dyDescent="0.3">
      <c r="A51" s="723" t="s">
        <v>561</v>
      </c>
      <c r="B51" s="724" t="s">
        <v>2111</v>
      </c>
      <c r="C51" s="725" t="s">
        <v>566</v>
      </c>
      <c r="D51" s="726" t="s">
        <v>567</v>
      </c>
      <c r="E51" s="725" t="s">
        <v>589</v>
      </c>
      <c r="F51" s="726" t="s">
        <v>2112</v>
      </c>
      <c r="G51" s="725" t="s">
        <v>596</v>
      </c>
      <c r="H51" s="725" t="s">
        <v>760</v>
      </c>
      <c r="I51" s="725" t="s">
        <v>761</v>
      </c>
      <c r="J51" s="725" t="s">
        <v>762</v>
      </c>
      <c r="K51" s="725" t="s">
        <v>763</v>
      </c>
      <c r="L51" s="727">
        <v>73.47</v>
      </c>
      <c r="M51" s="727">
        <v>10</v>
      </c>
      <c r="N51" s="728">
        <v>734.69999999999993</v>
      </c>
    </row>
    <row r="52" spans="1:14" ht="14.4" customHeight="1" x14ac:dyDescent="0.3">
      <c r="A52" s="723" t="s">
        <v>561</v>
      </c>
      <c r="B52" s="724" t="s">
        <v>2111</v>
      </c>
      <c r="C52" s="725" t="s">
        <v>566</v>
      </c>
      <c r="D52" s="726" t="s">
        <v>567</v>
      </c>
      <c r="E52" s="725" t="s">
        <v>589</v>
      </c>
      <c r="F52" s="726" t="s">
        <v>2112</v>
      </c>
      <c r="G52" s="725" t="s">
        <v>596</v>
      </c>
      <c r="H52" s="725" t="s">
        <v>764</v>
      </c>
      <c r="I52" s="725" t="s">
        <v>765</v>
      </c>
      <c r="J52" s="725" t="s">
        <v>687</v>
      </c>
      <c r="K52" s="725" t="s">
        <v>766</v>
      </c>
      <c r="L52" s="727">
        <v>58.200107263525311</v>
      </c>
      <c r="M52" s="727">
        <v>2</v>
      </c>
      <c r="N52" s="728">
        <v>116.40021452705062</v>
      </c>
    </row>
    <row r="53" spans="1:14" ht="14.4" customHeight="1" x14ac:dyDescent="0.3">
      <c r="A53" s="723" t="s">
        <v>561</v>
      </c>
      <c r="B53" s="724" t="s">
        <v>2111</v>
      </c>
      <c r="C53" s="725" t="s">
        <v>566</v>
      </c>
      <c r="D53" s="726" t="s">
        <v>567</v>
      </c>
      <c r="E53" s="725" t="s">
        <v>589</v>
      </c>
      <c r="F53" s="726" t="s">
        <v>2112</v>
      </c>
      <c r="G53" s="725" t="s">
        <v>596</v>
      </c>
      <c r="H53" s="725" t="s">
        <v>767</v>
      </c>
      <c r="I53" s="725" t="s">
        <v>768</v>
      </c>
      <c r="J53" s="725" t="s">
        <v>769</v>
      </c>
      <c r="K53" s="725" t="s">
        <v>770</v>
      </c>
      <c r="L53" s="727">
        <v>34.670032881263275</v>
      </c>
      <c r="M53" s="727">
        <v>1</v>
      </c>
      <c r="N53" s="728">
        <v>34.670032881263275</v>
      </c>
    </row>
    <row r="54" spans="1:14" ht="14.4" customHeight="1" x14ac:dyDescent="0.3">
      <c r="A54" s="723" t="s">
        <v>561</v>
      </c>
      <c r="B54" s="724" t="s">
        <v>2111</v>
      </c>
      <c r="C54" s="725" t="s">
        <v>566</v>
      </c>
      <c r="D54" s="726" t="s">
        <v>567</v>
      </c>
      <c r="E54" s="725" t="s">
        <v>589</v>
      </c>
      <c r="F54" s="726" t="s">
        <v>2112</v>
      </c>
      <c r="G54" s="725" t="s">
        <v>596</v>
      </c>
      <c r="H54" s="725" t="s">
        <v>771</v>
      </c>
      <c r="I54" s="725" t="s">
        <v>772</v>
      </c>
      <c r="J54" s="725" t="s">
        <v>773</v>
      </c>
      <c r="K54" s="725" t="s">
        <v>774</v>
      </c>
      <c r="L54" s="727">
        <v>28.410000000000007</v>
      </c>
      <c r="M54" s="727">
        <v>5</v>
      </c>
      <c r="N54" s="728">
        <v>142.05000000000004</v>
      </c>
    </row>
    <row r="55" spans="1:14" ht="14.4" customHeight="1" x14ac:dyDescent="0.3">
      <c r="A55" s="723" t="s">
        <v>561</v>
      </c>
      <c r="B55" s="724" t="s">
        <v>2111</v>
      </c>
      <c r="C55" s="725" t="s">
        <v>566</v>
      </c>
      <c r="D55" s="726" t="s">
        <v>567</v>
      </c>
      <c r="E55" s="725" t="s">
        <v>589</v>
      </c>
      <c r="F55" s="726" t="s">
        <v>2112</v>
      </c>
      <c r="G55" s="725" t="s">
        <v>596</v>
      </c>
      <c r="H55" s="725" t="s">
        <v>775</v>
      </c>
      <c r="I55" s="725" t="s">
        <v>776</v>
      </c>
      <c r="J55" s="725" t="s">
        <v>777</v>
      </c>
      <c r="K55" s="725" t="s">
        <v>778</v>
      </c>
      <c r="L55" s="727">
        <v>131.62</v>
      </c>
      <c r="M55" s="727">
        <v>1</v>
      </c>
      <c r="N55" s="728">
        <v>131.62</v>
      </c>
    </row>
    <row r="56" spans="1:14" ht="14.4" customHeight="1" x14ac:dyDescent="0.3">
      <c r="A56" s="723" t="s">
        <v>561</v>
      </c>
      <c r="B56" s="724" t="s">
        <v>2111</v>
      </c>
      <c r="C56" s="725" t="s">
        <v>566</v>
      </c>
      <c r="D56" s="726" t="s">
        <v>567</v>
      </c>
      <c r="E56" s="725" t="s">
        <v>589</v>
      </c>
      <c r="F56" s="726" t="s">
        <v>2112</v>
      </c>
      <c r="G56" s="725" t="s">
        <v>596</v>
      </c>
      <c r="H56" s="725" t="s">
        <v>779</v>
      </c>
      <c r="I56" s="725" t="s">
        <v>780</v>
      </c>
      <c r="J56" s="725" t="s">
        <v>633</v>
      </c>
      <c r="K56" s="725" t="s">
        <v>781</v>
      </c>
      <c r="L56" s="727">
        <v>42.170019885565019</v>
      </c>
      <c r="M56" s="727">
        <v>11</v>
      </c>
      <c r="N56" s="728">
        <v>463.87021874121524</v>
      </c>
    </row>
    <row r="57" spans="1:14" ht="14.4" customHeight="1" x14ac:dyDescent="0.3">
      <c r="A57" s="723" t="s">
        <v>561</v>
      </c>
      <c r="B57" s="724" t="s">
        <v>2111</v>
      </c>
      <c r="C57" s="725" t="s">
        <v>566</v>
      </c>
      <c r="D57" s="726" t="s">
        <v>567</v>
      </c>
      <c r="E57" s="725" t="s">
        <v>589</v>
      </c>
      <c r="F57" s="726" t="s">
        <v>2112</v>
      </c>
      <c r="G57" s="725" t="s">
        <v>596</v>
      </c>
      <c r="H57" s="725" t="s">
        <v>782</v>
      </c>
      <c r="I57" s="725" t="s">
        <v>783</v>
      </c>
      <c r="J57" s="725" t="s">
        <v>784</v>
      </c>
      <c r="K57" s="725" t="s">
        <v>785</v>
      </c>
      <c r="L57" s="727">
        <v>60.27989176571981</v>
      </c>
      <c r="M57" s="727">
        <v>10</v>
      </c>
      <c r="N57" s="728">
        <v>602.7989176571981</v>
      </c>
    </row>
    <row r="58" spans="1:14" ht="14.4" customHeight="1" x14ac:dyDescent="0.3">
      <c r="A58" s="723" t="s">
        <v>561</v>
      </c>
      <c r="B58" s="724" t="s">
        <v>2111</v>
      </c>
      <c r="C58" s="725" t="s">
        <v>566</v>
      </c>
      <c r="D58" s="726" t="s">
        <v>567</v>
      </c>
      <c r="E58" s="725" t="s">
        <v>589</v>
      </c>
      <c r="F58" s="726" t="s">
        <v>2112</v>
      </c>
      <c r="G58" s="725" t="s">
        <v>596</v>
      </c>
      <c r="H58" s="725" t="s">
        <v>786</v>
      </c>
      <c r="I58" s="725" t="s">
        <v>787</v>
      </c>
      <c r="J58" s="725" t="s">
        <v>788</v>
      </c>
      <c r="K58" s="725" t="s">
        <v>789</v>
      </c>
      <c r="L58" s="727">
        <v>1592.8</v>
      </c>
      <c r="M58" s="727">
        <v>3</v>
      </c>
      <c r="N58" s="728">
        <v>4778.3999999999996</v>
      </c>
    </row>
    <row r="59" spans="1:14" ht="14.4" customHeight="1" x14ac:dyDescent="0.3">
      <c r="A59" s="723" t="s">
        <v>561</v>
      </c>
      <c r="B59" s="724" t="s">
        <v>2111</v>
      </c>
      <c r="C59" s="725" t="s">
        <v>566</v>
      </c>
      <c r="D59" s="726" t="s">
        <v>567</v>
      </c>
      <c r="E59" s="725" t="s">
        <v>589</v>
      </c>
      <c r="F59" s="726" t="s">
        <v>2112</v>
      </c>
      <c r="G59" s="725" t="s">
        <v>596</v>
      </c>
      <c r="H59" s="725" t="s">
        <v>790</v>
      </c>
      <c r="I59" s="725" t="s">
        <v>791</v>
      </c>
      <c r="J59" s="725" t="s">
        <v>792</v>
      </c>
      <c r="K59" s="725" t="s">
        <v>793</v>
      </c>
      <c r="L59" s="727">
        <v>74.88000000000001</v>
      </c>
      <c r="M59" s="727">
        <v>2</v>
      </c>
      <c r="N59" s="728">
        <v>149.76000000000002</v>
      </c>
    </row>
    <row r="60" spans="1:14" ht="14.4" customHeight="1" x14ac:dyDescent="0.3">
      <c r="A60" s="723" t="s">
        <v>561</v>
      </c>
      <c r="B60" s="724" t="s">
        <v>2111</v>
      </c>
      <c r="C60" s="725" t="s">
        <v>566</v>
      </c>
      <c r="D60" s="726" t="s">
        <v>567</v>
      </c>
      <c r="E60" s="725" t="s">
        <v>589</v>
      </c>
      <c r="F60" s="726" t="s">
        <v>2112</v>
      </c>
      <c r="G60" s="725" t="s">
        <v>596</v>
      </c>
      <c r="H60" s="725" t="s">
        <v>794</v>
      </c>
      <c r="I60" s="725" t="s">
        <v>795</v>
      </c>
      <c r="J60" s="725" t="s">
        <v>796</v>
      </c>
      <c r="K60" s="725" t="s">
        <v>797</v>
      </c>
      <c r="L60" s="727">
        <v>138.84</v>
      </c>
      <c r="M60" s="727">
        <v>2</v>
      </c>
      <c r="N60" s="728">
        <v>277.68</v>
      </c>
    </row>
    <row r="61" spans="1:14" ht="14.4" customHeight="1" x14ac:dyDescent="0.3">
      <c r="A61" s="723" t="s">
        <v>561</v>
      </c>
      <c r="B61" s="724" t="s">
        <v>2111</v>
      </c>
      <c r="C61" s="725" t="s">
        <v>566</v>
      </c>
      <c r="D61" s="726" t="s">
        <v>567</v>
      </c>
      <c r="E61" s="725" t="s">
        <v>589</v>
      </c>
      <c r="F61" s="726" t="s">
        <v>2112</v>
      </c>
      <c r="G61" s="725" t="s">
        <v>596</v>
      </c>
      <c r="H61" s="725" t="s">
        <v>798</v>
      </c>
      <c r="I61" s="725" t="s">
        <v>799</v>
      </c>
      <c r="J61" s="725" t="s">
        <v>800</v>
      </c>
      <c r="K61" s="725" t="s">
        <v>801</v>
      </c>
      <c r="L61" s="727">
        <v>476.06</v>
      </c>
      <c r="M61" s="727">
        <v>1</v>
      </c>
      <c r="N61" s="728">
        <v>476.06</v>
      </c>
    </row>
    <row r="62" spans="1:14" ht="14.4" customHeight="1" x14ac:dyDescent="0.3">
      <c r="A62" s="723" t="s">
        <v>561</v>
      </c>
      <c r="B62" s="724" t="s">
        <v>2111</v>
      </c>
      <c r="C62" s="725" t="s">
        <v>566</v>
      </c>
      <c r="D62" s="726" t="s">
        <v>567</v>
      </c>
      <c r="E62" s="725" t="s">
        <v>589</v>
      </c>
      <c r="F62" s="726" t="s">
        <v>2112</v>
      </c>
      <c r="G62" s="725" t="s">
        <v>596</v>
      </c>
      <c r="H62" s="725" t="s">
        <v>802</v>
      </c>
      <c r="I62" s="725" t="s">
        <v>803</v>
      </c>
      <c r="J62" s="725" t="s">
        <v>668</v>
      </c>
      <c r="K62" s="725" t="s">
        <v>804</v>
      </c>
      <c r="L62" s="727">
        <v>50.840000000000032</v>
      </c>
      <c r="M62" s="727">
        <v>1</v>
      </c>
      <c r="N62" s="728">
        <v>50.840000000000032</v>
      </c>
    </row>
    <row r="63" spans="1:14" ht="14.4" customHeight="1" x14ac:dyDescent="0.3">
      <c r="A63" s="723" t="s">
        <v>561</v>
      </c>
      <c r="B63" s="724" t="s">
        <v>2111</v>
      </c>
      <c r="C63" s="725" t="s">
        <v>566</v>
      </c>
      <c r="D63" s="726" t="s">
        <v>567</v>
      </c>
      <c r="E63" s="725" t="s">
        <v>589</v>
      </c>
      <c r="F63" s="726" t="s">
        <v>2112</v>
      </c>
      <c r="G63" s="725" t="s">
        <v>596</v>
      </c>
      <c r="H63" s="725" t="s">
        <v>805</v>
      </c>
      <c r="I63" s="725" t="s">
        <v>806</v>
      </c>
      <c r="J63" s="725" t="s">
        <v>807</v>
      </c>
      <c r="K63" s="725" t="s">
        <v>808</v>
      </c>
      <c r="L63" s="727">
        <v>20.76</v>
      </c>
      <c r="M63" s="727">
        <v>20</v>
      </c>
      <c r="N63" s="728">
        <v>415.20000000000005</v>
      </c>
    </row>
    <row r="64" spans="1:14" ht="14.4" customHeight="1" x14ac:dyDescent="0.3">
      <c r="A64" s="723" t="s">
        <v>561</v>
      </c>
      <c r="B64" s="724" t="s">
        <v>2111</v>
      </c>
      <c r="C64" s="725" t="s">
        <v>566</v>
      </c>
      <c r="D64" s="726" t="s">
        <v>567</v>
      </c>
      <c r="E64" s="725" t="s">
        <v>589</v>
      </c>
      <c r="F64" s="726" t="s">
        <v>2112</v>
      </c>
      <c r="G64" s="725" t="s">
        <v>596</v>
      </c>
      <c r="H64" s="725" t="s">
        <v>809</v>
      </c>
      <c r="I64" s="725" t="s">
        <v>810</v>
      </c>
      <c r="J64" s="725" t="s">
        <v>811</v>
      </c>
      <c r="K64" s="725" t="s">
        <v>812</v>
      </c>
      <c r="L64" s="727">
        <v>68.789999999999992</v>
      </c>
      <c r="M64" s="727">
        <v>4</v>
      </c>
      <c r="N64" s="728">
        <v>275.15999999999997</v>
      </c>
    </row>
    <row r="65" spans="1:14" ht="14.4" customHeight="1" x14ac:dyDescent="0.3">
      <c r="A65" s="723" t="s">
        <v>561</v>
      </c>
      <c r="B65" s="724" t="s">
        <v>2111</v>
      </c>
      <c r="C65" s="725" t="s">
        <v>566</v>
      </c>
      <c r="D65" s="726" t="s">
        <v>567</v>
      </c>
      <c r="E65" s="725" t="s">
        <v>589</v>
      </c>
      <c r="F65" s="726" t="s">
        <v>2112</v>
      </c>
      <c r="G65" s="725" t="s">
        <v>596</v>
      </c>
      <c r="H65" s="725" t="s">
        <v>813</v>
      </c>
      <c r="I65" s="725" t="s">
        <v>814</v>
      </c>
      <c r="J65" s="725" t="s">
        <v>815</v>
      </c>
      <c r="K65" s="725" t="s">
        <v>816</v>
      </c>
      <c r="L65" s="727">
        <v>65.38361403814487</v>
      </c>
      <c r="M65" s="727">
        <v>11</v>
      </c>
      <c r="N65" s="728">
        <v>719.21975441959353</v>
      </c>
    </row>
    <row r="66" spans="1:14" ht="14.4" customHeight="1" x14ac:dyDescent="0.3">
      <c r="A66" s="723" t="s">
        <v>561</v>
      </c>
      <c r="B66" s="724" t="s">
        <v>2111</v>
      </c>
      <c r="C66" s="725" t="s">
        <v>566</v>
      </c>
      <c r="D66" s="726" t="s">
        <v>567</v>
      </c>
      <c r="E66" s="725" t="s">
        <v>589</v>
      </c>
      <c r="F66" s="726" t="s">
        <v>2112</v>
      </c>
      <c r="G66" s="725" t="s">
        <v>596</v>
      </c>
      <c r="H66" s="725" t="s">
        <v>817</v>
      </c>
      <c r="I66" s="725" t="s">
        <v>818</v>
      </c>
      <c r="J66" s="725" t="s">
        <v>819</v>
      </c>
      <c r="K66" s="725" t="s">
        <v>820</v>
      </c>
      <c r="L66" s="727">
        <v>46.71</v>
      </c>
      <c r="M66" s="727">
        <v>2</v>
      </c>
      <c r="N66" s="728">
        <v>93.42</v>
      </c>
    </row>
    <row r="67" spans="1:14" ht="14.4" customHeight="1" x14ac:dyDescent="0.3">
      <c r="A67" s="723" t="s">
        <v>561</v>
      </c>
      <c r="B67" s="724" t="s">
        <v>2111</v>
      </c>
      <c r="C67" s="725" t="s">
        <v>566</v>
      </c>
      <c r="D67" s="726" t="s">
        <v>567</v>
      </c>
      <c r="E67" s="725" t="s">
        <v>589</v>
      </c>
      <c r="F67" s="726" t="s">
        <v>2112</v>
      </c>
      <c r="G67" s="725" t="s">
        <v>596</v>
      </c>
      <c r="H67" s="725" t="s">
        <v>821</v>
      </c>
      <c r="I67" s="725" t="s">
        <v>822</v>
      </c>
      <c r="J67" s="725" t="s">
        <v>823</v>
      </c>
      <c r="K67" s="725"/>
      <c r="L67" s="727">
        <v>67.760000995440464</v>
      </c>
      <c r="M67" s="727">
        <v>5</v>
      </c>
      <c r="N67" s="728">
        <v>338.80000497720232</v>
      </c>
    </row>
    <row r="68" spans="1:14" ht="14.4" customHeight="1" x14ac:dyDescent="0.3">
      <c r="A68" s="723" t="s">
        <v>561</v>
      </c>
      <c r="B68" s="724" t="s">
        <v>2111</v>
      </c>
      <c r="C68" s="725" t="s">
        <v>566</v>
      </c>
      <c r="D68" s="726" t="s">
        <v>567</v>
      </c>
      <c r="E68" s="725" t="s">
        <v>589</v>
      </c>
      <c r="F68" s="726" t="s">
        <v>2112</v>
      </c>
      <c r="G68" s="725" t="s">
        <v>596</v>
      </c>
      <c r="H68" s="725" t="s">
        <v>824</v>
      </c>
      <c r="I68" s="725" t="s">
        <v>825</v>
      </c>
      <c r="J68" s="725" t="s">
        <v>625</v>
      </c>
      <c r="K68" s="725" t="s">
        <v>826</v>
      </c>
      <c r="L68" s="727">
        <v>71.219999999999985</v>
      </c>
      <c r="M68" s="727">
        <v>9</v>
      </c>
      <c r="N68" s="728">
        <v>640.9799999999999</v>
      </c>
    </row>
    <row r="69" spans="1:14" ht="14.4" customHeight="1" x14ac:dyDescent="0.3">
      <c r="A69" s="723" t="s">
        <v>561</v>
      </c>
      <c r="B69" s="724" t="s">
        <v>2111</v>
      </c>
      <c r="C69" s="725" t="s">
        <v>566</v>
      </c>
      <c r="D69" s="726" t="s">
        <v>567</v>
      </c>
      <c r="E69" s="725" t="s">
        <v>589</v>
      </c>
      <c r="F69" s="726" t="s">
        <v>2112</v>
      </c>
      <c r="G69" s="725" t="s">
        <v>596</v>
      </c>
      <c r="H69" s="725" t="s">
        <v>827</v>
      </c>
      <c r="I69" s="725" t="s">
        <v>828</v>
      </c>
      <c r="J69" s="725" t="s">
        <v>829</v>
      </c>
      <c r="K69" s="725" t="s">
        <v>830</v>
      </c>
      <c r="L69" s="727">
        <v>254.97999694220474</v>
      </c>
      <c r="M69" s="727">
        <v>3</v>
      </c>
      <c r="N69" s="728">
        <v>764.93999082661423</v>
      </c>
    </row>
    <row r="70" spans="1:14" ht="14.4" customHeight="1" x14ac:dyDescent="0.3">
      <c r="A70" s="723" t="s">
        <v>561</v>
      </c>
      <c r="B70" s="724" t="s">
        <v>2111</v>
      </c>
      <c r="C70" s="725" t="s">
        <v>566</v>
      </c>
      <c r="D70" s="726" t="s">
        <v>567</v>
      </c>
      <c r="E70" s="725" t="s">
        <v>589</v>
      </c>
      <c r="F70" s="726" t="s">
        <v>2112</v>
      </c>
      <c r="G70" s="725" t="s">
        <v>596</v>
      </c>
      <c r="H70" s="725" t="s">
        <v>831</v>
      </c>
      <c r="I70" s="725" t="s">
        <v>832</v>
      </c>
      <c r="J70" s="725" t="s">
        <v>833</v>
      </c>
      <c r="K70" s="725" t="s">
        <v>834</v>
      </c>
      <c r="L70" s="727">
        <v>1037.7499999999998</v>
      </c>
      <c r="M70" s="727">
        <v>1</v>
      </c>
      <c r="N70" s="728">
        <v>1037.7499999999998</v>
      </c>
    </row>
    <row r="71" spans="1:14" ht="14.4" customHeight="1" x14ac:dyDescent="0.3">
      <c r="A71" s="723" t="s">
        <v>561</v>
      </c>
      <c r="B71" s="724" t="s">
        <v>2111</v>
      </c>
      <c r="C71" s="725" t="s">
        <v>566</v>
      </c>
      <c r="D71" s="726" t="s">
        <v>567</v>
      </c>
      <c r="E71" s="725" t="s">
        <v>589</v>
      </c>
      <c r="F71" s="726" t="s">
        <v>2112</v>
      </c>
      <c r="G71" s="725" t="s">
        <v>596</v>
      </c>
      <c r="H71" s="725" t="s">
        <v>835</v>
      </c>
      <c r="I71" s="725" t="s">
        <v>822</v>
      </c>
      <c r="J71" s="725" t="s">
        <v>836</v>
      </c>
      <c r="K71" s="725"/>
      <c r="L71" s="727">
        <v>388.77306684738249</v>
      </c>
      <c r="M71" s="727">
        <v>2</v>
      </c>
      <c r="N71" s="728">
        <v>777.54613369476499</v>
      </c>
    </row>
    <row r="72" spans="1:14" ht="14.4" customHeight="1" x14ac:dyDescent="0.3">
      <c r="A72" s="723" t="s">
        <v>561</v>
      </c>
      <c r="B72" s="724" t="s">
        <v>2111</v>
      </c>
      <c r="C72" s="725" t="s">
        <v>566</v>
      </c>
      <c r="D72" s="726" t="s">
        <v>567</v>
      </c>
      <c r="E72" s="725" t="s">
        <v>589</v>
      </c>
      <c r="F72" s="726" t="s">
        <v>2112</v>
      </c>
      <c r="G72" s="725" t="s">
        <v>596</v>
      </c>
      <c r="H72" s="725" t="s">
        <v>837</v>
      </c>
      <c r="I72" s="725" t="s">
        <v>838</v>
      </c>
      <c r="J72" s="725" t="s">
        <v>839</v>
      </c>
      <c r="K72" s="725" t="s">
        <v>840</v>
      </c>
      <c r="L72" s="727">
        <v>28.520000000000014</v>
      </c>
      <c r="M72" s="727">
        <v>1</v>
      </c>
      <c r="N72" s="728">
        <v>28.520000000000014</v>
      </c>
    </row>
    <row r="73" spans="1:14" ht="14.4" customHeight="1" x14ac:dyDescent="0.3">
      <c r="A73" s="723" t="s">
        <v>561</v>
      </c>
      <c r="B73" s="724" t="s">
        <v>2111</v>
      </c>
      <c r="C73" s="725" t="s">
        <v>566</v>
      </c>
      <c r="D73" s="726" t="s">
        <v>567</v>
      </c>
      <c r="E73" s="725" t="s">
        <v>589</v>
      </c>
      <c r="F73" s="726" t="s">
        <v>2112</v>
      </c>
      <c r="G73" s="725" t="s">
        <v>596</v>
      </c>
      <c r="H73" s="725" t="s">
        <v>841</v>
      </c>
      <c r="I73" s="725" t="s">
        <v>842</v>
      </c>
      <c r="J73" s="725" t="s">
        <v>843</v>
      </c>
      <c r="K73" s="725" t="s">
        <v>844</v>
      </c>
      <c r="L73" s="727">
        <v>149.56001926448005</v>
      </c>
      <c r="M73" s="727">
        <v>30</v>
      </c>
      <c r="N73" s="728">
        <v>4486.8005779344012</v>
      </c>
    </row>
    <row r="74" spans="1:14" ht="14.4" customHeight="1" x14ac:dyDescent="0.3">
      <c r="A74" s="723" t="s">
        <v>561</v>
      </c>
      <c r="B74" s="724" t="s">
        <v>2111</v>
      </c>
      <c r="C74" s="725" t="s">
        <v>566</v>
      </c>
      <c r="D74" s="726" t="s">
        <v>567</v>
      </c>
      <c r="E74" s="725" t="s">
        <v>589</v>
      </c>
      <c r="F74" s="726" t="s">
        <v>2112</v>
      </c>
      <c r="G74" s="725" t="s">
        <v>596</v>
      </c>
      <c r="H74" s="725" t="s">
        <v>845</v>
      </c>
      <c r="I74" s="725" t="s">
        <v>846</v>
      </c>
      <c r="J74" s="725" t="s">
        <v>847</v>
      </c>
      <c r="K74" s="725" t="s">
        <v>848</v>
      </c>
      <c r="L74" s="727">
        <v>46.432499999999997</v>
      </c>
      <c r="M74" s="727">
        <v>16</v>
      </c>
      <c r="N74" s="728">
        <v>742.92</v>
      </c>
    </row>
    <row r="75" spans="1:14" ht="14.4" customHeight="1" x14ac:dyDescent="0.3">
      <c r="A75" s="723" t="s">
        <v>561</v>
      </c>
      <c r="B75" s="724" t="s">
        <v>2111</v>
      </c>
      <c r="C75" s="725" t="s">
        <v>566</v>
      </c>
      <c r="D75" s="726" t="s">
        <v>567</v>
      </c>
      <c r="E75" s="725" t="s">
        <v>589</v>
      </c>
      <c r="F75" s="726" t="s">
        <v>2112</v>
      </c>
      <c r="G75" s="725" t="s">
        <v>596</v>
      </c>
      <c r="H75" s="725" t="s">
        <v>849</v>
      </c>
      <c r="I75" s="725" t="s">
        <v>850</v>
      </c>
      <c r="J75" s="725" t="s">
        <v>851</v>
      </c>
      <c r="K75" s="725" t="s">
        <v>852</v>
      </c>
      <c r="L75" s="727">
        <v>105.80999999999999</v>
      </c>
      <c r="M75" s="727">
        <v>5</v>
      </c>
      <c r="N75" s="728">
        <v>529.04999999999995</v>
      </c>
    </row>
    <row r="76" spans="1:14" ht="14.4" customHeight="1" x14ac:dyDescent="0.3">
      <c r="A76" s="723" t="s">
        <v>561</v>
      </c>
      <c r="B76" s="724" t="s">
        <v>2111</v>
      </c>
      <c r="C76" s="725" t="s">
        <v>566</v>
      </c>
      <c r="D76" s="726" t="s">
        <v>567</v>
      </c>
      <c r="E76" s="725" t="s">
        <v>589</v>
      </c>
      <c r="F76" s="726" t="s">
        <v>2112</v>
      </c>
      <c r="G76" s="725" t="s">
        <v>596</v>
      </c>
      <c r="H76" s="725" t="s">
        <v>853</v>
      </c>
      <c r="I76" s="725" t="s">
        <v>854</v>
      </c>
      <c r="J76" s="725" t="s">
        <v>855</v>
      </c>
      <c r="K76" s="725" t="s">
        <v>856</v>
      </c>
      <c r="L76" s="727">
        <v>40.560000000000009</v>
      </c>
      <c r="M76" s="727">
        <v>3</v>
      </c>
      <c r="N76" s="728">
        <v>121.68000000000004</v>
      </c>
    </row>
    <row r="77" spans="1:14" ht="14.4" customHeight="1" x14ac:dyDescent="0.3">
      <c r="A77" s="723" t="s">
        <v>561</v>
      </c>
      <c r="B77" s="724" t="s">
        <v>2111</v>
      </c>
      <c r="C77" s="725" t="s">
        <v>566</v>
      </c>
      <c r="D77" s="726" t="s">
        <v>567</v>
      </c>
      <c r="E77" s="725" t="s">
        <v>589</v>
      </c>
      <c r="F77" s="726" t="s">
        <v>2112</v>
      </c>
      <c r="G77" s="725" t="s">
        <v>596</v>
      </c>
      <c r="H77" s="725" t="s">
        <v>857</v>
      </c>
      <c r="I77" s="725" t="s">
        <v>857</v>
      </c>
      <c r="J77" s="725" t="s">
        <v>858</v>
      </c>
      <c r="K77" s="725" t="s">
        <v>859</v>
      </c>
      <c r="L77" s="727">
        <v>214.64000000000004</v>
      </c>
      <c r="M77" s="727">
        <v>1</v>
      </c>
      <c r="N77" s="728">
        <v>214.64000000000004</v>
      </c>
    </row>
    <row r="78" spans="1:14" ht="14.4" customHeight="1" x14ac:dyDescent="0.3">
      <c r="A78" s="723" t="s">
        <v>561</v>
      </c>
      <c r="B78" s="724" t="s">
        <v>2111</v>
      </c>
      <c r="C78" s="725" t="s">
        <v>566</v>
      </c>
      <c r="D78" s="726" t="s">
        <v>567</v>
      </c>
      <c r="E78" s="725" t="s">
        <v>589</v>
      </c>
      <c r="F78" s="726" t="s">
        <v>2112</v>
      </c>
      <c r="G78" s="725" t="s">
        <v>596</v>
      </c>
      <c r="H78" s="725" t="s">
        <v>860</v>
      </c>
      <c r="I78" s="725" t="s">
        <v>861</v>
      </c>
      <c r="J78" s="725" t="s">
        <v>862</v>
      </c>
      <c r="K78" s="725" t="s">
        <v>863</v>
      </c>
      <c r="L78" s="727">
        <v>111.52027894505143</v>
      </c>
      <c r="M78" s="727">
        <v>12</v>
      </c>
      <c r="N78" s="728">
        <v>1338.2433473406172</v>
      </c>
    </row>
    <row r="79" spans="1:14" ht="14.4" customHeight="1" x14ac:dyDescent="0.3">
      <c r="A79" s="723" t="s">
        <v>561</v>
      </c>
      <c r="B79" s="724" t="s">
        <v>2111</v>
      </c>
      <c r="C79" s="725" t="s">
        <v>566</v>
      </c>
      <c r="D79" s="726" t="s">
        <v>567</v>
      </c>
      <c r="E79" s="725" t="s">
        <v>589</v>
      </c>
      <c r="F79" s="726" t="s">
        <v>2112</v>
      </c>
      <c r="G79" s="725" t="s">
        <v>596</v>
      </c>
      <c r="H79" s="725" t="s">
        <v>864</v>
      </c>
      <c r="I79" s="725" t="s">
        <v>865</v>
      </c>
      <c r="J79" s="725" t="s">
        <v>858</v>
      </c>
      <c r="K79" s="725" t="s">
        <v>866</v>
      </c>
      <c r="L79" s="727">
        <v>117.96000000000002</v>
      </c>
      <c r="M79" s="727">
        <v>1</v>
      </c>
      <c r="N79" s="728">
        <v>117.96000000000002</v>
      </c>
    </row>
    <row r="80" spans="1:14" ht="14.4" customHeight="1" x14ac:dyDescent="0.3">
      <c r="A80" s="723" t="s">
        <v>561</v>
      </c>
      <c r="B80" s="724" t="s">
        <v>2111</v>
      </c>
      <c r="C80" s="725" t="s">
        <v>566</v>
      </c>
      <c r="D80" s="726" t="s">
        <v>567</v>
      </c>
      <c r="E80" s="725" t="s">
        <v>589</v>
      </c>
      <c r="F80" s="726" t="s">
        <v>2112</v>
      </c>
      <c r="G80" s="725" t="s">
        <v>596</v>
      </c>
      <c r="H80" s="725" t="s">
        <v>867</v>
      </c>
      <c r="I80" s="725" t="s">
        <v>868</v>
      </c>
      <c r="J80" s="725" t="s">
        <v>869</v>
      </c>
      <c r="K80" s="725" t="s">
        <v>870</v>
      </c>
      <c r="L80" s="727">
        <v>36.93</v>
      </c>
      <c r="M80" s="727">
        <v>4</v>
      </c>
      <c r="N80" s="728">
        <v>147.72</v>
      </c>
    </row>
    <row r="81" spans="1:14" ht="14.4" customHeight="1" x14ac:dyDescent="0.3">
      <c r="A81" s="723" t="s">
        <v>561</v>
      </c>
      <c r="B81" s="724" t="s">
        <v>2111</v>
      </c>
      <c r="C81" s="725" t="s">
        <v>566</v>
      </c>
      <c r="D81" s="726" t="s">
        <v>567</v>
      </c>
      <c r="E81" s="725" t="s">
        <v>589</v>
      </c>
      <c r="F81" s="726" t="s">
        <v>2112</v>
      </c>
      <c r="G81" s="725" t="s">
        <v>596</v>
      </c>
      <c r="H81" s="725" t="s">
        <v>871</v>
      </c>
      <c r="I81" s="725" t="s">
        <v>871</v>
      </c>
      <c r="J81" s="725" t="s">
        <v>872</v>
      </c>
      <c r="K81" s="725" t="s">
        <v>873</v>
      </c>
      <c r="L81" s="727">
        <v>91.999999999999972</v>
      </c>
      <c r="M81" s="727">
        <v>1</v>
      </c>
      <c r="N81" s="728">
        <v>91.999999999999972</v>
      </c>
    </row>
    <row r="82" spans="1:14" ht="14.4" customHeight="1" x14ac:dyDescent="0.3">
      <c r="A82" s="723" t="s">
        <v>561</v>
      </c>
      <c r="B82" s="724" t="s">
        <v>2111</v>
      </c>
      <c r="C82" s="725" t="s">
        <v>566</v>
      </c>
      <c r="D82" s="726" t="s">
        <v>567</v>
      </c>
      <c r="E82" s="725" t="s">
        <v>589</v>
      </c>
      <c r="F82" s="726" t="s">
        <v>2112</v>
      </c>
      <c r="G82" s="725" t="s">
        <v>596</v>
      </c>
      <c r="H82" s="725" t="s">
        <v>874</v>
      </c>
      <c r="I82" s="725" t="s">
        <v>875</v>
      </c>
      <c r="J82" s="725" t="s">
        <v>876</v>
      </c>
      <c r="K82" s="725" t="s">
        <v>877</v>
      </c>
      <c r="L82" s="727">
        <v>382.11</v>
      </c>
      <c r="M82" s="727">
        <v>1</v>
      </c>
      <c r="N82" s="728">
        <v>382.11</v>
      </c>
    </row>
    <row r="83" spans="1:14" ht="14.4" customHeight="1" x14ac:dyDescent="0.3">
      <c r="A83" s="723" t="s">
        <v>561</v>
      </c>
      <c r="B83" s="724" t="s">
        <v>2111</v>
      </c>
      <c r="C83" s="725" t="s">
        <v>566</v>
      </c>
      <c r="D83" s="726" t="s">
        <v>567</v>
      </c>
      <c r="E83" s="725" t="s">
        <v>589</v>
      </c>
      <c r="F83" s="726" t="s">
        <v>2112</v>
      </c>
      <c r="G83" s="725" t="s">
        <v>596</v>
      </c>
      <c r="H83" s="725" t="s">
        <v>878</v>
      </c>
      <c r="I83" s="725" t="s">
        <v>822</v>
      </c>
      <c r="J83" s="725" t="s">
        <v>879</v>
      </c>
      <c r="K83" s="725"/>
      <c r="L83" s="727">
        <v>316.91683226766293</v>
      </c>
      <c r="M83" s="727">
        <v>1</v>
      </c>
      <c r="N83" s="728">
        <v>316.91683226766293</v>
      </c>
    </row>
    <row r="84" spans="1:14" ht="14.4" customHeight="1" x14ac:dyDescent="0.3">
      <c r="A84" s="723" t="s">
        <v>561</v>
      </c>
      <c r="B84" s="724" t="s">
        <v>2111</v>
      </c>
      <c r="C84" s="725" t="s">
        <v>566</v>
      </c>
      <c r="D84" s="726" t="s">
        <v>567</v>
      </c>
      <c r="E84" s="725" t="s">
        <v>589</v>
      </c>
      <c r="F84" s="726" t="s">
        <v>2112</v>
      </c>
      <c r="G84" s="725" t="s">
        <v>596</v>
      </c>
      <c r="H84" s="725" t="s">
        <v>880</v>
      </c>
      <c r="I84" s="725" t="s">
        <v>881</v>
      </c>
      <c r="J84" s="725" t="s">
        <v>882</v>
      </c>
      <c r="K84" s="725" t="s">
        <v>883</v>
      </c>
      <c r="L84" s="727">
        <v>54.79</v>
      </c>
      <c r="M84" s="727">
        <v>5</v>
      </c>
      <c r="N84" s="728">
        <v>273.95</v>
      </c>
    </row>
    <row r="85" spans="1:14" ht="14.4" customHeight="1" x14ac:dyDescent="0.3">
      <c r="A85" s="723" t="s">
        <v>561</v>
      </c>
      <c r="B85" s="724" t="s">
        <v>2111</v>
      </c>
      <c r="C85" s="725" t="s">
        <v>566</v>
      </c>
      <c r="D85" s="726" t="s">
        <v>567</v>
      </c>
      <c r="E85" s="725" t="s">
        <v>589</v>
      </c>
      <c r="F85" s="726" t="s">
        <v>2112</v>
      </c>
      <c r="G85" s="725" t="s">
        <v>596</v>
      </c>
      <c r="H85" s="725" t="s">
        <v>884</v>
      </c>
      <c r="I85" s="725" t="s">
        <v>885</v>
      </c>
      <c r="J85" s="725" t="s">
        <v>784</v>
      </c>
      <c r="K85" s="725" t="s">
        <v>886</v>
      </c>
      <c r="L85" s="727">
        <v>65.55003830658255</v>
      </c>
      <c r="M85" s="727">
        <v>3</v>
      </c>
      <c r="N85" s="728">
        <v>196.65011491974764</v>
      </c>
    </row>
    <row r="86" spans="1:14" ht="14.4" customHeight="1" x14ac:dyDescent="0.3">
      <c r="A86" s="723" t="s">
        <v>561</v>
      </c>
      <c r="B86" s="724" t="s">
        <v>2111</v>
      </c>
      <c r="C86" s="725" t="s">
        <v>566</v>
      </c>
      <c r="D86" s="726" t="s">
        <v>567</v>
      </c>
      <c r="E86" s="725" t="s">
        <v>589</v>
      </c>
      <c r="F86" s="726" t="s">
        <v>2112</v>
      </c>
      <c r="G86" s="725" t="s">
        <v>596</v>
      </c>
      <c r="H86" s="725" t="s">
        <v>887</v>
      </c>
      <c r="I86" s="725" t="s">
        <v>822</v>
      </c>
      <c r="J86" s="725" t="s">
        <v>888</v>
      </c>
      <c r="K86" s="725" t="s">
        <v>889</v>
      </c>
      <c r="L86" s="727">
        <v>81.649986182315644</v>
      </c>
      <c r="M86" s="727">
        <v>4</v>
      </c>
      <c r="N86" s="728">
        <v>326.59994472926257</v>
      </c>
    </row>
    <row r="87" spans="1:14" ht="14.4" customHeight="1" x14ac:dyDescent="0.3">
      <c r="A87" s="723" t="s">
        <v>561</v>
      </c>
      <c r="B87" s="724" t="s">
        <v>2111</v>
      </c>
      <c r="C87" s="725" t="s">
        <v>566</v>
      </c>
      <c r="D87" s="726" t="s">
        <v>567</v>
      </c>
      <c r="E87" s="725" t="s">
        <v>589</v>
      </c>
      <c r="F87" s="726" t="s">
        <v>2112</v>
      </c>
      <c r="G87" s="725" t="s">
        <v>596</v>
      </c>
      <c r="H87" s="725" t="s">
        <v>890</v>
      </c>
      <c r="I87" s="725" t="s">
        <v>891</v>
      </c>
      <c r="J87" s="725" t="s">
        <v>892</v>
      </c>
      <c r="K87" s="725" t="s">
        <v>893</v>
      </c>
      <c r="L87" s="727">
        <v>66.685000000000002</v>
      </c>
      <c r="M87" s="727">
        <v>2</v>
      </c>
      <c r="N87" s="728">
        <v>133.37</v>
      </c>
    </row>
    <row r="88" spans="1:14" ht="14.4" customHeight="1" x14ac:dyDescent="0.3">
      <c r="A88" s="723" t="s">
        <v>561</v>
      </c>
      <c r="B88" s="724" t="s">
        <v>2111</v>
      </c>
      <c r="C88" s="725" t="s">
        <v>566</v>
      </c>
      <c r="D88" s="726" t="s">
        <v>567</v>
      </c>
      <c r="E88" s="725" t="s">
        <v>589</v>
      </c>
      <c r="F88" s="726" t="s">
        <v>2112</v>
      </c>
      <c r="G88" s="725" t="s">
        <v>596</v>
      </c>
      <c r="H88" s="725" t="s">
        <v>894</v>
      </c>
      <c r="I88" s="725" t="s">
        <v>895</v>
      </c>
      <c r="J88" s="725" t="s">
        <v>896</v>
      </c>
      <c r="K88" s="725" t="s">
        <v>897</v>
      </c>
      <c r="L88" s="727">
        <v>67.399999999999977</v>
      </c>
      <c r="M88" s="727">
        <v>2</v>
      </c>
      <c r="N88" s="728">
        <v>134.79999999999995</v>
      </c>
    </row>
    <row r="89" spans="1:14" ht="14.4" customHeight="1" x14ac:dyDescent="0.3">
      <c r="A89" s="723" t="s">
        <v>561</v>
      </c>
      <c r="B89" s="724" t="s">
        <v>2111</v>
      </c>
      <c r="C89" s="725" t="s">
        <v>566</v>
      </c>
      <c r="D89" s="726" t="s">
        <v>567</v>
      </c>
      <c r="E89" s="725" t="s">
        <v>589</v>
      </c>
      <c r="F89" s="726" t="s">
        <v>2112</v>
      </c>
      <c r="G89" s="725" t="s">
        <v>596</v>
      </c>
      <c r="H89" s="725" t="s">
        <v>898</v>
      </c>
      <c r="I89" s="725" t="s">
        <v>899</v>
      </c>
      <c r="J89" s="725" t="s">
        <v>900</v>
      </c>
      <c r="K89" s="725"/>
      <c r="L89" s="727">
        <v>252.97800000000001</v>
      </c>
      <c r="M89" s="727">
        <v>1</v>
      </c>
      <c r="N89" s="728">
        <v>252.97800000000001</v>
      </c>
    </row>
    <row r="90" spans="1:14" ht="14.4" customHeight="1" x14ac:dyDescent="0.3">
      <c r="A90" s="723" t="s">
        <v>561</v>
      </c>
      <c r="B90" s="724" t="s">
        <v>2111</v>
      </c>
      <c r="C90" s="725" t="s">
        <v>566</v>
      </c>
      <c r="D90" s="726" t="s">
        <v>567</v>
      </c>
      <c r="E90" s="725" t="s">
        <v>589</v>
      </c>
      <c r="F90" s="726" t="s">
        <v>2112</v>
      </c>
      <c r="G90" s="725" t="s">
        <v>596</v>
      </c>
      <c r="H90" s="725" t="s">
        <v>901</v>
      </c>
      <c r="I90" s="725" t="s">
        <v>822</v>
      </c>
      <c r="J90" s="725" t="s">
        <v>902</v>
      </c>
      <c r="K90" s="725"/>
      <c r="L90" s="727">
        <v>39.918997129981378</v>
      </c>
      <c r="M90" s="727">
        <v>2</v>
      </c>
      <c r="N90" s="728">
        <v>79.837994259962755</v>
      </c>
    </row>
    <row r="91" spans="1:14" ht="14.4" customHeight="1" x14ac:dyDescent="0.3">
      <c r="A91" s="723" t="s">
        <v>561</v>
      </c>
      <c r="B91" s="724" t="s">
        <v>2111</v>
      </c>
      <c r="C91" s="725" t="s">
        <v>566</v>
      </c>
      <c r="D91" s="726" t="s">
        <v>567</v>
      </c>
      <c r="E91" s="725" t="s">
        <v>589</v>
      </c>
      <c r="F91" s="726" t="s">
        <v>2112</v>
      </c>
      <c r="G91" s="725" t="s">
        <v>596</v>
      </c>
      <c r="H91" s="725" t="s">
        <v>903</v>
      </c>
      <c r="I91" s="725" t="s">
        <v>822</v>
      </c>
      <c r="J91" s="725" t="s">
        <v>904</v>
      </c>
      <c r="K91" s="725"/>
      <c r="L91" s="727">
        <v>458.39015026654454</v>
      </c>
      <c r="M91" s="727">
        <v>5</v>
      </c>
      <c r="N91" s="728">
        <v>2291.9507513327226</v>
      </c>
    </row>
    <row r="92" spans="1:14" ht="14.4" customHeight="1" x14ac:dyDescent="0.3">
      <c r="A92" s="723" t="s">
        <v>561</v>
      </c>
      <c r="B92" s="724" t="s">
        <v>2111</v>
      </c>
      <c r="C92" s="725" t="s">
        <v>566</v>
      </c>
      <c r="D92" s="726" t="s">
        <v>567</v>
      </c>
      <c r="E92" s="725" t="s">
        <v>589</v>
      </c>
      <c r="F92" s="726" t="s">
        <v>2112</v>
      </c>
      <c r="G92" s="725" t="s">
        <v>596</v>
      </c>
      <c r="H92" s="725" t="s">
        <v>905</v>
      </c>
      <c r="I92" s="725" t="s">
        <v>906</v>
      </c>
      <c r="J92" s="725" t="s">
        <v>907</v>
      </c>
      <c r="K92" s="725" t="s">
        <v>908</v>
      </c>
      <c r="L92" s="727">
        <v>6050</v>
      </c>
      <c r="M92" s="727">
        <v>1</v>
      </c>
      <c r="N92" s="728">
        <v>6050</v>
      </c>
    </row>
    <row r="93" spans="1:14" ht="14.4" customHeight="1" x14ac:dyDescent="0.3">
      <c r="A93" s="723" t="s">
        <v>561</v>
      </c>
      <c r="B93" s="724" t="s">
        <v>2111</v>
      </c>
      <c r="C93" s="725" t="s">
        <v>566</v>
      </c>
      <c r="D93" s="726" t="s">
        <v>567</v>
      </c>
      <c r="E93" s="725" t="s">
        <v>589</v>
      </c>
      <c r="F93" s="726" t="s">
        <v>2112</v>
      </c>
      <c r="G93" s="725" t="s">
        <v>596</v>
      </c>
      <c r="H93" s="725" t="s">
        <v>909</v>
      </c>
      <c r="I93" s="725" t="s">
        <v>910</v>
      </c>
      <c r="J93" s="725" t="s">
        <v>911</v>
      </c>
      <c r="K93" s="725" t="s">
        <v>912</v>
      </c>
      <c r="L93" s="727">
        <v>38.04999999999999</v>
      </c>
      <c r="M93" s="727">
        <v>1</v>
      </c>
      <c r="N93" s="728">
        <v>38.04999999999999</v>
      </c>
    </row>
    <row r="94" spans="1:14" ht="14.4" customHeight="1" x14ac:dyDescent="0.3">
      <c r="A94" s="723" t="s">
        <v>561</v>
      </c>
      <c r="B94" s="724" t="s">
        <v>2111</v>
      </c>
      <c r="C94" s="725" t="s">
        <v>566</v>
      </c>
      <c r="D94" s="726" t="s">
        <v>567</v>
      </c>
      <c r="E94" s="725" t="s">
        <v>589</v>
      </c>
      <c r="F94" s="726" t="s">
        <v>2112</v>
      </c>
      <c r="G94" s="725" t="s">
        <v>596</v>
      </c>
      <c r="H94" s="725" t="s">
        <v>913</v>
      </c>
      <c r="I94" s="725" t="s">
        <v>914</v>
      </c>
      <c r="J94" s="725" t="s">
        <v>915</v>
      </c>
      <c r="K94" s="725" t="s">
        <v>916</v>
      </c>
      <c r="L94" s="727">
        <v>44.91206175631816</v>
      </c>
      <c r="M94" s="727">
        <v>42</v>
      </c>
      <c r="N94" s="728">
        <v>1886.3065937653628</v>
      </c>
    </row>
    <row r="95" spans="1:14" ht="14.4" customHeight="1" x14ac:dyDescent="0.3">
      <c r="A95" s="723" t="s">
        <v>561</v>
      </c>
      <c r="B95" s="724" t="s">
        <v>2111</v>
      </c>
      <c r="C95" s="725" t="s">
        <v>566</v>
      </c>
      <c r="D95" s="726" t="s">
        <v>567</v>
      </c>
      <c r="E95" s="725" t="s">
        <v>589</v>
      </c>
      <c r="F95" s="726" t="s">
        <v>2112</v>
      </c>
      <c r="G95" s="725" t="s">
        <v>596</v>
      </c>
      <c r="H95" s="725" t="s">
        <v>917</v>
      </c>
      <c r="I95" s="725" t="s">
        <v>918</v>
      </c>
      <c r="J95" s="725" t="s">
        <v>919</v>
      </c>
      <c r="K95" s="725"/>
      <c r="L95" s="727">
        <v>110.93283142911716</v>
      </c>
      <c r="M95" s="727">
        <v>2</v>
      </c>
      <c r="N95" s="728">
        <v>221.86566285823432</v>
      </c>
    </row>
    <row r="96" spans="1:14" ht="14.4" customHeight="1" x14ac:dyDescent="0.3">
      <c r="A96" s="723" t="s">
        <v>561</v>
      </c>
      <c r="B96" s="724" t="s">
        <v>2111</v>
      </c>
      <c r="C96" s="725" t="s">
        <v>566</v>
      </c>
      <c r="D96" s="726" t="s">
        <v>567</v>
      </c>
      <c r="E96" s="725" t="s">
        <v>589</v>
      </c>
      <c r="F96" s="726" t="s">
        <v>2112</v>
      </c>
      <c r="G96" s="725" t="s">
        <v>596</v>
      </c>
      <c r="H96" s="725" t="s">
        <v>920</v>
      </c>
      <c r="I96" s="725" t="s">
        <v>921</v>
      </c>
      <c r="J96" s="725" t="s">
        <v>922</v>
      </c>
      <c r="K96" s="725" t="s">
        <v>923</v>
      </c>
      <c r="L96" s="727">
        <v>170.02000000000004</v>
      </c>
      <c r="M96" s="727">
        <v>1</v>
      </c>
      <c r="N96" s="728">
        <v>170.02000000000004</v>
      </c>
    </row>
    <row r="97" spans="1:14" ht="14.4" customHeight="1" x14ac:dyDescent="0.3">
      <c r="A97" s="723" t="s">
        <v>561</v>
      </c>
      <c r="B97" s="724" t="s">
        <v>2111</v>
      </c>
      <c r="C97" s="725" t="s">
        <v>566</v>
      </c>
      <c r="D97" s="726" t="s">
        <v>567</v>
      </c>
      <c r="E97" s="725" t="s">
        <v>589</v>
      </c>
      <c r="F97" s="726" t="s">
        <v>2112</v>
      </c>
      <c r="G97" s="725" t="s">
        <v>596</v>
      </c>
      <c r="H97" s="725" t="s">
        <v>924</v>
      </c>
      <c r="I97" s="725" t="s">
        <v>924</v>
      </c>
      <c r="J97" s="725" t="s">
        <v>925</v>
      </c>
      <c r="K97" s="725" t="s">
        <v>926</v>
      </c>
      <c r="L97" s="727">
        <v>95.096499999999992</v>
      </c>
      <c r="M97" s="727">
        <v>2</v>
      </c>
      <c r="N97" s="728">
        <v>190.19299999999998</v>
      </c>
    </row>
    <row r="98" spans="1:14" ht="14.4" customHeight="1" x14ac:dyDescent="0.3">
      <c r="A98" s="723" t="s">
        <v>561</v>
      </c>
      <c r="B98" s="724" t="s">
        <v>2111</v>
      </c>
      <c r="C98" s="725" t="s">
        <v>566</v>
      </c>
      <c r="D98" s="726" t="s">
        <v>567</v>
      </c>
      <c r="E98" s="725" t="s">
        <v>589</v>
      </c>
      <c r="F98" s="726" t="s">
        <v>2112</v>
      </c>
      <c r="G98" s="725" t="s">
        <v>596</v>
      </c>
      <c r="H98" s="725" t="s">
        <v>927</v>
      </c>
      <c r="I98" s="725" t="s">
        <v>928</v>
      </c>
      <c r="J98" s="725" t="s">
        <v>929</v>
      </c>
      <c r="K98" s="725" t="s">
        <v>930</v>
      </c>
      <c r="L98" s="727">
        <v>53.389999999999993</v>
      </c>
      <c r="M98" s="727">
        <v>1</v>
      </c>
      <c r="N98" s="728">
        <v>53.389999999999993</v>
      </c>
    </row>
    <row r="99" spans="1:14" ht="14.4" customHeight="1" x14ac:dyDescent="0.3">
      <c r="A99" s="723" t="s">
        <v>561</v>
      </c>
      <c r="B99" s="724" t="s">
        <v>2111</v>
      </c>
      <c r="C99" s="725" t="s">
        <v>566</v>
      </c>
      <c r="D99" s="726" t="s">
        <v>567</v>
      </c>
      <c r="E99" s="725" t="s">
        <v>589</v>
      </c>
      <c r="F99" s="726" t="s">
        <v>2112</v>
      </c>
      <c r="G99" s="725" t="s">
        <v>596</v>
      </c>
      <c r="H99" s="725" t="s">
        <v>931</v>
      </c>
      <c r="I99" s="725" t="s">
        <v>822</v>
      </c>
      <c r="J99" s="725" t="s">
        <v>932</v>
      </c>
      <c r="K99" s="725" t="s">
        <v>933</v>
      </c>
      <c r="L99" s="727">
        <v>93.520842191985636</v>
      </c>
      <c r="M99" s="727">
        <v>2</v>
      </c>
      <c r="N99" s="728">
        <v>187.04168438397127</v>
      </c>
    </row>
    <row r="100" spans="1:14" ht="14.4" customHeight="1" x14ac:dyDescent="0.3">
      <c r="A100" s="723" t="s">
        <v>561</v>
      </c>
      <c r="B100" s="724" t="s">
        <v>2111</v>
      </c>
      <c r="C100" s="725" t="s">
        <v>566</v>
      </c>
      <c r="D100" s="726" t="s">
        <v>567</v>
      </c>
      <c r="E100" s="725" t="s">
        <v>589</v>
      </c>
      <c r="F100" s="726" t="s">
        <v>2112</v>
      </c>
      <c r="G100" s="725" t="s">
        <v>596</v>
      </c>
      <c r="H100" s="725" t="s">
        <v>934</v>
      </c>
      <c r="I100" s="725" t="s">
        <v>934</v>
      </c>
      <c r="J100" s="725" t="s">
        <v>935</v>
      </c>
      <c r="K100" s="725" t="s">
        <v>936</v>
      </c>
      <c r="L100" s="727">
        <v>175.03020000000001</v>
      </c>
      <c r="M100" s="727">
        <v>1</v>
      </c>
      <c r="N100" s="728">
        <v>175.03020000000001</v>
      </c>
    </row>
    <row r="101" spans="1:14" ht="14.4" customHeight="1" x14ac:dyDescent="0.3">
      <c r="A101" s="723" t="s">
        <v>561</v>
      </c>
      <c r="B101" s="724" t="s">
        <v>2111</v>
      </c>
      <c r="C101" s="725" t="s">
        <v>566</v>
      </c>
      <c r="D101" s="726" t="s">
        <v>567</v>
      </c>
      <c r="E101" s="725" t="s">
        <v>589</v>
      </c>
      <c r="F101" s="726" t="s">
        <v>2112</v>
      </c>
      <c r="G101" s="725" t="s">
        <v>596</v>
      </c>
      <c r="H101" s="725" t="s">
        <v>937</v>
      </c>
      <c r="I101" s="725" t="s">
        <v>822</v>
      </c>
      <c r="J101" s="725" t="s">
        <v>938</v>
      </c>
      <c r="K101" s="725"/>
      <c r="L101" s="727">
        <v>229.91005308732002</v>
      </c>
      <c r="M101" s="727">
        <v>1</v>
      </c>
      <c r="N101" s="728">
        <v>229.91005308732002</v>
      </c>
    </row>
    <row r="102" spans="1:14" ht="14.4" customHeight="1" x14ac:dyDescent="0.3">
      <c r="A102" s="723" t="s">
        <v>561</v>
      </c>
      <c r="B102" s="724" t="s">
        <v>2111</v>
      </c>
      <c r="C102" s="725" t="s">
        <v>566</v>
      </c>
      <c r="D102" s="726" t="s">
        <v>567</v>
      </c>
      <c r="E102" s="725" t="s">
        <v>589</v>
      </c>
      <c r="F102" s="726" t="s">
        <v>2112</v>
      </c>
      <c r="G102" s="725" t="s">
        <v>596</v>
      </c>
      <c r="H102" s="725" t="s">
        <v>939</v>
      </c>
      <c r="I102" s="725" t="s">
        <v>939</v>
      </c>
      <c r="J102" s="725" t="s">
        <v>940</v>
      </c>
      <c r="K102" s="725" t="s">
        <v>941</v>
      </c>
      <c r="L102" s="727">
        <v>295.27999999999997</v>
      </c>
      <c r="M102" s="727">
        <v>1</v>
      </c>
      <c r="N102" s="728">
        <v>295.27999999999997</v>
      </c>
    </row>
    <row r="103" spans="1:14" ht="14.4" customHeight="1" x14ac:dyDescent="0.3">
      <c r="A103" s="723" t="s">
        <v>561</v>
      </c>
      <c r="B103" s="724" t="s">
        <v>2111</v>
      </c>
      <c r="C103" s="725" t="s">
        <v>566</v>
      </c>
      <c r="D103" s="726" t="s">
        <v>567</v>
      </c>
      <c r="E103" s="725" t="s">
        <v>589</v>
      </c>
      <c r="F103" s="726" t="s">
        <v>2112</v>
      </c>
      <c r="G103" s="725" t="s">
        <v>596</v>
      </c>
      <c r="H103" s="725" t="s">
        <v>942</v>
      </c>
      <c r="I103" s="725" t="s">
        <v>942</v>
      </c>
      <c r="J103" s="725" t="s">
        <v>943</v>
      </c>
      <c r="K103" s="725" t="s">
        <v>944</v>
      </c>
      <c r="L103" s="727">
        <v>56.74</v>
      </c>
      <c r="M103" s="727">
        <v>1</v>
      </c>
      <c r="N103" s="728">
        <v>56.74</v>
      </c>
    </row>
    <row r="104" spans="1:14" ht="14.4" customHeight="1" x14ac:dyDescent="0.3">
      <c r="A104" s="723" t="s">
        <v>561</v>
      </c>
      <c r="B104" s="724" t="s">
        <v>2111</v>
      </c>
      <c r="C104" s="725" t="s">
        <v>566</v>
      </c>
      <c r="D104" s="726" t="s">
        <v>567</v>
      </c>
      <c r="E104" s="725" t="s">
        <v>589</v>
      </c>
      <c r="F104" s="726" t="s">
        <v>2112</v>
      </c>
      <c r="G104" s="725" t="s">
        <v>596</v>
      </c>
      <c r="H104" s="725" t="s">
        <v>945</v>
      </c>
      <c r="I104" s="725" t="s">
        <v>945</v>
      </c>
      <c r="J104" s="725" t="s">
        <v>946</v>
      </c>
      <c r="K104" s="725" t="s">
        <v>947</v>
      </c>
      <c r="L104" s="727">
        <v>199.98</v>
      </c>
      <c r="M104" s="727">
        <v>28</v>
      </c>
      <c r="N104" s="728">
        <v>5599.44</v>
      </c>
    </row>
    <row r="105" spans="1:14" ht="14.4" customHeight="1" x14ac:dyDescent="0.3">
      <c r="A105" s="723" t="s">
        <v>561</v>
      </c>
      <c r="B105" s="724" t="s">
        <v>2111</v>
      </c>
      <c r="C105" s="725" t="s">
        <v>566</v>
      </c>
      <c r="D105" s="726" t="s">
        <v>567</v>
      </c>
      <c r="E105" s="725" t="s">
        <v>589</v>
      </c>
      <c r="F105" s="726" t="s">
        <v>2112</v>
      </c>
      <c r="G105" s="725" t="s">
        <v>596</v>
      </c>
      <c r="H105" s="725" t="s">
        <v>948</v>
      </c>
      <c r="I105" s="725" t="s">
        <v>948</v>
      </c>
      <c r="J105" s="725" t="s">
        <v>949</v>
      </c>
      <c r="K105" s="725" t="s">
        <v>950</v>
      </c>
      <c r="L105" s="727">
        <v>81.284999999999997</v>
      </c>
      <c r="M105" s="727">
        <v>2</v>
      </c>
      <c r="N105" s="728">
        <v>162.57</v>
      </c>
    </row>
    <row r="106" spans="1:14" ht="14.4" customHeight="1" x14ac:dyDescent="0.3">
      <c r="A106" s="723" t="s">
        <v>561</v>
      </c>
      <c r="B106" s="724" t="s">
        <v>2111</v>
      </c>
      <c r="C106" s="725" t="s">
        <v>566</v>
      </c>
      <c r="D106" s="726" t="s">
        <v>567</v>
      </c>
      <c r="E106" s="725" t="s">
        <v>589</v>
      </c>
      <c r="F106" s="726" t="s">
        <v>2112</v>
      </c>
      <c r="G106" s="725" t="s">
        <v>596</v>
      </c>
      <c r="H106" s="725" t="s">
        <v>951</v>
      </c>
      <c r="I106" s="725" t="s">
        <v>951</v>
      </c>
      <c r="J106" s="725" t="s">
        <v>940</v>
      </c>
      <c r="K106" s="725" t="s">
        <v>952</v>
      </c>
      <c r="L106" s="727">
        <v>383.43000000000006</v>
      </c>
      <c r="M106" s="727">
        <v>4</v>
      </c>
      <c r="N106" s="728">
        <v>1533.7200000000003</v>
      </c>
    </row>
    <row r="107" spans="1:14" ht="14.4" customHeight="1" x14ac:dyDescent="0.3">
      <c r="A107" s="723" t="s">
        <v>561</v>
      </c>
      <c r="B107" s="724" t="s">
        <v>2111</v>
      </c>
      <c r="C107" s="725" t="s">
        <v>566</v>
      </c>
      <c r="D107" s="726" t="s">
        <v>567</v>
      </c>
      <c r="E107" s="725" t="s">
        <v>589</v>
      </c>
      <c r="F107" s="726" t="s">
        <v>2112</v>
      </c>
      <c r="G107" s="725" t="s">
        <v>596</v>
      </c>
      <c r="H107" s="725" t="s">
        <v>953</v>
      </c>
      <c r="I107" s="725" t="s">
        <v>822</v>
      </c>
      <c r="J107" s="725" t="s">
        <v>954</v>
      </c>
      <c r="K107" s="725"/>
      <c r="L107" s="727">
        <v>916.43885265549966</v>
      </c>
      <c r="M107" s="727">
        <v>4</v>
      </c>
      <c r="N107" s="728">
        <v>3665.7554106219986</v>
      </c>
    </row>
    <row r="108" spans="1:14" ht="14.4" customHeight="1" x14ac:dyDescent="0.3">
      <c r="A108" s="723" t="s">
        <v>561</v>
      </c>
      <c r="B108" s="724" t="s">
        <v>2111</v>
      </c>
      <c r="C108" s="725" t="s">
        <v>566</v>
      </c>
      <c r="D108" s="726" t="s">
        <v>567</v>
      </c>
      <c r="E108" s="725" t="s">
        <v>589</v>
      </c>
      <c r="F108" s="726" t="s">
        <v>2112</v>
      </c>
      <c r="G108" s="725" t="s">
        <v>596</v>
      </c>
      <c r="H108" s="725" t="s">
        <v>955</v>
      </c>
      <c r="I108" s="725" t="s">
        <v>956</v>
      </c>
      <c r="J108" s="725" t="s">
        <v>957</v>
      </c>
      <c r="K108" s="725" t="s">
        <v>958</v>
      </c>
      <c r="L108" s="727">
        <v>302.52</v>
      </c>
      <c r="M108" s="727">
        <v>1</v>
      </c>
      <c r="N108" s="728">
        <v>302.52</v>
      </c>
    </row>
    <row r="109" spans="1:14" ht="14.4" customHeight="1" x14ac:dyDescent="0.3">
      <c r="A109" s="723" t="s">
        <v>561</v>
      </c>
      <c r="B109" s="724" t="s">
        <v>2111</v>
      </c>
      <c r="C109" s="725" t="s">
        <v>566</v>
      </c>
      <c r="D109" s="726" t="s">
        <v>567</v>
      </c>
      <c r="E109" s="725" t="s">
        <v>589</v>
      </c>
      <c r="F109" s="726" t="s">
        <v>2112</v>
      </c>
      <c r="G109" s="725" t="s">
        <v>596</v>
      </c>
      <c r="H109" s="725" t="s">
        <v>959</v>
      </c>
      <c r="I109" s="725" t="s">
        <v>959</v>
      </c>
      <c r="J109" s="725" t="s">
        <v>960</v>
      </c>
      <c r="K109" s="725" t="s">
        <v>961</v>
      </c>
      <c r="L109" s="727">
        <v>117.93999999999998</v>
      </c>
      <c r="M109" s="727">
        <v>1</v>
      </c>
      <c r="N109" s="728">
        <v>117.93999999999998</v>
      </c>
    </row>
    <row r="110" spans="1:14" ht="14.4" customHeight="1" x14ac:dyDescent="0.3">
      <c r="A110" s="723" t="s">
        <v>561</v>
      </c>
      <c r="B110" s="724" t="s">
        <v>2111</v>
      </c>
      <c r="C110" s="725" t="s">
        <v>566</v>
      </c>
      <c r="D110" s="726" t="s">
        <v>567</v>
      </c>
      <c r="E110" s="725" t="s">
        <v>589</v>
      </c>
      <c r="F110" s="726" t="s">
        <v>2112</v>
      </c>
      <c r="G110" s="725" t="s">
        <v>596</v>
      </c>
      <c r="H110" s="725" t="s">
        <v>962</v>
      </c>
      <c r="I110" s="725" t="s">
        <v>962</v>
      </c>
      <c r="J110" s="725" t="s">
        <v>963</v>
      </c>
      <c r="K110" s="725" t="s">
        <v>964</v>
      </c>
      <c r="L110" s="727">
        <v>146.09999999999997</v>
      </c>
      <c r="M110" s="727">
        <v>2</v>
      </c>
      <c r="N110" s="728">
        <v>292.19999999999993</v>
      </c>
    </row>
    <row r="111" spans="1:14" ht="14.4" customHeight="1" x14ac:dyDescent="0.3">
      <c r="A111" s="723" t="s">
        <v>561</v>
      </c>
      <c r="B111" s="724" t="s">
        <v>2111</v>
      </c>
      <c r="C111" s="725" t="s">
        <v>566</v>
      </c>
      <c r="D111" s="726" t="s">
        <v>567</v>
      </c>
      <c r="E111" s="725" t="s">
        <v>589</v>
      </c>
      <c r="F111" s="726" t="s">
        <v>2112</v>
      </c>
      <c r="G111" s="725" t="s">
        <v>596</v>
      </c>
      <c r="H111" s="725" t="s">
        <v>965</v>
      </c>
      <c r="I111" s="725" t="s">
        <v>822</v>
      </c>
      <c r="J111" s="725" t="s">
        <v>966</v>
      </c>
      <c r="K111" s="725"/>
      <c r="L111" s="727">
        <v>846.77</v>
      </c>
      <c r="M111" s="727">
        <v>2</v>
      </c>
      <c r="N111" s="728">
        <v>1693.54</v>
      </c>
    </row>
    <row r="112" spans="1:14" ht="14.4" customHeight="1" x14ac:dyDescent="0.3">
      <c r="A112" s="723" t="s">
        <v>561</v>
      </c>
      <c r="B112" s="724" t="s">
        <v>2111</v>
      </c>
      <c r="C112" s="725" t="s">
        <v>566</v>
      </c>
      <c r="D112" s="726" t="s">
        <v>567</v>
      </c>
      <c r="E112" s="725" t="s">
        <v>589</v>
      </c>
      <c r="F112" s="726" t="s">
        <v>2112</v>
      </c>
      <c r="G112" s="725" t="s">
        <v>596</v>
      </c>
      <c r="H112" s="725" t="s">
        <v>967</v>
      </c>
      <c r="I112" s="725" t="s">
        <v>967</v>
      </c>
      <c r="J112" s="725" t="s">
        <v>968</v>
      </c>
      <c r="K112" s="725" t="s">
        <v>969</v>
      </c>
      <c r="L112" s="727">
        <v>27.68000000000001</v>
      </c>
      <c r="M112" s="727">
        <v>3</v>
      </c>
      <c r="N112" s="728">
        <v>83.040000000000035</v>
      </c>
    </row>
    <row r="113" spans="1:14" ht="14.4" customHeight="1" x14ac:dyDescent="0.3">
      <c r="A113" s="723" t="s">
        <v>561</v>
      </c>
      <c r="B113" s="724" t="s">
        <v>2111</v>
      </c>
      <c r="C113" s="725" t="s">
        <v>566</v>
      </c>
      <c r="D113" s="726" t="s">
        <v>567</v>
      </c>
      <c r="E113" s="725" t="s">
        <v>589</v>
      </c>
      <c r="F113" s="726" t="s">
        <v>2112</v>
      </c>
      <c r="G113" s="725" t="s">
        <v>596</v>
      </c>
      <c r="H113" s="725" t="s">
        <v>970</v>
      </c>
      <c r="I113" s="725" t="s">
        <v>822</v>
      </c>
      <c r="J113" s="725" t="s">
        <v>971</v>
      </c>
      <c r="K113" s="725"/>
      <c r="L113" s="727">
        <v>17.267999999999997</v>
      </c>
      <c r="M113" s="727">
        <v>1</v>
      </c>
      <c r="N113" s="728">
        <v>17.267999999999997</v>
      </c>
    </row>
    <row r="114" spans="1:14" ht="14.4" customHeight="1" x14ac:dyDescent="0.3">
      <c r="A114" s="723" t="s">
        <v>561</v>
      </c>
      <c r="B114" s="724" t="s">
        <v>2111</v>
      </c>
      <c r="C114" s="725" t="s">
        <v>566</v>
      </c>
      <c r="D114" s="726" t="s">
        <v>567</v>
      </c>
      <c r="E114" s="725" t="s">
        <v>589</v>
      </c>
      <c r="F114" s="726" t="s">
        <v>2112</v>
      </c>
      <c r="G114" s="725" t="s">
        <v>596</v>
      </c>
      <c r="H114" s="725" t="s">
        <v>972</v>
      </c>
      <c r="I114" s="725" t="s">
        <v>972</v>
      </c>
      <c r="J114" s="725" t="s">
        <v>973</v>
      </c>
      <c r="K114" s="725" t="s">
        <v>974</v>
      </c>
      <c r="L114" s="727">
        <v>138.46999999999997</v>
      </c>
      <c r="M114" s="727">
        <v>1</v>
      </c>
      <c r="N114" s="728">
        <v>138.46999999999997</v>
      </c>
    </row>
    <row r="115" spans="1:14" ht="14.4" customHeight="1" x14ac:dyDescent="0.3">
      <c r="A115" s="723" t="s">
        <v>561</v>
      </c>
      <c r="B115" s="724" t="s">
        <v>2111</v>
      </c>
      <c r="C115" s="725" t="s">
        <v>566</v>
      </c>
      <c r="D115" s="726" t="s">
        <v>567</v>
      </c>
      <c r="E115" s="725" t="s">
        <v>589</v>
      </c>
      <c r="F115" s="726" t="s">
        <v>2112</v>
      </c>
      <c r="G115" s="725" t="s">
        <v>975</v>
      </c>
      <c r="H115" s="725" t="s">
        <v>976</v>
      </c>
      <c r="I115" s="725" t="s">
        <v>977</v>
      </c>
      <c r="J115" s="725" t="s">
        <v>978</v>
      </c>
      <c r="K115" s="725" t="s">
        <v>979</v>
      </c>
      <c r="L115" s="727">
        <v>34.749999999999993</v>
      </c>
      <c r="M115" s="727">
        <v>12</v>
      </c>
      <c r="N115" s="728">
        <v>416.99999999999989</v>
      </c>
    </row>
    <row r="116" spans="1:14" ht="14.4" customHeight="1" x14ac:dyDescent="0.3">
      <c r="A116" s="723" t="s">
        <v>561</v>
      </c>
      <c r="B116" s="724" t="s">
        <v>2111</v>
      </c>
      <c r="C116" s="725" t="s">
        <v>566</v>
      </c>
      <c r="D116" s="726" t="s">
        <v>567</v>
      </c>
      <c r="E116" s="725" t="s">
        <v>589</v>
      </c>
      <c r="F116" s="726" t="s">
        <v>2112</v>
      </c>
      <c r="G116" s="725" t="s">
        <v>975</v>
      </c>
      <c r="H116" s="725" t="s">
        <v>980</v>
      </c>
      <c r="I116" s="725" t="s">
        <v>981</v>
      </c>
      <c r="J116" s="725" t="s">
        <v>982</v>
      </c>
      <c r="K116" s="725" t="s">
        <v>983</v>
      </c>
      <c r="L116" s="727">
        <v>45.190000000000012</v>
      </c>
      <c r="M116" s="727">
        <v>1</v>
      </c>
      <c r="N116" s="728">
        <v>45.190000000000012</v>
      </c>
    </row>
    <row r="117" spans="1:14" ht="14.4" customHeight="1" x14ac:dyDescent="0.3">
      <c r="A117" s="723" t="s">
        <v>561</v>
      </c>
      <c r="B117" s="724" t="s">
        <v>2111</v>
      </c>
      <c r="C117" s="725" t="s">
        <v>566</v>
      </c>
      <c r="D117" s="726" t="s">
        <v>567</v>
      </c>
      <c r="E117" s="725" t="s">
        <v>589</v>
      </c>
      <c r="F117" s="726" t="s">
        <v>2112</v>
      </c>
      <c r="G117" s="725" t="s">
        <v>975</v>
      </c>
      <c r="H117" s="725" t="s">
        <v>984</v>
      </c>
      <c r="I117" s="725" t="s">
        <v>985</v>
      </c>
      <c r="J117" s="725" t="s">
        <v>982</v>
      </c>
      <c r="K117" s="725" t="s">
        <v>986</v>
      </c>
      <c r="L117" s="727">
        <v>90.379999999999939</v>
      </c>
      <c r="M117" s="727">
        <v>1</v>
      </c>
      <c r="N117" s="728">
        <v>90.379999999999939</v>
      </c>
    </row>
    <row r="118" spans="1:14" ht="14.4" customHeight="1" x14ac:dyDescent="0.3">
      <c r="A118" s="723" t="s">
        <v>561</v>
      </c>
      <c r="B118" s="724" t="s">
        <v>2111</v>
      </c>
      <c r="C118" s="725" t="s">
        <v>566</v>
      </c>
      <c r="D118" s="726" t="s">
        <v>567</v>
      </c>
      <c r="E118" s="725" t="s">
        <v>589</v>
      </c>
      <c r="F118" s="726" t="s">
        <v>2112</v>
      </c>
      <c r="G118" s="725" t="s">
        <v>975</v>
      </c>
      <c r="H118" s="725" t="s">
        <v>987</v>
      </c>
      <c r="I118" s="725" t="s">
        <v>988</v>
      </c>
      <c r="J118" s="725" t="s">
        <v>989</v>
      </c>
      <c r="K118" s="725" t="s">
        <v>778</v>
      </c>
      <c r="L118" s="727">
        <v>29.3</v>
      </c>
      <c r="M118" s="727">
        <v>1</v>
      </c>
      <c r="N118" s="728">
        <v>29.3</v>
      </c>
    </row>
    <row r="119" spans="1:14" ht="14.4" customHeight="1" x14ac:dyDescent="0.3">
      <c r="A119" s="723" t="s">
        <v>561</v>
      </c>
      <c r="B119" s="724" t="s">
        <v>2111</v>
      </c>
      <c r="C119" s="725" t="s">
        <v>566</v>
      </c>
      <c r="D119" s="726" t="s">
        <v>567</v>
      </c>
      <c r="E119" s="725" t="s">
        <v>589</v>
      </c>
      <c r="F119" s="726" t="s">
        <v>2112</v>
      </c>
      <c r="G119" s="725" t="s">
        <v>975</v>
      </c>
      <c r="H119" s="725" t="s">
        <v>990</v>
      </c>
      <c r="I119" s="725" t="s">
        <v>991</v>
      </c>
      <c r="J119" s="725" t="s">
        <v>992</v>
      </c>
      <c r="K119" s="725" t="s">
        <v>993</v>
      </c>
      <c r="L119" s="727">
        <v>36.619999999999997</v>
      </c>
      <c r="M119" s="727">
        <v>2</v>
      </c>
      <c r="N119" s="728">
        <v>73.239999999999995</v>
      </c>
    </row>
    <row r="120" spans="1:14" ht="14.4" customHeight="1" x14ac:dyDescent="0.3">
      <c r="A120" s="723" t="s">
        <v>561</v>
      </c>
      <c r="B120" s="724" t="s">
        <v>2111</v>
      </c>
      <c r="C120" s="725" t="s">
        <v>566</v>
      </c>
      <c r="D120" s="726" t="s">
        <v>567</v>
      </c>
      <c r="E120" s="725" t="s">
        <v>589</v>
      </c>
      <c r="F120" s="726" t="s">
        <v>2112</v>
      </c>
      <c r="G120" s="725" t="s">
        <v>975</v>
      </c>
      <c r="H120" s="725" t="s">
        <v>994</v>
      </c>
      <c r="I120" s="725" t="s">
        <v>995</v>
      </c>
      <c r="J120" s="725" t="s">
        <v>996</v>
      </c>
      <c r="K120" s="725" t="s">
        <v>997</v>
      </c>
      <c r="L120" s="727">
        <v>42.58</v>
      </c>
      <c r="M120" s="727">
        <v>1</v>
      </c>
      <c r="N120" s="728">
        <v>42.58</v>
      </c>
    </row>
    <row r="121" spans="1:14" ht="14.4" customHeight="1" x14ac:dyDescent="0.3">
      <c r="A121" s="723" t="s">
        <v>561</v>
      </c>
      <c r="B121" s="724" t="s">
        <v>2111</v>
      </c>
      <c r="C121" s="725" t="s">
        <v>566</v>
      </c>
      <c r="D121" s="726" t="s">
        <v>567</v>
      </c>
      <c r="E121" s="725" t="s">
        <v>589</v>
      </c>
      <c r="F121" s="726" t="s">
        <v>2112</v>
      </c>
      <c r="G121" s="725" t="s">
        <v>975</v>
      </c>
      <c r="H121" s="725" t="s">
        <v>998</v>
      </c>
      <c r="I121" s="725" t="s">
        <v>999</v>
      </c>
      <c r="J121" s="725" t="s">
        <v>1000</v>
      </c>
      <c r="K121" s="725" t="s">
        <v>1001</v>
      </c>
      <c r="L121" s="727">
        <v>44.59</v>
      </c>
      <c r="M121" s="727">
        <v>51</v>
      </c>
      <c r="N121" s="728">
        <v>2274.09</v>
      </c>
    </row>
    <row r="122" spans="1:14" ht="14.4" customHeight="1" x14ac:dyDescent="0.3">
      <c r="A122" s="723" t="s">
        <v>561</v>
      </c>
      <c r="B122" s="724" t="s">
        <v>2111</v>
      </c>
      <c r="C122" s="725" t="s">
        <v>566</v>
      </c>
      <c r="D122" s="726" t="s">
        <v>567</v>
      </c>
      <c r="E122" s="725" t="s">
        <v>589</v>
      </c>
      <c r="F122" s="726" t="s">
        <v>2112</v>
      </c>
      <c r="G122" s="725" t="s">
        <v>975</v>
      </c>
      <c r="H122" s="725" t="s">
        <v>1002</v>
      </c>
      <c r="I122" s="725" t="s">
        <v>1003</v>
      </c>
      <c r="J122" s="725" t="s">
        <v>1004</v>
      </c>
      <c r="K122" s="725" t="s">
        <v>1005</v>
      </c>
      <c r="L122" s="727">
        <v>81.289999999999992</v>
      </c>
      <c r="M122" s="727">
        <v>1</v>
      </c>
      <c r="N122" s="728">
        <v>81.289999999999992</v>
      </c>
    </row>
    <row r="123" spans="1:14" ht="14.4" customHeight="1" x14ac:dyDescent="0.3">
      <c r="A123" s="723" t="s">
        <v>561</v>
      </c>
      <c r="B123" s="724" t="s">
        <v>2111</v>
      </c>
      <c r="C123" s="725" t="s">
        <v>566</v>
      </c>
      <c r="D123" s="726" t="s">
        <v>567</v>
      </c>
      <c r="E123" s="725" t="s">
        <v>589</v>
      </c>
      <c r="F123" s="726" t="s">
        <v>2112</v>
      </c>
      <c r="G123" s="725" t="s">
        <v>975</v>
      </c>
      <c r="H123" s="725" t="s">
        <v>1006</v>
      </c>
      <c r="I123" s="725" t="s">
        <v>1007</v>
      </c>
      <c r="J123" s="725" t="s">
        <v>1008</v>
      </c>
      <c r="K123" s="725" t="s">
        <v>1009</v>
      </c>
      <c r="L123" s="727">
        <v>30.220000000000006</v>
      </c>
      <c r="M123" s="727">
        <v>2</v>
      </c>
      <c r="N123" s="728">
        <v>60.440000000000012</v>
      </c>
    </row>
    <row r="124" spans="1:14" ht="14.4" customHeight="1" x14ac:dyDescent="0.3">
      <c r="A124" s="723" t="s">
        <v>561</v>
      </c>
      <c r="B124" s="724" t="s">
        <v>2111</v>
      </c>
      <c r="C124" s="725" t="s">
        <v>566</v>
      </c>
      <c r="D124" s="726" t="s">
        <v>567</v>
      </c>
      <c r="E124" s="725" t="s">
        <v>589</v>
      </c>
      <c r="F124" s="726" t="s">
        <v>2112</v>
      </c>
      <c r="G124" s="725" t="s">
        <v>975</v>
      </c>
      <c r="H124" s="725" t="s">
        <v>1010</v>
      </c>
      <c r="I124" s="725" t="s">
        <v>1011</v>
      </c>
      <c r="J124" s="725" t="s">
        <v>1012</v>
      </c>
      <c r="K124" s="725" t="s">
        <v>908</v>
      </c>
      <c r="L124" s="727">
        <v>67.110000000000028</v>
      </c>
      <c r="M124" s="727">
        <v>9</v>
      </c>
      <c r="N124" s="728">
        <v>603.99000000000024</v>
      </c>
    </row>
    <row r="125" spans="1:14" ht="14.4" customHeight="1" x14ac:dyDescent="0.3">
      <c r="A125" s="723" t="s">
        <v>561</v>
      </c>
      <c r="B125" s="724" t="s">
        <v>2111</v>
      </c>
      <c r="C125" s="725" t="s">
        <v>566</v>
      </c>
      <c r="D125" s="726" t="s">
        <v>567</v>
      </c>
      <c r="E125" s="725" t="s">
        <v>589</v>
      </c>
      <c r="F125" s="726" t="s">
        <v>2112</v>
      </c>
      <c r="G125" s="725" t="s">
        <v>975</v>
      </c>
      <c r="H125" s="725" t="s">
        <v>1013</v>
      </c>
      <c r="I125" s="725" t="s">
        <v>1014</v>
      </c>
      <c r="J125" s="725" t="s">
        <v>1015</v>
      </c>
      <c r="K125" s="725" t="s">
        <v>778</v>
      </c>
      <c r="L125" s="727">
        <v>116.84000000000006</v>
      </c>
      <c r="M125" s="727">
        <v>1</v>
      </c>
      <c r="N125" s="728">
        <v>116.84000000000006</v>
      </c>
    </row>
    <row r="126" spans="1:14" ht="14.4" customHeight="1" x14ac:dyDescent="0.3">
      <c r="A126" s="723" t="s">
        <v>561</v>
      </c>
      <c r="B126" s="724" t="s">
        <v>2111</v>
      </c>
      <c r="C126" s="725" t="s">
        <v>566</v>
      </c>
      <c r="D126" s="726" t="s">
        <v>567</v>
      </c>
      <c r="E126" s="725" t="s">
        <v>589</v>
      </c>
      <c r="F126" s="726" t="s">
        <v>2112</v>
      </c>
      <c r="G126" s="725" t="s">
        <v>975</v>
      </c>
      <c r="H126" s="725" t="s">
        <v>1016</v>
      </c>
      <c r="I126" s="725" t="s">
        <v>1017</v>
      </c>
      <c r="J126" s="725" t="s">
        <v>1018</v>
      </c>
      <c r="K126" s="725" t="s">
        <v>1019</v>
      </c>
      <c r="L126" s="727">
        <v>24.93000000000001</v>
      </c>
      <c r="M126" s="727">
        <v>1</v>
      </c>
      <c r="N126" s="728">
        <v>24.93000000000001</v>
      </c>
    </row>
    <row r="127" spans="1:14" ht="14.4" customHeight="1" x14ac:dyDescent="0.3">
      <c r="A127" s="723" t="s">
        <v>561</v>
      </c>
      <c r="B127" s="724" t="s">
        <v>2111</v>
      </c>
      <c r="C127" s="725" t="s">
        <v>566</v>
      </c>
      <c r="D127" s="726" t="s">
        <v>567</v>
      </c>
      <c r="E127" s="725" t="s">
        <v>589</v>
      </c>
      <c r="F127" s="726" t="s">
        <v>2112</v>
      </c>
      <c r="G127" s="725" t="s">
        <v>975</v>
      </c>
      <c r="H127" s="725" t="s">
        <v>1020</v>
      </c>
      <c r="I127" s="725" t="s">
        <v>1021</v>
      </c>
      <c r="J127" s="725" t="s">
        <v>1022</v>
      </c>
      <c r="K127" s="725" t="s">
        <v>1023</v>
      </c>
      <c r="L127" s="727">
        <v>409.59</v>
      </c>
      <c r="M127" s="727">
        <v>4</v>
      </c>
      <c r="N127" s="728">
        <v>1638.36</v>
      </c>
    </row>
    <row r="128" spans="1:14" ht="14.4" customHeight="1" x14ac:dyDescent="0.3">
      <c r="A128" s="723" t="s">
        <v>561</v>
      </c>
      <c r="B128" s="724" t="s">
        <v>2111</v>
      </c>
      <c r="C128" s="725" t="s">
        <v>566</v>
      </c>
      <c r="D128" s="726" t="s">
        <v>567</v>
      </c>
      <c r="E128" s="725" t="s">
        <v>589</v>
      </c>
      <c r="F128" s="726" t="s">
        <v>2112</v>
      </c>
      <c r="G128" s="725" t="s">
        <v>975</v>
      </c>
      <c r="H128" s="725" t="s">
        <v>1024</v>
      </c>
      <c r="I128" s="725" t="s">
        <v>1025</v>
      </c>
      <c r="J128" s="725" t="s">
        <v>1000</v>
      </c>
      <c r="K128" s="725" t="s">
        <v>1026</v>
      </c>
      <c r="L128" s="727">
        <v>56.880044006350587</v>
      </c>
      <c r="M128" s="727">
        <v>68</v>
      </c>
      <c r="N128" s="728">
        <v>3867.8429924318398</v>
      </c>
    </row>
    <row r="129" spans="1:14" ht="14.4" customHeight="1" x14ac:dyDescent="0.3">
      <c r="A129" s="723" t="s">
        <v>561</v>
      </c>
      <c r="B129" s="724" t="s">
        <v>2111</v>
      </c>
      <c r="C129" s="725" t="s">
        <v>566</v>
      </c>
      <c r="D129" s="726" t="s">
        <v>567</v>
      </c>
      <c r="E129" s="725" t="s">
        <v>589</v>
      </c>
      <c r="F129" s="726" t="s">
        <v>2112</v>
      </c>
      <c r="G129" s="725" t="s">
        <v>975</v>
      </c>
      <c r="H129" s="725" t="s">
        <v>1027</v>
      </c>
      <c r="I129" s="725" t="s">
        <v>1028</v>
      </c>
      <c r="J129" s="725" t="s">
        <v>1029</v>
      </c>
      <c r="K129" s="725" t="s">
        <v>1030</v>
      </c>
      <c r="L129" s="727">
        <v>61.529999999999987</v>
      </c>
      <c r="M129" s="727">
        <v>1</v>
      </c>
      <c r="N129" s="728">
        <v>61.529999999999987</v>
      </c>
    </row>
    <row r="130" spans="1:14" ht="14.4" customHeight="1" x14ac:dyDescent="0.3">
      <c r="A130" s="723" t="s">
        <v>561</v>
      </c>
      <c r="B130" s="724" t="s">
        <v>2111</v>
      </c>
      <c r="C130" s="725" t="s">
        <v>566</v>
      </c>
      <c r="D130" s="726" t="s">
        <v>567</v>
      </c>
      <c r="E130" s="725" t="s">
        <v>589</v>
      </c>
      <c r="F130" s="726" t="s">
        <v>2112</v>
      </c>
      <c r="G130" s="725" t="s">
        <v>975</v>
      </c>
      <c r="H130" s="725" t="s">
        <v>1031</v>
      </c>
      <c r="I130" s="725" t="s">
        <v>1032</v>
      </c>
      <c r="J130" s="725" t="s">
        <v>1033</v>
      </c>
      <c r="K130" s="725" t="s">
        <v>1034</v>
      </c>
      <c r="L130" s="727">
        <v>27.25</v>
      </c>
      <c r="M130" s="727">
        <v>3</v>
      </c>
      <c r="N130" s="728">
        <v>81.75</v>
      </c>
    </row>
    <row r="131" spans="1:14" ht="14.4" customHeight="1" x14ac:dyDescent="0.3">
      <c r="A131" s="723" t="s">
        <v>561</v>
      </c>
      <c r="B131" s="724" t="s">
        <v>2111</v>
      </c>
      <c r="C131" s="725" t="s">
        <v>566</v>
      </c>
      <c r="D131" s="726" t="s">
        <v>567</v>
      </c>
      <c r="E131" s="725" t="s">
        <v>589</v>
      </c>
      <c r="F131" s="726" t="s">
        <v>2112</v>
      </c>
      <c r="G131" s="725" t="s">
        <v>975</v>
      </c>
      <c r="H131" s="725" t="s">
        <v>1035</v>
      </c>
      <c r="I131" s="725" t="s">
        <v>1035</v>
      </c>
      <c r="J131" s="725" t="s">
        <v>1036</v>
      </c>
      <c r="K131" s="725" t="s">
        <v>1037</v>
      </c>
      <c r="L131" s="727">
        <v>149.13</v>
      </c>
      <c r="M131" s="727">
        <v>3</v>
      </c>
      <c r="N131" s="728">
        <v>447.39</v>
      </c>
    </row>
    <row r="132" spans="1:14" ht="14.4" customHeight="1" x14ac:dyDescent="0.3">
      <c r="A132" s="723" t="s">
        <v>561</v>
      </c>
      <c r="B132" s="724" t="s">
        <v>2111</v>
      </c>
      <c r="C132" s="725" t="s">
        <v>566</v>
      </c>
      <c r="D132" s="726" t="s">
        <v>567</v>
      </c>
      <c r="E132" s="725" t="s">
        <v>589</v>
      </c>
      <c r="F132" s="726" t="s">
        <v>2112</v>
      </c>
      <c r="G132" s="725" t="s">
        <v>975</v>
      </c>
      <c r="H132" s="725" t="s">
        <v>1038</v>
      </c>
      <c r="I132" s="725" t="s">
        <v>1039</v>
      </c>
      <c r="J132" s="725" t="s">
        <v>1040</v>
      </c>
      <c r="K132" s="725" t="s">
        <v>1041</v>
      </c>
      <c r="L132" s="727">
        <v>325.15999999999997</v>
      </c>
      <c r="M132" s="727">
        <v>4</v>
      </c>
      <c r="N132" s="728">
        <v>1300.6399999999999</v>
      </c>
    </row>
    <row r="133" spans="1:14" ht="14.4" customHeight="1" x14ac:dyDescent="0.3">
      <c r="A133" s="723" t="s">
        <v>561</v>
      </c>
      <c r="B133" s="724" t="s">
        <v>2111</v>
      </c>
      <c r="C133" s="725" t="s">
        <v>566</v>
      </c>
      <c r="D133" s="726" t="s">
        <v>567</v>
      </c>
      <c r="E133" s="725" t="s">
        <v>589</v>
      </c>
      <c r="F133" s="726" t="s">
        <v>2112</v>
      </c>
      <c r="G133" s="725" t="s">
        <v>975</v>
      </c>
      <c r="H133" s="725" t="s">
        <v>1042</v>
      </c>
      <c r="I133" s="725" t="s">
        <v>1043</v>
      </c>
      <c r="J133" s="725" t="s">
        <v>1044</v>
      </c>
      <c r="K133" s="725" t="s">
        <v>1045</v>
      </c>
      <c r="L133" s="727">
        <v>55.779999999999987</v>
      </c>
      <c r="M133" s="727">
        <v>1</v>
      </c>
      <c r="N133" s="728">
        <v>55.779999999999987</v>
      </c>
    </row>
    <row r="134" spans="1:14" ht="14.4" customHeight="1" x14ac:dyDescent="0.3">
      <c r="A134" s="723" t="s">
        <v>561</v>
      </c>
      <c r="B134" s="724" t="s">
        <v>2111</v>
      </c>
      <c r="C134" s="725" t="s">
        <v>566</v>
      </c>
      <c r="D134" s="726" t="s">
        <v>567</v>
      </c>
      <c r="E134" s="725" t="s">
        <v>589</v>
      </c>
      <c r="F134" s="726" t="s">
        <v>2112</v>
      </c>
      <c r="G134" s="725" t="s">
        <v>975</v>
      </c>
      <c r="H134" s="725" t="s">
        <v>1046</v>
      </c>
      <c r="I134" s="725" t="s">
        <v>1047</v>
      </c>
      <c r="J134" s="725" t="s">
        <v>1048</v>
      </c>
      <c r="K134" s="725" t="s">
        <v>1049</v>
      </c>
      <c r="L134" s="727">
        <v>66.730000000000018</v>
      </c>
      <c r="M134" s="727">
        <v>1</v>
      </c>
      <c r="N134" s="728">
        <v>66.730000000000018</v>
      </c>
    </row>
    <row r="135" spans="1:14" ht="14.4" customHeight="1" x14ac:dyDescent="0.3">
      <c r="A135" s="723" t="s">
        <v>561</v>
      </c>
      <c r="B135" s="724" t="s">
        <v>2111</v>
      </c>
      <c r="C135" s="725" t="s">
        <v>566</v>
      </c>
      <c r="D135" s="726" t="s">
        <v>567</v>
      </c>
      <c r="E135" s="725" t="s">
        <v>589</v>
      </c>
      <c r="F135" s="726" t="s">
        <v>2112</v>
      </c>
      <c r="G135" s="725" t="s">
        <v>975</v>
      </c>
      <c r="H135" s="725" t="s">
        <v>1050</v>
      </c>
      <c r="I135" s="725" t="s">
        <v>1051</v>
      </c>
      <c r="J135" s="725" t="s">
        <v>1052</v>
      </c>
      <c r="K135" s="725" t="s">
        <v>1053</v>
      </c>
      <c r="L135" s="727">
        <v>22.09</v>
      </c>
      <c r="M135" s="727">
        <v>3</v>
      </c>
      <c r="N135" s="728">
        <v>66.27</v>
      </c>
    </row>
    <row r="136" spans="1:14" ht="14.4" customHeight="1" x14ac:dyDescent="0.3">
      <c r="A136" s="723" t="s">
        <v>561</v>
      </c>
      <c r="B136" s="724" t="s">
        <v>2111</v>
      </c>
      <c r="C136" s="725" t="s">
        <v>566</v>
      </c>
      <c r="D136" s="726" t="s">
        <v>567</v>
      </c>
      <c r="E136" s="725" t="s">
        <v>589</v>
      </c>
      <c r="F136" s="726" t="s">
        <v>2112</v>
      </c>
      <c r="G136" s="725" t="s">
        <v>975</v>
      </c>
      <c r="H136" s="725" t="s">
        <v>1054</v>
      </c>
      <c r="I136" s="725" t="s">
        <v>1055</v>
      </c>
      <c r="J136" s="725" t="s">
        <v>1056</v>
      </c>
      <c r="K136" s="725" t="s">
        <v>1057</v>
      </c>
      <c r="L136" s="727">
        <v>160.70999999999995</v>
      </c>
      <c r="M136" s="727">
        <v>1</v>
      </c>
      <c r="N136" s="728">
        <v>160.70999999999995</v>
      </c>
    </row>
    <row r="137" spans="1:14" ht="14.4" customHeight="1" x14ac:dyDescent="0.3">
      <c r="A137" s="723" t="s">
        <v>561</v>
      </c>
      <c r="B137" s="724" t="s">
        <v>2111</v>
      </c>
      <c r="C137" s="725" t="s">
        <v>566</v>
      </c>
      <c r="D137" s="726" t="s">
        <v>567</v>
      </c>
      <c r="E137" s="725" t="s">
        <v>589</v>
      </c>
      <c r="F137" s="726" t="s">
        <v>2112</v>
      </c>
      <c r="G137" s="725" t="s">
        <v>975</v>
      </c>
      <c r="H137" s="725" t="s">
        <v>1058</v>
      </c>
      <c r="I137" s="725" t="s">
        <v>1058</v>
      </c>
      <c r="J137" s="725" t="s">
        <v>1059</v>
      </c>
      <c r="K137" s="725" t="s">
        <v>1060</v>
      </c>
      <c r="L137" s="727">
        <v>113.04999999999994</v>
      </c>
      <c r="M137" s="727">
        <v>1</v>
      </c>
      <c r="N137" s="728">
        <v>113.04999999999994</v>
      </c>
    </row>
    <row r="138" spans="1:14" ht="14.4" customHeight="1" x14ac:dyDescent="0.3">
      <c r="A138" s="723" t="s">
        <v>561</v>
      </c>
      <c r="B138" s="724" t="s">
        <v>2111</v>
      </c>
      <c r="C138" s="725" t="s">
        <v>566</v>
      </c>
      <c r="D138" s="726" t="s">
        <v>567</v>
      </c>
      <c r="E138" s="725" t="s">
        <v>589</v>
      </c>
      <c r="F138" s="726" t="s">
        <v>2112</v>
      </c>
      <c r="G138" s="725" t="s">
        <v>975</v>
      </c>
      <c r="H138" s="725" t="s">
        <v>1061</v>
      </c>
      <c r="I138" s="725" t="s">
        <v>1061</v>
      </c>
      <c r="J138" s="725" t="s">
        <v>1062</v>
      </c>
      <c r="K138" s="725" t="s">
        <v>1063</v>
      </c>
      <c r="L138" s="727">
        <v>167.5604200436091</v>
      </c>
      <c r="M138" s="727">
        <v>5</v>
      </c>
      <c r="N138" s="728">
        <v>837.80210021804555</v>
      </c>
    </row>
    <row r="139" spans="1:14" ht="14.4" customHeight="1" x14ac:dyDescent="0.3">
      <c r="A139" s="723" t="s">
        <v>561</v>
      </c>
      <c r="B139" s="724" t="s">
        <v>2111</v>
      </c>
      <c r="C139" s="725" t="s">
        <v>566</v>
      </c>
      <c r="D139" s="726" t="s">
        <v>567</v>
      </c>
      <c r="E139" s="725" t="s">
        <v>589</v>
      </c>
      <c r="F139" s="726" t="s">
        <v>2112</v>
      </c>
      <c r="G139" s="725" t="s">
        <v>975</v>
      </c>
      <c r="H139" s="725" t="s">
        <v>1064</v>
      </c>
      <c r="I139" s="725" t="s">
        <v>1064</v>
      </c>
      <c r="J139" s="725" t="s">
        <v>1065</v>
      </c>
      <c r="K139" s="725" t="s">
        <v>1066</v>
      </c>
      <c r="L139" s="727">
        <v>3300</v>
      </c>
      <c r="M139" s="727">
        <v>11</v>
      </c>
      <c r="N139" s="728">
        <v>36300</v>
      </c>
    </row>
    <row r="140" spans="1:14" ht="14.4" customHeight="1" x14ac:dyDescent="0.3">
      <c r="A140" s="723" t="s">
        <v>561</v>
      </c>
      <c r="B140" s="724" t="s">
        <v>2111</v>
      </c>
      <c r="C140" s="725" t="s">
        <v>566</v>
      </c>
      <c r="D140" s="726" t="s">
        <v>567</v>
      </c>
      <c r="E140" s="725" t="s">
        <v>589</v>
      </c>
      <c r="F140" s="726" t="s">
        <v>2112</v>
      </c>
      <c r="G140" s="725" t="s">
        <v>975</v>
      </c>
      <c r="H140" s="725" t="s">
        <v>1067</v>
      </c>
      <c r="I140" s="725" t="s">
        <v>1067</v>
      </c>
      <c r="J140" s="725" t="s">
        <v>1068</v>
      </c>
      <c r="K140" s="725" t="s">
        <v>1069</v>
      </c>
      <c r="L140" s="727">
        <v>408.95</v>
      </c>
      <c r="M140" s="727">
        <v>22</v>
      </c>
      <c r="N140" s="728">
        <v>8996.9</v>
      </c>
    </row>
    <row r="141" spans="1:14" ht="14.4" customHeight="1" x14ac:dyDescent="0.3">
      <c r="A141" s="723" t="s">
        <v>561</v>
      </c>
      <c r="B141" s="724" t="s">
        <v>2111</v>
      </c>
      <c r="C141" s="725" t="s">
        <v>566</v>
      </c>
      <c r="D141" s="726" t="s">
        <v>567</v>
      </c>
      <c r="E141" s="725" t="s">
        <v>589</v>
      </c>
      <c r="F141" s="726" t="s">
        <v>2112</v>
      </c>
      <c r="G141" s="725" t="s">
        <v>975</v>
      </c>
      <c r="H141" s="725" t="s">
        <v>1070</v>
      </c>
      <c r="I141" s="725" t="s">
        <v>1070</v>
      </c>
      <c r="J141" s="725" t="s">
        <v>1071</v>
      </c>
      <c r="K141" s="725" t="s">
        <v>1072</v>
      </c>
      <c r="L141" s="727">
        <v>67.600593324485132</v>
      </c>
      <c r="M141" s="727">
        <v>150</v>
      </c>
      <c r="N141" s="728">
        <v>10140.088998672769</v>
      </c>
    </row>
    <row r="142" spans="1:14" ht="14.4" customHeight="1" x14ac:dyDescent="0.3">
      <c r="A142" s="723" t="s">
        <v>561</v>
      </c>
      <c r="B142" s="724" t="s">
        <v>2111</v>
      </c>
      <c r="C142" s="725" t="s">
        <v>566</v>
      </c>
      <c r="D142" s="726" t="s">
        <v>567</v>
      </c>
      <c r="E142" s="725" t="s">
        <v>589</v>
      </c>
      <c r="F142" s="726" t="s">
        <v>2112</v>
      </c>
      <c r="G142" s="725" t="s">
        <v>975</v>
      </c>
      <c r="H142" s="725" t="s">
        <v>1073</v>
      </c>
      <c r="I142" s="725" t="s">
        <v>1073</v>
      </c>
      <c r="J142" s="725" t="s">
        <v>1068</v>
      </c>
      <c r="K142" s="725" t="s">
        <v>1074</v>
      </c>
      <c r="L142" s="727">
        <v>301.46962465242143</v>
      </c>
      <c r="M142" s="727">
        <v>4</v>
      </c>
      <c r="N142" s="728">
        <v>1205.8784986096857</v>
      </c>
    </row>
    <row r="143" spans="1:14" ht="14.4" customHeight="1" x14ac:dyDescent="0.3">
      <c r="A143" s="723" t="s">
        <v>561</v>
      </c>
      <c r="B143" s="724" t="s">
        <v>2111</v>
      </c>
      <c r="C143" s="725" t="s">
        <v>566</v>
      </c>
      <c r="D143" s="726" t="s">
        <v>567</v>
      </c>
      <c r="E143" s="725" t="s">
        <v>589</v>
      </c>
      <c r="F143" s="726" t="s">
        <v>2112</v>
      </c>
      <c r="G143" s="725" t="s">
        <v>975</v>
      </c>
      <c r="H143" s="725" t="s">
        <v>1075</v>
      </c>
      <c r="I143" s="725" t="s">
        <v>1075</v>
      </c>
      <c r="J143" s="725" t="s">
        <v>1068</v>
      </c>
      <c r="K143" s="725" t="s">
        <v>1076</v>
      </c>
      <c r="L143" s="727">
        <v>630.66</v>
      </c>
      <c r="M143" s="727">
        <v>1</v>
      </c>
      <c r="N143" s="728">
        <v>630.66</v>
      </c>
    </row>
    <row r="144" spans="1:14" ht="14.4" customHeight="1" x14ac:dyDescent="0.3">
      <c r="A144" s="723" t="s">
        <v>561</v>
      </c>
      <c r="B144" s="724" t="s">
        <v>2111</v>
      </c>
      <c r="C144" s="725" t="s">
        <v>566</v>
      </c>
      <c r="D144" s="726" t="s">
        <v>567</v>
      </c>
      <c r="E144" s="725" t="s">
        <v>589</v>
      </c>
      <c r="F144" s="726" t="s">
        <v>2112</v>
      </c>
      <c r="G144" s="725" t="s">
        <v>975</v>
      </c>
      <c r="H144" s="725" t="s">
        <v>1077</v>
      </c>
      <c r="I144" s="725" t="s">
        <v>1077</v>
      </c>
      <c r="J144" s="725" t="s">
        <v>1078</v>
      </c>
      <c r="K144" s="725" t="s">
        <v>1079</v>
      </c>
      <c r="L144" s="727">
        <v>77.150000000000006</v>
      </c>
      <c r="M144" s="727">
        <v>14</v>
      </c>
      <c r="N144" s="728">
        <v>1080.1000000000001</v>
      </c>
    </row>
    <row r="145" spans="1:14" ht="14.4" customHeight="1" x14ac:dyDescent="0.3">
      <c r="A145" s="723" t="s">
        <v>561</v>
      </c>
      <c r="B145" s="724" t="s">
        <v>2111</v>
      </c>
      <c r="C145" s="725" t="s">
        <v>566</v>
      </c>
      <c r="D145" s="726" t="s">
        <v>567</v>
      </c>
      <c r="E145" s="725" t="s">
        <v>589</v>
      </c>
      <c r="F145" s="726" t="s">
        <v>2112</v>
      </c>
      <c r="G145" s="725" t="s">
        <v>975</v>
      </c>
      <c r="H145" s="725" t="s">
        <v>1080</v>
      </c>
      <c r="I145" s="725" t="s">
        <v>1080</v>
      </c>
      <c r="J145" s="725" t="s">
        <v>1048</v>
      </c>
      <c r="K145" s="725" t="s">
        <v>1081</v>
      </c>
      <c r="L145" s="727">
        <v>66.730000000000018</v>
      </c>
      <c r="M145" s="727">
        <v>2</v>
      </c>
      <c r="N145" s="728">
        <v>133.46000000000004</v>
      </c>
    </row>
    <row r="146" spans="1:14" ht="14.4" customHeight="1" x14ac:dyDescent="0.3">
      <c r="A146" s="723" t="s">
        <v>561</v>
      </c>
      <c r="B146" s="724" t="s">
        <v>2111</v>
      </c>
      <c r="C146" s="725" t="s">
        <v>566</v>
      </c>
      <c r="D146" s="726" t="s">
        <v>567</v>
      </c>
      <c r="E146" s="725" t="s">
        <v>589</v>
      </c>
      <c r="F146" s="726" t="s">
        <v>2112</v>
      </c>
      <c r="G146" s="725" t="s">
        <v>975</v>
      </c>
      <c r="H146" s="725" t="s">
        <v>1082</v>
      </c>
      <c r="I146" s="725" t="s">
        <v>1082</v>
      </c>
      <c r="J146" s="725" t="s">
        <v>1083</v>
      </c>
      <c r="K146" s="725" t="s">
        <v>747</v>
      </c>
      <c r="L146" s="727">
        <v>24.93</v>
      </c>
      <c r="M146" s="727">
        <v>1</v>
      </c>
      <c r="N146" s="728">
        <v>24.93</v>
      </c>
    </row>
    <row r="147" spans="1:14" ht="14.4" customHeight="1" x14ac:dyDescent="0.3">
      <c r="A147" s="723" t="s">
        <v>561</v>
      </c>
      <c r="B147" s="724" t="s">
        <v>2111</v>
      </c>
      <c r="C147" s="725" t="s">
        <v>566</v>
      </c>
      <c r="D147" s="726" t="s">
        <v>567</v>
      </c>
      <c r="E147" s="725" t="s">
        <v>589</v>
      </c>
      <c r="F147" s="726" t="s">
        <v>2112</v>
      </c>
      <c r="G147" s="725" t="s">
        <v>975</v>
      </c>
      <c r="H147" s="725" t="s">
        <v>1084</v>
      </c>
      <c r="I147" s="725" t="s">
        <v>1084</v>
      </c>
      <c r="J147" s="725" t="s">
        <v>1085</v>
      </c>
      <c r="K147" s="725" t="s">
        <v>1086</v>
      </c>
      <c r="L147" s="727">
        <v>119.32</v>
      </c>
      <c r="M147" s="727">
        <v>1</v>
      </c>
      <c r="N147" s="728">
        <v>119.32</v>
      </c>
    </row>
    <row r="148" spans="1:14" ht="14.4" customHeight="1" x14ac:dyDescent="0.3">
      <c r="A148" s="723" t="s">
        <v>561</v>
      </c>
      <c r="B148" s="724" t="s">
        <v>2111</v>
      </c>
      <c r="C148" s="725" t="s">
        <v>566</v>
      </c>
      <c r="D148" s="726" t="s">
        <v>567</v>
      </c>
      <c r="E148" s="725" t="s">
        <v>589</v>
      </c>
      <c r="F148" s="726" t="s">
        <v>2112</v>
      </c>
      <c r="G148" s="725" t="s">
        <v>975</v>
      </c>
      <c r="H148" s="725" t="s">
        <v>1087</v>
      </c>
      <c r="I148" s="725" t="s">
        <v>1087</v>
      </c>
      <c r="J148" s="725" t="s">
        <v>1088</v>
      </c>
      <c r="K148" s="725" t="s">
        <v>1089</v>
      </c>
      <c r="L148" s="727">
        <v>111.28000000000002</v>
      </c>
      <c r="M148" s="727">
        <v>1</v>
      </c>
      <c r="N148" s="728">
        <v>111.28000000000002</v>
      </c>
    </row>
    <row r="149" spans="1:14" ht="14.4" customHeight="1" x14ac:dyDescent="0.3">
      <c r="A149" s="723" t="s">
        <v>561</v>
      </c>
      <c r="B149" s="724" t="s">
        <v>2111</v>
      </c>
      <c r="C149" s="725" t="s">
        <v>566</v>
      </c>
      <c r="D149" s="726" t="s">
        <v>567</v>
      </c>
      <c r="E149" s="725" t="s">
        <v>1090</v>
      </c>
      <c r="F149" s="726" t="s">
        <v>2113</v>
      </c>
      <c r="G149" s="725" t="s">
        <v>596</v>
      </c>
      <c r="H149" s="725" t="s">
        <v>1091</v>
      </c>
      <c r="I149" s="725" t="s">
        <v>822</v>
      </c>
      <c r="J149" s="725" t="s">
        <v>1092</v>
      </c>
      <c r="K149" s="725"/>
      <c r="L149" s="727">
        <v>84.41</v>
      </c>
      <c r="M149" s="727">
        <v>8</v>
      </c>
      <c r="N149" s="728">
        <v>675.28</v>
      </c>
    </row>
    <row r="150" spans="1:14" ht="14.4" customHeight="1" x14ac:dyDescent="0.3">
      <c r="A150" s="723" t="s">
        <v>561</v>
      </c>
      <c r="B150" s="724" t="s">
        <v>2111</v>
      </c>
      <c r="C150" s="725" t="s">
        <v>566</v>
      </c>
      <c r="D150" s="726" t="s">
        <v>567</v>
      </c>
      <c r="E150" s="725" t="s">
        <v>1090</v>
      </c>
      <c r="F150" s="726" t="s">
        <v>2113</v>
      </c>
      <c r="G150" s="725" t="s">
        <v>596</v>
      </c>
      <c r="H150" s="725" t="s">
        <v>1093</v>
      </c>
      <c r="I150" s="725" t="s">
        <v>1093</v>
      </c>
      <c r="J150" s="725" t="s">
        <v>1094</v>
      </c>
      <c r="K150" s="725" t="s">
        <v>1095</v>
      </c>
      <c r="L150" s="727">
        <v>2030.1000000000004</v>
      </c>
      <c r="M150" s="727">
        <v>2</v>
      </c>
      <c r="N150" s="728">
        <v>4060.2000000000007</v>
      </c>
    </row>
    <row r="151" spans="1:14" ht="14.4" customHeight="1" x14ac:dyDescent="0.3">
      <c r="A151" s="723" t="s">
        <v>561</v>
      </c>
      <c r="B151" s="724" t="s">
        <v>2111</v>
      </c>
      <c r="C151" s="725" t="s">
        <v>566</v>
      </c>
      <c r="D151" s="726" t="s">
        <v>567</v>
      </c>
      <c r="E151" s="725" t="s">
        <v>1090</v>
      </c>
      <c r="F151" s="726" t="s">
        <v>2113</v>
      </c>
      <c r="G151" s="725" t="s">
        <v>975</v>
      </c>
      <c r="H151" s="725" t="s">
        <v>1096</v>
      </c>
      <c r="I151" s="725" t="s">
        <v>1097</v>
      </c>
      <c r="J151" s="725" t="s">
        <v>1098</v>
      </c>
      <c r="K151" s="725" t="s">
        <v>1099</v>
      </c>
      <c r="L151" s="727">
        <v>40.920000000000009</v>
      </c>
      <c r="M151" s="727">
        <v>8</v>
      </c>
      <c r="N151" s="728">
        <v>327.36000000000007</v>
      </c>
    </row>
    <row r="152" spans="1:14" ht="14.4" customHeight="1" x14ac:dyDescent="0.3">
      <c r="A152" s="723" t="s">
        <v>561</v>
      </c>
      <c r="B152" s="724" t="s">
        <v>2111</v>
      </c>
      <c r="C152" s="725" t="s">
        <v>566</v>
      </c>
      <c r="D152" s="726" t="s">
        <v>567</v>
      </c>
      <c r="E152" s="725" t="s">
        <v>1090</v>
      </c>
      <c r="F152" s="726" t="s">
        <v>2113</v>
      </c>
      <c r="G152" s="725" t="s">
        <v>975</v>
      </c>
      <c r="H152" s="725" t="s">
        <v>1100</v>
      </c>
      <c r="I152" s="725" t="s">
        <v>1100</v>
      </c>
      <c r="J152" s="725" t="s">
        <v>1101</v>
      </c>
      <c r="K152" s="725" t="s">
        <v>1102</v>
      </c>
      <c r="L152" s="727">
        <v>148.96</v>
      </c>
      <c r="M152" s="727">
        <v>1</v>
      </c>
      <c r="N152" s="728">
        <v>148.96</v>
      </c>
    </row>
    <row r="153" spans="1:14" ht="14.4" customHeight="1" x14ac:dyDescent="0.3">
      <c r="A153" s="723" t="s">
        <v>561</v>
      </c>
      <c r="B153" s="724" t="s">
        <v>2111</v>
      </c>
      <c r="C153" s="725" t="s">
        <v>566</v>
      </c>
      <c r="D153" s="726" t="s">
        <v>567</v>
      </c>
      <c r="E153" s="725" t="s">
        <v>1090</v>
      </c>
      <c r="F153" s="726" t="s">
        <v>2113</v>
      </c>
      <c r="G153" s="725" t="s">
        <v>975</v>
      </c>
      <c r="H153" s="725" t="s">
        <v>1103</v>
      </c>
      <c r="I153" s="725" t="s">
        <v>1103</v>
      </c>
      <c r="J153" s="725" t="s">
        <v>1104</v>
      </c>
      <c r="K153" s="725" t="s">
        <v>1105</v>
      </c>
      <c r="L153" s="727">
        <v>54.380111292076897</v>
      </c>
      <c r="M153" s="727">
        <v>24</v>
      </c>
      <c r="N153" s="728">
        <v>1305.1226710098456</v>
      </c>
    </row>
    <row r="154" spans="1:14" ht="14.4" customHeight="1" x14ac:dyDescent="0.3">
      <c r="A154" s="723" t="s">
        <v>561</v>
      </c>
      <c r="B154" s="724" t="s">
        <v>2111</v>
      </c>
      <c r="C154" s="725" t="s">
        <v>566</v>
      </c>
      <c r="D154" s="726" t="s">
        <v>567</v>
      </c>
      <c r="E154" s="725" t="s">
        <v>1090</v>
      </c>
      <c r="F154" s="726" t="s">
        <v>2113</v>
      </c>
      <c r="G154" s="725" t="s">
        <v>975</v>
      </c>
      <c r="H154" s="725" t="s">
        <v>1106</v>
      </c>
      <c r="I154" s="725" t="s">
        <v>1107</v>
      </c>
      <c r="J154" s="725" t="s">
        <v>1108</v>
      </c>
      <c r="K154" s="725" t="s">
        <v>1109</v>
      </c>
      <c r="L154" s="727">
        <v>156.49000186875429</v>
      </c>
      <c r="M154" s="727">
        <v>72</v>
      </c>
      <c r="N154" s="728">
        <v>11267.280134550309</v>
      </c>
    </row>
    <row r="155" spans="1:14" ht="14.4" customHeight="1" x14ac:dyDescent="0.3">
      <c r="A155" s="723" t="s">
        <v>561</v>
      </c>
      <c r="B155" s="724" t="s">
        <v>2111</v>
      </c>
      <c r="C155" s="725" t="s">
        <v>566</v>
      </c>
      <c r="D155" s="726" t="s">
        <v>567</v>
      </c>
      <c r="E155" s="725" t="s">
        <v>1090</v>
      </c>
      <c r="F155" s="726" t="s">
        <v>2113</v>
      </c>
      <c r="G155" s="725" t="s">
        <v>975</v>
      </c>
      <c r="H155" s="725" t="s">
        <v>1110</v>
      </c>
      <c r="I155" s="725" t="s">
        <v>1110</v>
      </c>
      <c r="J155" s="725" t="s">
        <v>1111</v>
      </c>
      <c r="K155" s="725" t="s">
        <v>1112</v>
      </c>
      <c r="L155" s="727">
        <v>111.95000000000003</v>
      </c>
      <c r="M155" s="727">
        <v>1</v>
      </c>
      <c r="N155" s="728">
        <v>111.95000000000003</v>
      </c>
    </row>
    <row r="156" spans="1:14" ht="14.4" customHeight="1" x14ac:dyDescent="0.3">
      <c r="A156" s="723" t="s">
        <v>561</v>
      </c>
      <c r="B156" s="724" t="s">
        <v>2111</v>
      </c>
      <c r="C156" s="725" t="s">
        <v>566</v>
      </c>
      <c r="D156" s="726" t="s">
        <v>567</v>
      </c>
      <c r="E156" s="725" t="s">
        <v>1090</v>
      </c>
      <c r="F156" s="726" t="s">
        <v>2113</v>
      </c>
      <c r="G156" s="725" t="s">
        <v>975</v>
      </c>
      <c r="H156" s="725" t="s">
        <v>1113</v>
      </c>
      <c r="I156" s="725" t="s">
        <v>1114</v>
      </c>
      <c r="J156" s="725" t="s">
        <v>1115</v>
      </c>
      <c r="K156" s="725" t="s">
        <v>1116</v>
      </c>
      <c r="L156" s="727">
        <v>111.95</v>
      </c>
      <c r="M156" s="727">
        <v>2</v>
      </c>
      <c r="N156" s="728">
        <v>223.9</v>
      </c>
    </row>
    <row r="157" spans="1:14" ht="14.4" customHeight="1" x14ac:dyDescent="0.3">
      <c r="A157" s="723" t="s">
        <v>561</v>
      </c>
      <c r="B157" s="724" t="s">
        <v>2111</v>
      </c>
      <c r="C157" s="725" t="s">
        <v>566</v>
      </c>
      <c r="D157" s="726" t="s">
        <v>567</v>
      </c>
      <c r="E157" s="725" t="s">
        <v>1090</v>
      </c>
      <c r="F157" s="726" t="s">
        <v>2113</v>
      </c>
      <c r="G157" s="725" t="s">
        <v>975</v>
      </c>
      <c r="H157" s="725" t="s">
        <v>1117</v>
      </c>
      <c r="I157" s="725" t="s">
        <v>1118</v>
      </c>
      <c r="J157" s="725" t="s">
        <v>1119</v>
      </c>
      <c r="K157" s="725" t="s">
        <v>1102</v>
      </c>
      <c r="L157" s="727">
        <v>135.6</v>
      </c>
      <c r="M157" s="727">
        <v>7</v>
      </c>
      <c r="N157" s="728">
        <v>949.2</v>
      </c>
    </row>
    <row r="158" spans="1:14" ht="14.4" customHeight="1" x14ac:dyDescent="0.3">
      <c r="A158" s="723" t="s">
        <v>561</v>
      </c>
      <c r="B158" s="724" t="s">
        <v>2111</v>
      </c>
      <c r="C158" s="725" t="s">
        <v>566</v>
      </c>
      <c r="D158" s="726" t="s">
        <v>567</v>
      </c>
      <c r="E158" s="725" t="s">
        <v>1090</v>
      </c>
      <c r="F158" s="726" t="s">
        <v>2113</v>
      </c>
      <c r="G158" s="725" t="s">
        <v>975</v>
      </c>
      <c r="H158" s="725" t="s">
        <v>1120</v>
      </c>
      <c r="I158" s="725" t="s">
        <v>1121</v>
      </c>
      <c r="J158" s="725" t="s">
        <v>1122</v>
      </c>
      <c r="K158" s="725" t="s">
        <v>1102</v>
      </c>
      <c r="L158" s="727">
        <v>135.6</v>
      </c>
      <c r="M158" s="727">
        <v>4</v>
      </c>
      <c r="N158" s="728">
        <v>542.4</v>
      </c>
    </row>
    <row r="159" spans="1:14" ht="14.4" customHeight="1" x14ac:dyDescent="0.3">
      <c r="A159" s="723" t="s">
        <v>561</v>
      </c>
      <c r="B159" s="724" t="s">
        <v>2111</v>
      </c>
      <c r="C159" s="725" t="s">
        <v>566</v>
      </c>
      <c r="D159" s="726" t="s">
        <v>567</v>
      </c>
      <c r="E159" s="725" t="s">
        <v>1090</v>
      </c>
      <c r="F159" s="726" t="s">
        <v>2113</v>
      </c>
      <c r="G159" s="725" t="s">
        <v>975</v>
      </c>
      <c r="H159" s="725" t="s">
        <v>1123</v>
      </c>
      <c r="I159" s="725" t="s">
        <v>1123</v>
      </c>
      <c r="J159" s="725" t="s">
        <v>1124</v>
      </c>
      <c r="K159" s="725" t="s">
        <v>1125</v>
      </c>
      <c r="L159" s="727">
        <v>163.66999999999999</v>
      </c>
      <c r="M159" s="727">
        <v>3</v>
      </c>
      <c r="N159" s="728">
        <v>491.01</v>
      </c>
    </row>
    <row r="160" spans="1:14" ht="14.4" customHeight="1" x14ac:dyDescent="0.3">
      <c r="A160" s="723" t="s">
        <v>561</v>
      </c>
      <c r="B160" s="724" t="s">
        <v>2111</v>
      </c>
      <c r="C160" s="725" t="s">
        <v>566</v>
      </c>
      <c r="D160" s="726" t="s">
        <v>567</v>
      </c>
      <c r="E160" s="725" t="s">
        <v>1090</v>
      </c>
      <c r="F160" s="726" t="s">
        <v>2113</v>
      </c>
      <c r="G160" s="725" t="s">
        <v>975</v>
      </c>
      <c r="H160" s="725" t="s">
        <v>1126</v>
      </c>
      <c r="I160" s="725" t="s">
        <v>1126</v>
      </c>
      <c r="J160" s="725" t="s">
        <v>1127</v>
      </c>
      <c r="K160" s="725" t="s">
        <v>1125</v>
      </c>
      <c r="L160" s="727">
        <v>129.97000000000003</v>
      </c>
      <c r="M160" s="727">
        <v>4</v>
      </c>
      <c r="N160" s="728">
        <v>519.88000000000011</v>
      </c>
    </row>
    <row r="161" spans="1:14" ht="14.4" customHeight="1" x14ac:dyDescent="0.3">
      <c r="A161" s="723" t="s">
        <v>561</v>
      </c>
      <c r="B161" s="724" t="s">
        <v>2111</v>
      </c>
      <c r="C161" s="725" t="s">
        <v>566</v>
      </c>
      <c r="D161" s="726" t="s">
        <v>567</v>
      </c>
      <c r="E161" s="725" t="s">
        <v>1090</v>
      </c>
      <c r="F161" s="726" t="s">
        <v>2113</v>
      </c>
      <c r="G161" s="725" t="s">
        <v>975</v>
      </c>
      <c r="H161" s="725" t="s">
        <v>1128</v>
      </c>
      <c r="I161" s="725" t="s">
        <v>1128</v>
      </c>
      <c r="J161" s="725" t="s">
        <v>1129</v>
      </c>
      <c r="K161" s="725" t="s">
        <v>1102</v>
      </c>
      <c r="L161" s="727">
        <v>135.59999999999997</v>
      </c>
      <c r="M161" s="727">
        <v>1</v>
      </c>
      <c r="N161" s="728">
        <v>135.59999999999997</v>
      </c>
    </row>
    <row r="162" spans="1:14" ht="14.4" customHeight="1" x14ac:dyDescent="0.3">
      <c r="A162" s="723" t="s">
        <v>561</v>
      </c>
      <c r="B162" s="724" t="s">
        <v>2111</v>
      </c>
      <c r="C162" s="725" t="s">
        <v>566</v>
      </c>
      <c r="D162" s="726" t="s">
        <v>567</v>
      </c>
      <c r="E162" s="725" t="s">
        <v>1090</v>
      </c>
      <c r="F162" s="726" t="s">
        <v>2113</v>
      </c>
      <c r="G162" s="725" t="s">
        <v>975</v>
      </c>
      <c r="H162" s="725" t="s">
        <v>1130</v>
      </c>
      <c r="I162" s="725" t="s">
        <v>1130</v>
      </c>
      <c r="J162" s="725" t="s">
        <v>1131</v>
      </c>
      <c r="K162" s="725" t="s">
        <v>1102</v>
      </c>
      <c r="L162" s="727">
        <v>135.6</v>
      </c>
      <c r="M162" s="727">
        <v>5</v>
      </c>
      <c r="N162" s="728">
        <v>678</v>
      </c>
    </row>
    <row r="163" spans="1:14" ht="14.4" customHeight="1" x14ac:dyDescent="0.3">
      <c r="A163" s="723" t="s">
        <v>561</v>
      </c>
      <c r="B163" s="724" t="s">
        <v>2111</v>
      </c>
      <c r="C163" s="725" t="s">
        <v>566</v>
      </c>
      <c r="D163" s="726" t="s">
        <v>567</v>
      </c>
      <c r="E163" s="725" t="s">
        <v>1132</v>
      </c>
      <c r="F163" s="726" t="s">
        <v>2114</v>
      </c>
      <c r="G163" s="725"/>
      <c r="H163" s="725" t="s">
        <v>1133</v>
      </c>
      <c r="I163" s="725" t="s">
        <v>1133</v>
      </c>
      <c r="J163" s="725" t="s">
        <v>1134</v>
      </c>
      <c r="K163" s="725" t="s">
        <v>1135</v>
      </c>
      <c r="L163" s="727">
        <v>316.03000000000003</v>
      </c>
      <c r="M163" s="727">
        <v>2.8</v>
      </c>
      <c r="N163" s="728">
        <v>884.88400000000001</v>
      </c>
    </row>
    <row r="164" spans="1:14" ht="14.4" customHeight="1" x14ac:dyDescent="0.3">
      <c r="A164" s="723" t="s">
        <v>561</v>
      </c>
      <c r="B164" s="724" t="s">
        <v>2111</v>
      </c>
      <c r="C164" s="725" t="s">
        <v>566</v>
      </c>
      <c r="D164" s="726" t="s">
        <v>567</v>
      </c>
      <c r="E164" s="725" t="s">
        <v>1132</v>
      </c>
      <c r="F164" s="726" t="s">
        <v>2114</v>
      </c>
      <c r="G164" s="725" t="s">
        <v>596</v>
      </c>
      <c r="H164" s="725" t="s">
        <v>1136</v>
      </c>
      <c r="I164" s="725" t="s">
        <v>1137</v>
      </c>
      <c r="J164" s="725" t="s">
        <v>1138</v>
      </c>
      <c r="K164" s="725" t="s">
        <v>1139</v>
      </c>
      <c r="L164" s="727">
        <v>31.889999999999997</v>
      </c>
      <c r="M164" s="727">
        <v>5</v>
      </c>
      <c r="N164" s="728">
        <v>159.44999999999999</v>
      </c>
    </row>
    <row r="165" spans="1:14" ht="14.4" customHeight="1" x14ac:dyDescent="0.3">
      <c r="A165" s="723" t="s">
        <v>561</v>
      </c>
      <c r="B165" s="724" t="s">
        <v>2111</v>
      </c>
      <c r="C165" s="725" t="s">
        <v>566</v>
      </c>
      <c r="D165" s="726" t="s">
        <v>567</v>
      </c>
      <c r="E165" s="725" t="s">
        <v>1132</v>
      </c>
      <c r="F165" s="726" t="s">
        <v>2114</v>
      </c>
      <c r="G165" s="725" t="s">
        <v>596</v>
      </c>
      <c r="H165" s="725" t="s">
        <v>1140</v>
      </c>
      <c r="I165" s="725" t="s">
        <v>1141</v>
      </c>
      <c r="J165" s="725" t="s">
        <v>1142</v>
      </c>
      <c r="K165" s="725" t="s">
        <v>1143</v>
      </c>
      <c r="L165" s="727">
        <v>23.56</v>
      </c>
      <c r="M165" s="727">
        <v>26</v>
      </c>
      <c r="N165" s="728">
        <v>612.55999999999995</v>
      </c>
    </row>
    <row r="166" spans="1:14" ht="14.4" customHeight="1" x14ac:dyDescent="0.3">
      <c r="A166" s="723" t="s">
        <v>561</v>
      </c>
      <c r="B166" s="724" t="s">
        <v>2111</v>
      </c>
      <c r="C166" s="725" t="s">
        <v>566</v>
      </c>
      <c r="D166" s="726" t="s">
        <v>567</v>
      </c>
      <c r="E166" s="725" t="s">
        <v>1132</v>
      </c>
      <c r="F166" s="726" t="s">
        <v>2114</v>
      </c>
      <c r="G166" s="725" t="s">
        <v>596</v>
      </c>
      <c r="H166" s="725" t="s">
        <v>1144</v>
      </c>
      <c r="I166" s="725" t="s">
        <v>1144</v>
      </c>
      <c r="J166" s="725" t="s">
        <v>1145</v>
      </c>
      <c r="K166" s="725" t="s">
        <v>1146</v>
      </c>
      <c r="L166" s="727">
        <v>264</v>
      </c>
      <c r="M166" s="727">
        <v>2.1</v>
      </c>
      <c r="N166" s="728">
        <v>554.4</v>
      </c>
    </row>
    <row r="167" spans="1:14" ht="14.4" customHeight="1" x14ac:dyDescent="0.3">
      <c r="A167" s="723" t="s">
        <v>561</v>
      </c>
      <c r="B167" s="724" t="s">
        <v>2111</v>
      </c>
      <c r="C167" s="725" t="s">
        <v>566</v>
      </c>
      <c r="D167" s="726" t="s">
        <v>567</v>
      </c>
      <c r="E167" s="725" t="s">
        <v>1132</v>
      </c>
      <c r="F167" s="726" t="s">
        <v>2114</v>
      </c>
      <c r="G167" s="725" t="s">
        <v>596</v>
      </c>
      <c r="H167" s="725" t="s">
        <v>1147</v>
      </c>
      <c r="I167" s="725" t="s">
        <v>1148</v>
      </c>
      <c r="J167" s="725" t="s">
        <v>1149</v>
      </c>
      <c r="K167" s="725" t="s">
        <v>1150</v>
      </c>
      <c r="L167" s="727">
        <v>194.14919254658398</v>
      </c>
      <c r="M167" s="727">
        <v>96.599999999999923</v>
      </c>
      <c r="N167" s="728">
        <v>18754.811999999998</v>
      </c>
    </row>
    <row r="168" spans="1:14" ht="14.4" customHeight="1" x14ac:dyDescent="0.3">
      <c r="A168" s="723" t="s">
        <v>561</v>
      </c>
      <c r="B168" s="724" t="s">
        <v>2111</v>
      </c>
      <c r="C168" s="725" t="s">
        <v>566</v>
      </c>
      <c r="D168" s="726" t="s">
        <v>567</v>
      </c>
      <c r="E168" s="725" t="s">
        <v>1132</v>
      </c>
      <c r="F168" s="726" t="s">
        <v>2114</v>
      </c>
      <c r="G168" s="725" t="s">
        <v>596</v>
      </c>
      <c r="H168" s="725" t="s">
        <v>1151</v>
      </c>
      <c r="I168" s="725" t="s">
        <v>1152</v>
      </c>
      <c r="J168" s="725" t="s">
        <v>1153</v>
      </c>
      <c r="K168" s="725" t="s">
        <v>1154</v>
      </c>
      <c r="L168" s="727">
        <v>660.59997560975614</v>
      </c>
      <c r="M168" s="727">
        <v>2.0499999999999998</v>
      </c>
      <c r="N168" s="728">
        <v>1354.2299499999999</v>
      </c>
    </row>
    <row r="169" spans="1:14" ht="14.4" customHeight="1" x14ac:dyDescent="0.3">
      <c r="A169" s="723" t="s">
        <v>561</v>
      </c>
      <c r="B169" s="724" t="s">
        <v>2111</v>
      </c>
      <c r="C169" s="725" t="s">
        <v>566</v>
      </c>
      <c r="D169" s="726" t="s">
        <v>567</v>
      </c>
      <c r="E169" s="725" t="s">
        <v>1132</v>
      </c>
      <c r="F169" s="726" t="s">
        <v>2114</v>
      </c>
      <c r="G169" s="725" t="s">
        <v>596</v>
      </c>
      <c r="H169" s="725" t="s">
        <v>1155</v>
      </c>
      <c r="I169" s="725" t="s">
        <v>1156</v>
      </c>
      <c r="J169" s="725" t="s">
        <v>1157</v>
      </c>
      <c r="K169" s="725" t="s">
        <v>1158</v>
      </c>
      <c r="L169" s="727">
        <v>233.72</v>
      </c>
      <c r="M169" s="727">
        <v>1</v>
      </c>
      <c r="N169" s="728">
        <v>233.72</v>
      </c>
    </row>
    <row r="170" spans="1:14" ht="14.4" customHeight="1" x14ac:dyDescent="0.3">
      <c r="A170" s="723" t="s">
        <v>561</v>
      </c>
      <c r="B170" s="724" t="s">
        <v>2111</v>
      </c>
      <c r="C170" s="725" t="s">
        <v>566</v>
      </c>
      <c r="D170" s="726" t="s">
        <v>567</v>
      </c>
      <c r="E170" s="725" t="s">
        <v>1132</v>
      </c>
      <c r="F170" s="726" t="s">
        <v>2114</v>
      </c>
      <c r="G170" s="725" t="s">
        <v>596</v>
      </c>
      <c r="H170" s="725" t="s">
        <v>1159</v>
      </c>
      <c r="I170" s="725" t="s">
        <v>1159</v>
      </c>
      <c r="J170" s="725" t="s">
        <v>1160</v>
      </c>
      <c r="K170" s="725" t="s">
        <v>1161</v>
      </c>
      <c r="L170" s="727">
        <v>461.99999999999994</v>
      </c>
      <c r="M170" s="727">
        <v>22.4</v>
      </c>
      <c r="N170" s="728">
        <v>10348.799999999997</v>
      </c>
    </row>
    <row r="171" spans="1:14" ht="14.4" customHeight="1" x14ac:dyDescent="0.3">
      <c r="A171" s="723" t="s">
        <v>561</v>
      </c>
      <c r="B171" s="724" t="s">
        <v>2111</v>
      </c>
      <c r="C171" s="725" t="s">
        <v>566</v>
      </c>
      <c r="D171" s="726" t="s">
        <v>567</v>
      </c>
      <c r="E171" s="725" t="s">
        <v>1132</v>
      </c>
      <c r="F171" s="726" t="s">
        <v>2114</v>
      </c>
      <c r="G171" s="725" t="s">
        <v>596</v>
      </c>
      <c r="H171" s="725" t="s">
        <v>1162</v>
      </c>
      <c r="I171" s="725" t="s">
        <v>1162</v>
      </c>
      <c r="J171" s="725" t="s">
        <v>1163</v>
      </c>
      <c r="K171" s="725" t="s">
        <v>1164</v>
      </c>
      <c r="L171" s="727">
        <v>156.57453291417428</v>
      </c>
      <c r="M171" s="727">
        <v>30.700000000000045</v>
      </c>
      <c r="N171" s="728">
        <v>4806.8381604651577</v>
      </c>
    </row>
    <row r="172" spans="1:14" ht="14.4" customHeight="1" x14ac:dyDescent="0.3">
      <c r="A172" s="723" t="s">
        <v>561</v>
      </c>
      <c r="B172" s="724" t="s">
        <v>2111</v>
      </c>
      <c r="C172" s="725" t="s">
        <v>566</v>
      </c>
      <c r="D172" s="726" t="s">
        <v>567</v>
      </c>
      <c r="E172" s="725" t="s">
        <v>1132</v>
      </c>
      <c r="F172" s="726" t="s">
        <v>2114</v>
      </c>
      <c r="G172" s="725" t="s">
        <v>596</v>
      </c>
      <c r="H172" s="725" t="s">
        <v>1165</v>
      </c>
      <c r="I172" s="725" t="s">
        <v>1165</v>
      </c>
      <c r="J172" s="725" t="s">
        <v>1166</v>
      </c>
      <c r="K172" s="725" t="s">
        <v>1167</v>
      </c>
      <c r="L172" s="727">
        <v>217.8</v>
      </c>
      <c r="M172" s="727">
        <v>2.1</v>
      </c>
      <c r="N172" s="728">
        <v>457.38000000000005</v>
      </c>
    </row>
    <row r="173" spans="1:14" ht="14.4" customHeight="1" x14ac:dyDescent="0.3">
      <c r="A173" s="723" t="s">
        <v>561</v>
      </c>
      <c r="B173" s="724" t="s">
        <v>2111</v>
      </c>
      <c r="C173" s="725" t="s">
        <v>566</v>
      </c>
      <c r="D173" s="726" t="s">
        <v>567</v>
      </c>
      <c r="E173" s="725" t="s">
        <v>1132</v>
      </c>
      <c r="F173" s="726" t="s">
        <v>2114</v>
      </c>
      <c r="G173" s="725" t="s">
        <v>596</v>
      </c>
      <c r="H173" s="725" t="s">
        <v>1168</v>
      </c>
      <c r="I173" s="725" t="s">
        <v>1168</v>
      </c>
      <c r="J173" s="725" t="s">
        <v>1169</v>
      </c>
      <c r="K173" s="725" t="s">
        <v>1170</v>
      </c>
      <c r="L173" s="727">
        <v>286</v>
      </c>
      <c r="M173" s="727">
        <v>3.2</v>
      </c>
      <c r="N173" s="728">
        <v>915.2</v>
      </c>
    </row>
    <row r="174" spans="1:14" ht="14.4" customHeight="1" x14ac:dyDescent="0.3">
      <c r="A174" s="723" t="s">
        <v>561</v>
      </c>
      <c r="B174" s="724" t="s">
        <v>2111</v>
      </c>
      <c r="C174" s="725" t="s">
        <v>566</v>
      </c>
      <c r="D174" s="726" t="s">
        <v>567</v>
      </c>
      <c r="E174" s="725" t="s">
        <v>1132</v>
      </c>
      <c r="F174" s="726" t="s">
        <v>2114</v>
      </c>
      <c r="G174" s="725" t="s">
        <v>596</v>
      </c>
      <c r="H174" s="725" t="s">
        <v>1171</v>
      </c>
      <c r="I174" s="725" t="s">
        <v>1172</v>
      </c>
      <c r="J174" s="725" t="s">
        <v>1173</v>
      </c>
      <c r="K174" s="725" t="s">
        <v>1174</v>
      </c>
      <c r="L174" s="727">
        <v>264</v>
      </c>
      <c r="M174" s="727">
        <v>2.1</v>
      </c>
      <c r="N174" s="728">
        <v>554.4</v>
      </c>
    </row>
    <row r="175" spans="1:14" ht="14.4" customHeight="1" x14ac:dyDescent="0.3">
      <c r="A175" s="723" t="s">
        <v>561</v>
      </c>
      <c r="B175" s="724" t="s">
        <v>2111</v>
      </c>
      <c r="C175" s="725" t="s">
        <v>566</v>
      </c>
      <c r="D175" s="726" t="s">
        <v>567</v>
      </c>
      <c r="E175" s="725" t="s">
        <v>1132</v>
      </c>
      <c r="F175" s="726" t="s">
        <v>2114</v>
      </c>
      <c r="G175" s="725" t="s">
        <v>596</v>
      </c>
      <c r="H175" s="725" t="s">
        <v>1175</v>
      </c>
      <c r="I175" s="725" t="s">
        <v>1175</v>
      </c>
      <c r="J175" s="725" t="s">
        <v>1176</v>
      </c>
      <c r="K175" s="725" t="s">
        <v>1177</v>
      </c>
      <c r="L175" s="727">
        <v>572.22000000000014</v>
      </c>
      <c r="M175" s="727">
        <v>3.5999999999999996</v>
      </c>
      <c r="N175" s="728">
        <v>2059.9920000000002</v>
      </c>
    </row>
    <row r="176" spans="1:14" ht="14.4" customHeight="1" x14ac:dyDescent="0.3">
      <c r="A176" s="723" t="s">
        <v>561</v>
      </c>
      <c r="B176" s="724" t="s">
        <v>2111</v>
      </c>
      <c r="C176" s="725" t="s">
        <v>566</v>
      </c>
      <c r="D176" s="726" t="s">
        <v>567</v>
      </c>
      <c r="E176" s="725" t="s">
        <v>1132</v>
      </c>
      <c r="F176" s="726" t="s">
        <v>2114</v>
      </c>
      <c r="G176" s="725" t="s">
        <v>596</v>
      </c>
      <c r="H176" s="725" t="s">
        <v>1178</v>
      </c>
      <c r="I176" s="725" t="s">
        <v>1178</v>
      </c>
      <c r="J176" s="725" t="s">
        <v>1179</v>
      </c>
      <c r="K176" s="725" t="s">
        <v>1180</v>
      </c>
      <c r="L176" s="727">
        <v>251.16</v>
      </c>
      <c r="M176" s="727">
        <v>10</v>
      </c>
      <c r="N176" s="728">
        <v>2511.6</v>
      </c>
    </row>
    <row r="177" spans="1:14" ht="14.4" customHeight="1" x14ac:dyDescent="0.3">
      <c r="A177" s="723" t="s">
        <v>561</v>
      </c>
      <c r="B177" s="724" t="s">
        <v>2111</v>
      </c>
      <c r="C177" s="725" t="s">
        <v>566</v>
      </c>
      <c r="D177" s="726" t="s">
        <v>567</v>
      </c>
      <c r="E177" s="725" t="s">
        <v>1132</v>
      </c>
      <c r="F177" s="726" t="s">
        <v>2114</v>
      </c>
      <c r="G177" s="725" t="s">
        <v>975</v>
      </c>
      <c r="H177" s="725" t="s">
        <v>1181</v>
      </c>
      <c r="I177" s="725" t="s">
        <v>1182</v>
      </c>
      <c r="J177" s="725" t="s">
        <v>1183</v>
      </c>
      <c r="K177" s="725" t="s">
        <v>1184</v>
      </c>
      <c r="L177" s="727">
        <v>111.31999999999998</v>
      </c>
      <c r="M177" s="727">
        <v>6</v>
      </c>
      <c r="N177" s="728">
        <v>667.91999999999985</v>
      </c>
    </row>
    <row r="178" spans="1:14" ht="14.4" customHeight="1" x14ac:dyDescent="0.3">
      <c r="A178" s="723" t="s">
        <v>561</v>
      </c>
      <c r="B178" s="724" t="s">
        <v>2111</v>
      </c>
      <c r="C178" s="725" t="s">
        <v>566</v>
      </c>
      <c r="D178" s="726" t="s">
        <v>567</v>
      </c>
      <c r="E178" s="725" t="s">
        <v>1132</v>
      </c>
      <c r="F178" s="726" t="s">
        <v>2114</v>
      </c>
      <c r="G178" s="725" t="s">
        <v>975</v>
      </c>
      <c r="H178" s="725" t="s">
        <v>1185</v>
      </c>
      <c r="I178" s="725" t="s">
        <v>1186</v>
      </c>
      <c r="J178" s="725" t="s">
        <v>1187</v>
      </c>
      <c r="K178" s="725" t="s">
        <v>1188</v>
      </c>
      <c r="L178" s="727">
        <v>323.95289156626512</v>
      </c>
      <c r="M178" s="727">
        <v>8.2999999999999989</v>
      </c>
      <c r="N178" s="728">
        <v>2688.8090000000002</v>
      </c>
    </row>
    <row r="179" spans="1:14" ht="14.4" customHeight="1" x14ac:dyDescent="0.3">
      <c r="A179" s="723" t="s">
        <v>561</v>
      </c>
      <c r="B179" s="724" t="s">
        <v>2111</v>
      </c>
      <c r="C179" s="725" t="s">
        <v>566</v>
      </c>
      <c r="D179" s="726" t="s">
        <v>567</v>
      </c>
      <c r="E179" s="725" t="s">
        <v>1132</v>
      </c>
      <c r="F179" s="726" t="s">
        <v>2114</v>
      </c>
      <c r="G179" s="725" t="s">
        <v>975</v>
      </c>
      <c r="H179" s="725" t="s">
        <v>1189</v>
      </c>
      <c r="I179" s="725" t="s">
        <v>1190</v>
      </c>
      <c r="J179" s="725" t="s">
        <v>1191</v>
      </c>
      <c r="K179" s="725" t="s">
        <v>1192</v>
      </c>
      <c r="L179" s="727">
        <v>29.370000000000008</v>
      </c>
      <c r="M179" s="727">
        <v>85</v>
      </c>
      <c r="N179" s="728">
        <v>2496.4500000000007</v>
      </c>
    </row>
    <row r="180" spans="1:14" ht="14.4" customHeight="1" x14ac:dyDescent="0.3">
      <c r="A180" s="723" t="s">
        <v>561</v>
      </c>
      <c r="B180" s="724" t="s">
        <v>2111</v>
      </c>
      <c r="C180" s="725" t="s">
        <v>566</v>
      </c>
      <c r="D180" s="726" t="s">
        <v>567</v>
      </c>
      <c r="E180" s="725" t="s">
        <v>1132</v>
      </c>
      <c r="F180" s="726" t="s">
        <v>2114</v>
      </c>
      <c r="G180" s="725" t="s">
        <v>975</v>
      </c>
      <c r="H180" s="725" t="s">
        <v>1193</v>
      </c>
      <c r="I180" s="725" t="s">
        <v>1194</v>
      </c>
      <c r="J180" s="725" t="s">
        <v>1195</v>
      </c>
      <c r="K180" s="725" t="s">
        <v>1196</v>
      </c>
      <c r="L180" s="727">
        <v>12493.744247161516</v>
      </c>
      <c r="M180" s="727">
        <v>4</v>
      </c>
      <c r="N180" s="728">
        <v>49974.976988646064</v>
      </c>
    </row>
    <row r="181" spans="1:14" ht="14.4" customHeight="1" x14ac:dyDescent="0.3">
      <c r="A181" s="723" t="s">
        <v>561</v>
      </c>
      <c r="B181" s="724" t="s">
        <v>2111</v>
      </c>
      <c r="C181" s="725" t="s">
        <v>566</v>
      </c>
      <c r="D181" s="726" t="s">
        <v>567</v>
      </c>
      <c r="E181" s="725" t="s">
        <v>1132</v>
      </c>
      <c r="F181" s="726" t="s">
        <v>2114</v>
      </c>
      <c r="G181" s="725" t="s">
        <v>975</v>
      </c>
      <c r="H181" s="725" t="s">
        <v>1197</v>
      </c>
      <c r="I181" s="725" t="s">
        <v>1197</v>
      </c>
      <c r="J181" s="725" t="s">
        <v>1198</v>
      </c>
      <c r="K181" s="725" t="s">
        <v>1199</v>
      </c>
      <c r="L181" s="727">
        <v>56.1</v>
      </c>
      <c r="M181" s="727">
        <v>53</v>
      </c>
      <c r="N181" s="728">
        <v>2973.3</v>
      </c>
    </row>
    <row r="182" spans="1:14" ht="14.4" customHeight="1" x14ac:dyDescent="0.3">
      <c r="A182" s="723" t="s">
        <v>561</v>
      </c>
      <c r="B182" s="724" t="s">
        <v>2111</v>
      </c>
      <c r="C182" s="725" t="s">
        <v>566</v>
      </c>
      <c r="D182" s="726" t="s">
        <v>567</v>
      </c>
      <c r="E182" s="725" t="s">
        <v>1132</v>
      </c>
      <c r="F182" s="726" t="s">
        <v>2114</v>
      </c>
      <c r="G182" s="725" t="s">
        <v>975</v>
      </c>
      <c r="H182" s="725" t="s">
        <v>1200</v>
      </c>
      <c r="I182" s="725" t="s">
        <v>1200</v>
      </c>
      <c r="J182" s="725" t="s">
        <v>1201</v>
      </c>
      <c r="K182" s="725" t="s">
        <v>1164</v>
      </c>
      <c r="L182" s="727">
        <v>953.69999999999993</v>
      </c>
      <c r="M182" s="727">
        <v>11.700000000000001</v>
      </c>
      <c r="N182" s="728">
        <v>11158.29</v>
      </c>
    </row>
    <row r="183" spans="1:14" ht="14.4" customHeight="1" x14ac:dyDescent="0.3">
      <c r="A183" s="723" t="s">
        <v>561</v>
      </c>
      <c r="B183" s="724" t="s">
        <v>2111</v>
      </c>
      <c r="C183" s="725" t="s">
        <v>566</v>
      </c>
      <c r="D183" s="726" t="s">
        <v>567</v>
      </c>
      <c r="E183" s="725" t="s">
        <v>1202</v>
      </c>
      <c r="F183" s="726" t="s">
        <v>2115</v>
      </c>
      <c r="G183" s="725" t="s">
        <v>596</v>
      </c>
      <c r="H183" s="725" t="s">
        <v>1203</v>
      </c>
      <c r="I183" s="725" t="s">
        <v>1204</v>
      </c>
      <c r="J183" s="725" t="s">
        <v>1205</v>
      </c>
      <c r="K183" s="725" t="s">
        <v>1206</v>
      </c>
      <c r="L183" s="727">
        <v>108.62999999999998</v>
      </c>
      <c r="M183" s="727">
        <v>1</v>
      </c>
      <c r="N183" s="728">
        <v>108.62999999999998</v>
      </c>
    </row>
    <row r="184" spans="1:14" ht="14.4" customHeight="1" x14ac:dyDescent="0.3">
      <c r="A184" s="723" t="s">
        <v>561</v>
      </c>
      <c r="B184" s="724" t="s">
        <v>2111</v>
      </c>
      <c r="C184" s="725" t="s">
        <v>566</v>
      </c>
      <c r="D184" s="726" t="s">
        <v>567</v>
      </c>
      <c r="E184" s="725" t="s">
        <v>1202</v>
      </c>
      <c r="F184" s="726" t="s">
        <v>2115</v>
      </c>
      <c r="G184" s="725" t="s">
        <v>596</v>
      </c>
      <c r="H184" s="725" t="s">
        <v>1207</v>
      </c>
      <c r="I184" s="725" t="s">
        <v>1208</v>
      </c>
      <c r="J184" s="725" t="s">
        <v>1209</v>
      </c>
      <c r="K184" s="725" t="s">
        <v>1210</v>
      </c>
      <c r="L184" s="727">
        <v>4950</v>
      </c>
      <c r="M184" s="727">
        <v>26</v>
      </c>
      <c r="N184" s="728">
        <v>128700</v>
      </c>
    </row>
    <row r="185" spans="1:14" ht="14.4" customHeight="1" x14ac:dyDescent="0.3">
      <c r="A185" s="723" t="s">
        <v>561</v>
      </c>
      <c r="B185" s="724" t="s">
        <v>2111</v>
      </c>
      <c r="C185" s="725" t="s">
        <v>566</v>
      </c>
      <c r="D185" s="726" t="s">
        <v>567</v>
      </c>
      <c r="E185" s="725" t="s">
        <v>1202</v>
      </c>
      <c r="F185" s="726" t="s">
        <v>2115</v>
      </c>
      <c r="G185" s="725" t="s">
        <v>975</v>
      </c>
      <c r="H185" s="725" t="s">
        <v>1211</v>
      </c>
      <c r="I185" s="725" t="s">
        <v>1211</v>
      </c>
      <c r="J185" s="725" t="s">
        <v>1212</v>
      </c>
      <c r="K185" s="725" t="s">
        <v>1213</v>
      </c>
      <c r="L185" s="727">
        <v>159.5</v>
      </c>
      <c r="M185" s="727">
        <v>4.0999999999999996</v>
      </c>
      <c r="N185" s="728">
        <v>653.94999999999993</v>
      </c>
    </row>
    <row r="186" spans="1:14" ht="14.4" customHeight="1" x14ac:dyDescent="0.3">
      <c r="A186" s="723" t="s">
        <v>561</v>
      </c>
      <c r="B186" s="724" t="s">
        <v>2111</v>
      </c>
      <c r="C186" s="725" t="s">
        <v>566</v>
      </c>
      <c r="D186" s="726" t="s">
        <v>567</v>
      </c>
      <c r="E186" s="725" t="s">
        <v>1202</v>
      </c>
      <c r="F186" s="726" t="s">
        <v>2115</v>
      </c>
      <c r="G186" s="725" t="s">
        <v>975</v>
      </c>
      <c r="H186" s="725" t="s">
        <v>1214</v>
      </c>
      <c r="I186" s="725" t="s">
        <v>1214</v>
      </c>
      <c r="J186" s="725" t="s">
        <v>1212</v>
      </c>
      <c r="K186" s="725" t="s">
        <v>1215</v>
      </c>
      <c r="L186" s="727">
        <v>308</v>
      </c>
      <c r="M186" s="727">
        <v>1.6</v>
      </c>
      <c r="N186" s="728">
        <v>492.8</v>
      </c>
    </row>
    <row r="187" spans="1:14" ht="14.4" customHeight="1" x14ac:dyDescent="0.3">
      <c r="A187" s="723" t="s">
        <v>561</v>
      </c>
      <c r="B187" s="724" t="s">
        <v>2111</v>
      </c>
      <c r="C187" s="725" t="s">
        <v>566</v>
      </c>
      <c r="D187" s="726" t="s">
        <v>567</v>
      </c>
      <c r="E187" s="725" t="s">
        <v>1216</v>
      </c>
      <c r="F187" s="726" t="s">
        <v>2116</v>
      </c>
      <c r="G187" s="725"/>
      <c r="H187" s="725"/>
      <c r="I187" s="725" t="s">
        <v>1217</v>
      </c>
      <c r="J187" s="725" t="s">
        <v>1218</v>
      </c>
      <c r="K187" s="725"/>
      <c r="L187" s="727">
        <v>4305.3999999999996</v>
      </c>
      <c r="M187" s="727">
        <v>2</v>
      </c>
      <c r="N187" s="728">
        <v>8610.7999999999993</v>
      </c>
    </row>
    <row r="188" spans="1:14" ht="14.4" customHeight="1" x14ac:dyDescent="0.3">
      <c r="A188" s="723" t="s">
        <v>561</v>
      </c>
      <c r="B188" s="724" t="s">
        <v>2111</v>
      </c>
      <c r="C188" s="725" t="s">
        <v>566</v>
      </c>
      <c r="D188" s="726" t="s">
        <v>567</v>
      </c>
      <c r="E188" s="725" t="s">
        <v>1216</v>
      </c>
      <c r="F188" s="726" t="s">
        <v>2116</v>
      </c>
      <c r="G188" s="725"/>
      <c r="H188" s="725"/>
      <c r="I188" s="725" t="s">
        <v>1219</v>
      </c>
      <c r="J188" s="725" t="s">
        <v>1220</v>
      </c>
      <c r="K188" s="725"/>
      <c r="L188" s="727">
        <v>2945.8</v>
      </c>
      <c r="M188" s="727">
        <v>1</v>
      </c>
      <c r="N188" s="728">
        <v>2945.8</v>
      </c>
    </row>
    <row r="189" spans="1:14" ht="14.4" customHeight="1" x14ac:dyDescent="0.3">
      <c r="A189" s="723" t="s">
        <v>561</v>
      </c>
      <c r="B189" s="724" t="s">
        <v>2111</v>
      </c>
      <c r="C189" s="725" t="s">
        <v>566</v>
      </c>
      <c r="D189" s="726" t="s">
        <v>567</v>
      </c>
      <c r="E189" s="725" t="s">
        <v>1221</v>
      </c>
      <c r="F189" s="726" t="s">
        <v>2117</v>
      </c>
      <c r="G189" s="725" t="s">
        <v>596</v>
      </c>
      <c r="H189" s="725" t="s">
        <v>1222</v>
      </c>
      <c r="I189" s="725" t="s">
        <v>1223</v>
      </c>
      <c r="J189" s="725" t="s">
        <v>1224</v>
      </c>
      <c r="K189" s="725" t="s">
        <v>1225</v>
      </c>
      <c r="L189" s="727">
        <v>2443.1898065331188</v>
      </c>
      <c r="M189" s="727">
        <v>20</v>
      </c>
      <c r="N189" s="728">
        <v>48863.796130662377</v>
      </c>
    </row>
    <row r="190" spans="1:14" ht="14.4" customHeight="1" x14ac:dyDescent="0.3">
      <c r="A190" s="723" t="s">
        <v>561</v>
      </c>
      <c r="B190" s="724" t="s">
        <v>2111</v>
      </c>
      <c r="C190" s="725" t="s">
        <v>566</v>
      </c>
      <c r="D190" s="726" t="s">
        <v>567</v>
      </c>
      <c r="E190" s="725" t="s">
        <v>1221</v>
      </c>
      <c r="F190" s="726" t="s">
        <v>2117</v>
      </c>
      <c r="G190" s="725" t="s">
        <v>596</v>
      </c>
      <c r="H190" s="725" t="s">
        <v>1226</v>
      </c>
      <c r="I190" s="725" t="s">
        <v>1227</v>
      </c>
      <c r="J190" s="725" t="s">
        <v>1228</v>
      </c>
      <c r="K190" s="725" t="s">
        <v>1225</v>
      </c>
      <c r="L190" s="727">
        <v>2228.8208778982748</v>
      </c>
      <c r="M190" s="727">
        <v>6</v>
      </c>
      <c r="N190" s="728">
        <v>13372.925267389648</v>
      </c>
    </row>
    <row r="191" spans="1:14" ht="14.4" customHeight="1" x14ac:dyDescent="0.3">
      <c r="A191" s="723" t="s">
        <v>561</v>
      </c>
      <c r="B191" s="724" t="s">
        <v>2111</v>
      </c>
      <c r="C191" s="725" t="s">
        <v>566</v>
      </c>
      <c r="D191" s="726" t="s">
        <v>567</v>
      </c>
      <c r="E191" s="725" t="s">
        <v>1221</v>
      </c>
      <c r="F191" s="726" t="s">
        <v>2117</v>
      </c>
      <c r="G191" s="725" t="s">
        <v>596</v>
      </c>
      <c r="H191" s="725" t="s">
        <v>1229</v>
      </c>
      <c r="I191" s="725" t="s">
        <v>1230</v>
      </c>
      <c r="J191" s="725" t="s">
        <v>1231</v>
      </c>
      <c r="K191" s="725" t="s">
        <v>1232</v>
      </c>
      <c r="L191" s="727">
        <v>2062.5000215594232</v>
      </c>
      <c r="M191" s="727">
        <v>1</v>
      </c>
      <c r="N191" s="728">
        <v>2062.5000215594232</v>
      </c>
    </row>
    <row r="192" spans="1:14" ht="14.4" customHeight="1" x14ac:dyDescent="0.3">
      <c r="A192" s="723" t="s">
        <v>561</v>
      </c>
      <c r="B192" s="724" t="s">
        <v>2111</v>
      </c>
      <c r="C192" s="725" t="s">
        <v>566</v>
      </c>
      <c r="D192" s="726" t="s">
        <v>567</v>
      </c>
      <c r="E192" s="725" t="s">
        <v>1221</v>
      </c>
      <c r="F192" s="726" t="s">
        <v>2117</v>
      </c>
      <c r="G192" s="725" t="s">
        <v>596</v>
      </c>
      <c r="H192" s="725" t="s">
        <v>1233</v>
      </c>
      <c r="I192" s="725" t="s">
        <v>1234</v>
      </c>
      <c r="J192" s="725" t="s">
        <v>1235</v>
      </c>
      <c r="K192" s="725" t="s">
        <v>1236</v>
      </c>
      <c r="L192" s="727">
        <v>2777.06</v>
      </c>
      <c r="M192" s="727">
        <v>1</v>
      </c>
      <c r="N192" s="728">
        <v>2777.06</v>
      </c>
    </row>
    <row r="193" spans="1:14" ht="14.4" customHeight="1" x14ac:dyDescent="0.3">
      <c r="A193" s="723" t="s">
        <v>561</v>
      </c>
      <c r="B193" s="724" t="s">
        <v>2111</v>
      </c>
      <c r="C193" s="725" t="s">
        <v>571</v>
      </c>
      <c r="D193" s="726" t="s">
        <v>572</v>
      </c>
      <c r="E193" s="725" t="s">
        <v>589</v>
      </c>
      <c r="F193" s="726" t="s">
        <v>2112</v>
      </c>
      <c r="G193" s="725"/>
      <c r="H193" s="725" t="s">
        <v>1237</v>
      </c>
      <c r="I193" s="725" t="s">
        <v>1238</v>
      </c>
      <c r="J193" s="725" t="s">
        <v>1239</v>
      </c>
      <c r="K193" s="725" t="s">
        <v>1240</v>
      </c>
      <c r="L193" s="727">
        <v>39.879999999999995</v>
      </c>
      <c r="M193" s="727">
        <v>2</v>
      </c>
      <c r="N193" s="728">
        <v>79.759999999999991</v>
      </c>
    </row>
    <row r="194" spans="1:14" ht="14.4" customHeight="1" x14ac:dyDescent="0.3">
      <c r="A194" s="723" t="s">
        <v>561</v>
      </c>
      <c r="B194" s="724" t="s">
        <v>2111</v>
      </c>
      <c r="C194" s="725" t="s">
        <v>571</v>
      </c>
      <c r="D194" s="726" t="s">
        <v>572</v>
      </c>
      <c r="E194" s="725" t="s">
        <v>589</v>
      </c>
      <c r="F194" s="726" t="s">
        <v>2112</v>
      </c>
      <c r="G194" s="725"/>
      <c r="H194" s="725" t="s">
        <v>1241</v>
      </c>
      <c r="I194" s="725" t="s">
        <v>1242</v>
      </c>
      <c r="J194" s="725" t="s">
        <v>1243</v>
      </c>
      <c r="K194" s="725" t="s">
        <v>1244</v>
      </c>
      <c r="L194" s="727">
        <v>71.17</v>
      </c>
      <c r="M194" s="727">
        <v>1</v>
      </c>
      <c r="N194" s="728">
        <v>71.17</v>
      </c>
    </row>
    <row r="195" spans="1:14" ht="14.4" customHeight="1" x14ac:dyDescent="0.3">
      <c r="A195" s="723" t="s">
        <v>561</v>
      </c>
      <c r="B195" s="724" t="s">
        <v>2111</v>
      </c>
      <c r="C195" s="725" t="s">
        <v>571</v>
      </c>
      <c r="D195" s="726" t="s">
        <v>572</v>
      </c>
      <c r="E195" s="725" t="s">
        <v>589</v>
      </c>
      <c r="F195" s="726" t="s">
        <v>2112</v>
      </c>
      <c r="G195" s="725"/>
      <c r="H195" s="725" t="s">
        <v>1245</v>
      </c>
      <c r="I195" s="725" t="s">
        <v>1246</v>
      </c>
      <c r="J195" s="725" t="s">
        <v>1247</v>
      </c>
      <c r="K195" s="725" t="s">
        <v>1248</v>
      </c>
      <c r="L195" s="727">
        <v>617.98000000000025</v>
      </c>
      <c r="M195" s="727">
        <v>1</v>
      </c>
      <c r="N195" s="728">
        <v>617.98000000000025</v>
      </c>
    </row>
    <row r="196" spans="1:14" ht="14.4" customHeight="1" x14ac:dyDescent="0.3">
      <c r="A196" s="723" t="s">
        <v>561</v>
      </c>
      <c r="B196" s="724" t="s">
        <v>2111</v>
      </c>
      <c r="C196" s="725" t="s">
        <v>571</v>
      </c>
      <c r="D196" s="726" t="s">
        <v>572</v>
      </c>
      <c r="E196" s="725" t="s">
        <v>589</v>
      </c>
      <c r="F196" s="726" t="s">
        <v>2112</v>
      </c>
      <c r="G196" s="725"/>
      <c r="H196" s="725" t="s">
        <v>1249</v>
      </c>
      <c r="I196" s="725" t="s">
        <v>1249</v>
      </c>
      <c r="J196" s="725" t="s">
        <v>591</v>
      </c>
      <c r="K196" s="725" t="s">
        <v>1053</v>
      </c>
      <c r="L196" s="727">
        <v>44</v>
      </c>
      <c r="M196" s="727">
        <v>3</v>
      </c>
      <c r="N196" s="728">
        <v>132</v>
      </c>
    </row>
    <row r="197" spans="1:14" ht="14.4" customHeight="1" x14ac:dyDescent="0.3">
      <c r="A197" s="723" t="s">
        <v>561</v>
      </c>
      <c r="B197" s="724" t="s">
        <v>2111</v>
      </c>
      <c r="C197" s="725" t="s">
        <v>571</v>
      </c>
      <c r="D197" s="726" t="s">
        <v>572</v>
      </c>
      <c r="E197" s="725" t="s">
        <v>589</v>
      </c>
      <c r="F197" s="726" t="s">
        <v>2112</v>
      </c>
      <c r="G197" s="725"/>
      <c r="H197" s="725" t="s">
        <v>1250</v>
      </c>
      <c r="I197" s="725" t="s">
        <v>1251</v>
      </c>
      <c r="J197" s="725" t="s">
        <v>1252</v>
      </c>
      <c r="K197" s="725"/>
      <c r="L197" s="727">
        <v>36.25</v>
      </c>
      <c r="M197" s="727">
        <v>3</v>
      </c>
      <c r="N197" s="728">
        <v>108.75</v>
      </c>
    </row>
    <row r="198" spans="1:14" ht="14.4" customHeight="1" x14ac:dyDescent="0.3">
      <c r="A198" s="723" t="s">
        <v>561</v>
      </c>
      <c r="B198" s="724" t="s">
        <v>2111</v>
      </c>
      <c r="C198" s="725" t="s">
        <v>571</v>
      </c>
      <c r="D198" s="726" t="s">
        <v>572</v>
      </c>
      <c r="E198" s="725" t="s">
        <v>589</v>
      </c>
      <c r="F198" s="726" t="s">
        <v>2112</v>
      </c>
      <c r="G198" s="725" t="s">
        <v>596</v>
      </c>
      <c r="H198" s="725" t="s">
        <v>597</v>
      </c>
      <c r="I198" s="725" t="s">
        <v>597</v>
      </c>
      <c r="J198" s="725" t="s">
        <v>598</v>
      </c>
      <c r="K198" s="725" t="s">
        <v>599</v>
      </c>
      <c r="L198" s="727">
        <v>171.59999920842392</v>
      </c>
      <c r="M198" s="727">
        <v>156</v>
      </c>
      <c r="N198" s="728">
        <v>26769.59987651413</v>
      </c>
    </row>
    <row r="199" spans="1:14" ht="14.4" customHeight="1" x14ac:dyDescent="0.3">
      <c r="A199" s="723" t="s">
        <v>561</v>
      </c>
      <c r="B199" s="724" t="s">
        <v>2111</v>
      </c>
      <c r="C199" s="725" t="s">
        <v>571</v>
      </c>
      <c r="D199" s="726" t="s">
        <v>572</v>
      </c>
      <c r="E199" s="725" t="s">
        <v>589</v>
      </c>
      <c r="F199" s="726" t="s">
        <v>2112</v>
      </c>
      <c r="G199" s="725" t="s">
        <v>596</v>
      </c>
      <c r="H199" s="725" t="s">
        <v>600</v>
      </c>
      <c r="I199" s="725" t="s">
        <v>600</v>
      </c>
      <c r="J199" s="725" t="s">
        <v>601</v>
      </c>
      <c r="K199" s="725" t="s">
        <v>602</v>
      </c>
      <c r="L199" s="727">
        <v>173.69</v>
      </c>
      <c r="M199" s="727">
        <v>22</v>
      </c>
      <c r="N199" s="728">
        <v>3821.18</v>
      </c>
    </row>
    <row r="200" spans="1:14" ht="14.4" customHeight="1" x14ac:dyDescent="0.3">
      <c r="A200" s="723" t="s">
        <v>561</v>
      </c>
      <c r="B200" s="724" t="s">
        <v>2111</v>
      </c>
      <c r="C200" s="725" t="s">
        <v>571</v>
      </c>
      <c r="D200" s="726" t="s">
        <v>572</v>
      </c>
      <c r="E200" s="725" t="s">
        <v>589</v>
      </c>
      <c r="F200" s="726" t="s">
        <v>2112</v>
      </c>
      <c r="G200" s="725" t="s">
        <v>596</v>
      </c>
      <c r="H200" s="725" t="s">
        <v>603</v>
      </c>
      <c r="I200" s="725" t="s">
        <v>603</v>
      </c>
      <c r="J200" s="725" t="s">
        <v>604</v>
      </c>
      <c r="K200" s="725" t="s">
        <v>605</v>
      </c>
      <c r="L200" s="727">
        <v>126.49999812453089</v>
      </c>
      <c r="M200" s="727">
        <v>10</v>
      </c>
      <c r="N200" s="728">
        <v>1264.9999812453088</v>
      </c>
    </row>
    <row r="201" spans="1:14" ht="14.4" customHeight="1" x14ac:dyDescent="0.3">
      <c r="A201" s="723" t="s">
        <v>561</v>
      </c>
      <c r="B201" s="724" t="s">
        <v>2111</v>
      </c>
      <c r="C201" s="725" t="s">
        <v>571</v>
      </c>
      <c r="D201" s="726" t="s">
        <v>572</v>
      </c>
      <c r="E201" s="725" t="s">
        <v>589</v>
      </c>
      <c r="F201" s="726" t="s">
        <v>2112</v>
      </c>
      <c r="G201" s="725" t="s">
        <v>596</v>
      </c>
      <c r="H201" s="725" t="s">
        <v>608</v>
      </c>
      <c r="I201" s="725" t="s">
        <v>608</v>
      </c>
      <c r="J201" s="725" t="s">
        <v>598</v>
      </c>
      <c r="K201" s="725" t="s">
        <v>609</v>
      </c>
      <c r="L201" s="727">
        <v>92.949999681518932</v>
      </c>
      <c r="M201" s="727">
        <v>21</v>
      </c>
      <c r="N201" s="728">
        <v>1951.9499933118975</v>
      </c>
    </row>
    <row r="202" spans="1:14" ht="14.4" customHeight="1" x14ac:dyDescent="0.3">
      <c r="A202" s="723" t="s">
        <v>561</v>
      </c>
      <c r="B202" s="724" t="s">
        <v>2111</v>
      </c>
      <c r="C202" s="725" t="s">
        <v>571</v>
      </c>
      <c r="D202" s="726" t="s">
        <v>572</v>
      </c>
      <c r="E202" s="725" t="s">
        <v>589</v>
      </c>
      <c r="F202" s="726" t="s">
        <v>2112</v>
      </c>
      <c r="G202" s="725" t="s">
        <v>596</v>
      </c>
      <c r="H202" s="725" t="s">
        <v>610</v>
      </c>
      <c r="I202" s="725" t="s">
        <v>610</v>
      </c>
      <c r="J202" s="725" t="s">
        <v>598</v>
      </c>
      <c r="K202" s="725" t="s">
        <v>611</v>
      </c>
      <c r="L202" s="727">
        <v>93.5</v>
      </c>
      <c r="M202" s="727">
        <v>3</v>
      </c>
      <c r="N202" s="728">
        <v>280.5</v>
      </c>
    </row>
    <row r="203" spans="1:14" ht="14.4" customHeight="1" x14ac:dyDescent="0.3">
      <c r="A203" s="723" t="s">
        <v>561</v>
      </c>
      <c r="B203" s="724" t="s">
        <v>2111</v>
      </c>
      <c r="C203" s="725" t="s">
        <v>571</v>
      </c>
      <c r="D203" s="726" t="s">
        <v>572</v>
      </c>
      <c r="E203" s="725" t="s">
        <v>589</v>
      </c>
      <c r="F203" s="726" t="s">
        <v>2112</v>
      </c>
      <c r="G203" s="725" t="s">
        <v>596</v>
      </c>
      <c r="H203" s="725" t="s">
        <v>1253</v>
      </c>
      <c r="I203" s="725" t="s">
        <v>1254</v>
      </c>
      <c r="J203" s="725" t="s">
        <v>1255</v>
      </c>
      <c r="K203" s="725" t="s">
        <v>1256</v>
      </c>
      <c r="L203" s="727">
        <v>43.439999999999976</v>
      </c>
      <c r="M203" s="727">
        <v>1</v>
      </c>
      <c r="N203" s="728">
        <v>43.439999999999976</v>
      </c>
    </row>
    <row r="204" spans="1:14" ht="14.4" customHeight="1" x14ac:dyDescent="0.3">
      <c r="A204" s="723" t="s">
        <v>561</v>
      </c>
      <c r="B204" s="724" t="s">
        <v>2111</v>
      </c>
      <c r="C204" s="725" t="s">
        <v>571</v>
      </c>
      <c r="D204" s="726" t="s">
        <v>572</v>
      </c>
      <c r="E204" s="725" t="s">
        <v>589</v>
      </c>
      <c r="F204" s="726" t="s">
        <v>2112</v>
      </c>
      <c r="G204" s="725" t="s">
        <v>596</v>
      </c>
      <c r="H204" s="725" t="s">
        <v>612</v>
      </c>
      <c r="I204" s="725" t="s">
        <v>613</v>
      </c>
      <c r="J204" s="725" t="s">
        <v>614</v>
      </c>
      <c r="K204" s="725" t="s">
        <v>615</v>
      </c>
      <c r="L204" s="727">
        <v>87.115000000000038</v>
      </c>
      <c r="M204" s="727">
        <v>2</v>
      </c>
      <c r="N204" s="728">
        <v>174.23000000000008</v>
      </c>
    </row>
    <row r="205" spans="1:14" ht="14.4" customHeight="1" x14ac:dyDescent="0.3">
      <c r="A205" s="723" t="s">
        <v>561</v>
      </c>
      <c r="B205" s="724" t="s">
        <v>2111</v>
      </c>
      <c r="C205" s="725" t="s">
        <v>571</v>
      </c>
      <c r="D205" s="726" t="s">
        <v>572</v>
      </c>
      <c r="E205" s="725" t="s">
        <v>589</v>
      </c>
      <c r="F205" s="726" t="s">
        <v>2112</v>
      </c>
      <c r="G205" s="725" t="s">
        <v>596</v>
      </c>
      <c r="H205" s="725" t="s">
        <v>616</v>
      </c>
      <c r="I205" s="725" t="s">
        <v>617</v>
      </c>
      <c r="J205" s="725" t="s">
        <v>618</v>
      </c>
      <c r="K205" s="725" t="s">
        <v>619</v>
      </c>
      <c r="L205" s="727">
        <v>96.819954643772846</v>
      </c>
      <c r="M205" s="727">
        <v>7</v>
      </c>
      <c r="N205" s="728">
        <v>677.73968250640996</v>
      </c>
    </row>
    <row r="206" spans="1:14" ht="14.4" customHeight="1" x14ac:dyDescent="0.3">
      <c r="A206" s="723" t="s">
        <v>561</v>
      </c>
      <c r="B206" s="724" t="s">
        <v>2111</v>
      </c>
      <c r="C206" s="725" t="s">
        <v>571</v>
      </c>
      <c r="D206" s="726" t="s">
        <v>572</v>
      </c>
      <c r="E206" s="725" t="s">
        <v>589</v>
      </c>
      <c r="F206" s="726" t="s">
        <v>2112</v>
      </c>
      <c r="G206" s="725" t="s">
        <v>596</v>
      </c>
      <c r="H206" s="725" t="s">
        <v>620</v>
      </c>
      <c r="I206" s="725" t="s">
        <v>621</v>
      </c>
      <c r="J206" s="725" t="s">
        <v>618</v>
      </c>
      <c r="K206" s="725" t="s">
        <v>622</v>
      </c>
      <c r="L206" s="727">
        <v>100.75999999999995</v>
      </c>
      <c r="M206" s="727">
        <v>3</v>
      </c>
      <c r="N206" s="728">
        <v>302.27999999999986</v>
      </c>
    </row>
    <row r="207" spans="1:14" ht="14.4" customHeight="1" x14ac:dyDescent="0.3">
      <c r="A207" s="723" t="s">
        <v>561</v>
      </c>
      <c r="B207" s="724" t="s">
        <v>2111</v>
      </c>
      <c r="C207" s="725" t="s">
        <v>571</v>
      </c>
      <c r="D207" s="726" t="s">
        <v>572</v>
      </c>
      <c r="E207" s="725" t="s">
        <v>589</v>
      </c>
      <c r="F207" s="726" t="s">
        <v>2112</v>
      </c>
      <c r="G207" s="725" t="s">
        <v>596</v>
      </c>
      <c r="H207" s="725" t="s">
        <v>623</v>
      </c>
      <c r="I207" s="725" t="s">
        <v>624</v>
      </c>
      <c r="J207" s="725" t="s">
        <v>625</v>
      </c>
      <c r="K207" s="725" t="s">
        <v>626</v>
      </c>
      <c r="L207" s="727">
        <v>177.21000000000018</v>
      </c>
      <c r="M207" s="727">
        <v>2</v>
      </c>
      <c r="N207" s="728">
        <v>354.42000000000036</v>
      </c>
    </row>
    <row r="208" spans="1:14" ht="14.4" customHeight="1" x14ac:dyDescent="0.3">
      <c r="A208" s="723" t="s">
        <v>561</v>
      </c>
      <c r="B208" s="724" t="s">
        <v>2111</v>
      </c>
      <c r="C208" s="725" t="s">
        <v>571</v>
      </c>
      <c r="D208" s="726" t="s">
        <v>572</v>
      </c>
      <c r="E208" s="725" t="s">
        <v>589</v>
      </c>
      <c r="F208" s="726" t="s">
        <v>2112</v>
      </c>
      <c r="G208" s="725" t="s">
        <v>596</v>
      </c>
      <c r="H208" s="725" t="s">
        <v>627</v>
      </c>
      <c r="I208" s="725" t="s">
        <v>628</v>
      </c>
      <c r="J208" s="725" t="s">
        <v>629</v>
      </c>
      <c r="K208" s="725" t="s">
        <v>630</v>
      </c>
      <c r="L208" s="727">
        <v>64.540000000000006</v>
      </c>
      <c r="M208" s="727">
        <v>16</v>
      </c>
      <c r="N208" s="728">
        <v>1032.6400000000001</v>
      </c>
    </row>
    <row r="209" spans="1:14" ht="14.4" customHeight="1" x14ac:dyDescent="0.3">
      <c r="A209" s="723" t="s">
        <v>561</v>
      </c>
      <c r="B209" s="724" t="s">
        <v>2111</v>
      </c>
      <c r="C209" s="725" t="s">
        <v>571</v>
      </c>
      <c r="D209" s="726" t="s">
        <v>572</v>
      </c>
      <c r="E209" s="725" t="s">
        <v>589</v>
      </c>
      <c r="F209" s="726" t="s">
        <v>2112</v>
      </c>
      <c r="G209" s="725" t="s">
        <v>596</v>
      </c>
      <c r="H209" s="725" t="s">
        <v>1257</v>
      </c>
      <c r="I209" s="725" t="s">
        <v>1258</v>
      </c>
      <c r="J209" s="725" t="s">
        <v>1259</v>
      </c>
      <c r="K209" s="725" t="s">
        <v>1260</v>
      </c>
      <c r="L209" s="727">
        <v>43.62</v>
      </c>
      <c r="M209" s="727">
        <v>1</v>
      </c>
      <c r="N209" s="728">
        <v>43.62</v>
      </c>
    </row>
    <row r="210" spans="1:14" ht="14.4" customHeight="1" x14ac:dyDescent="0.3">
      <c r="A210" s="723" t="s">
        <v>561</v>
      </c>
      <c r="B210" s="724" t="s">
        <v>2111</v>
      </c>
      <c r="C210" s="725" t="s">
        <v>571</v>
      </c>
      <c r="D210" s="726" t="s">
        <v>572</v>
      </c>
      <c r="E210" s="725" t="s">
        <v>589</v>
      </c>
      <c r="F210" s="726" t="s">
        <v>2112</v>
      </c>
      <c r="G210" s="725" t="s">
        <v>596</v>
      </c>
      <c r="H210" s="725" t="s">
        <v>631</v>
      </c>
      <c r="I210" s="725" t="s">
        <v>632</v>
      </c>
      <c r="J210" s="725" t="s">
        <v>633</v>
      </c>
      <c r="K210" s="725" t="s">
        <v>634</v>
      </c>
      <c r="L210" s="727">
        <v>79.179957618469928</v>
      </c>
      <c r="M210" s="727">
        <v>6</v>
      </c>
      <c r="N210" s="728">
        <v>475.07974571081957</v>
      </c>
    </row>
    <row r="211" spans="1:14" ht="14.4" customHeight="1" x14ac:dyDescent="0.3">
      <c r="A211" s="723" t="s">
        <v>561</v>
      </c>
      <c r="B211" s="724" t="s">
        <v>2111</v>
      </c>
      <c r="C211" s="725" t="s">
        <v>571</v>
      </c>
      <c r="D211" s="726" t="s">
        <v>572</v>
      </c>
      <c r="E211" s="725" t="s">
        <v>589</v>
      </c>
      <c r="F211" s="726" t="s">
        <v>2112</v>
      </c>
      <c r="G211" s="725" t="s">
        <v>596</v>
      </c>
      <c r="H211" s="725" t="s">
        <v>1261</v>
      </c>
      <c r="I211" s="725" t="s">
        <v>1262</v>
      </c>
      <c r="J211" s="725" t="s">
        <v>1263</v>
      </c>
      <c r="K211" s="725" t="s">
        <v>1264</v>
      </c>
      <c r="L211" s="727">
        <v>66.720000000000013</v>
      </c>
      <c r="M211" s="727">
        <v>3</v>
      </c>
      <c r="N211" s="728">
        <v>200.16000000000003</v>
      </c>
    </row>
    <row r="212" spans="1:14" ht="14.4" customHeight="1" x14ac:dyDescent="0.3">
      <c r="A212" s="723" t="s">
        <v>561</v>
      </c>
      <c r="B212" s="724" t="s">
        <v>2111</v>
      </c>
      <c r="C212" s="725" t="s">
        <v>571</v>
      </c>
      <c r="D212" s="726" t="s">
        <v>572</v>
      </c>
      <c r="E212" s="725" t="s">
        <v>589</v>
      </c>
      <c r="F212" s="726" t="s">
        <v>2112</v>
      </c>
      <c r="G212" s="725" t="s">
        <v>596</v>
      </c>
      <c r="H212" s="725" t="s">
        <v>635</v>
      </c>
      <c r="I212" s="725" t="s">
        <v>636</v>
      </c>
      <c r="J212" s="725" t="s">
        <v>637</v>
      </c>
      <c r="K212" s="725" t="s">
        <v>638</v>
      </c>
      <c r="L212" s="727">
        <v>79.19</v>
      </c>
      <c r="M212" s="727">
        <v>9</v>
      </c>
      <c r="N212" s="728">
        <v>712.71</v>
      </c>
    </row>
    <row r="213" spans="1:14" ht="14.4" customHeight="1" x14ac:dyDescent="0.3">
      <c r="A213" s="723" t="s">
        <v>561</v>
      </c>
      <c r="B213" s="724" t="s">
        <v>2111</v>
      </c>
      <c r="C213" s="725" t="s">
        <v>571</v>
      </c>
      <c r="D213" s="726" t="s">
        <v>572</v>
      </c>
      <c r="E213" s="725" t="s">
        <v>589</v>
      </c>
      <c r="F213" s="726" t="s">
        <v>2112</v>
      </c>
      <c r="G213" s="725" t="s">
        <v>596</v>
      </c>
      <c r="H213" s="725" t="s">
        <v>1265</v>
      </c>
      <c r="I213" s="725" t="s">
        <v>1266</v>
      </c>
      <c r="J213" s="725" t="s">
        <v>1267</v>
      </c>
      <c r="K213" s="725" t="s">
        <v>1268</v>
      </c>
      <c r="L213" s="727">
        <v>65.910113961216453</v>
      </c>
      <c r="M213" s="727">
        <v>1</v>
      </c>
      <c r="N213" s="728">
        <v>65.910113961216453</v>
      </c>
    </row>
    <row r="214" spans="1:14" ht="14.4" customHeight="1" x14ac:dyDescent="0.3">
      <c r="A214" s="723" t="s">
        <v>561</v>
      </c>
      <c r="B214" s="724" t="s">
        <v>2111</v>
      </c>
      <c r="C214" s="725" t="s">
        <v>571</v>
      </c>
      <c r="D214" s="726" t="s">
        <v>572</v>
      </c>
      <c r="E214" s="725" t="s">
        <v>589</v>
      </c>
      <c r="F214" s="726" t="s">
        <v>2112</v>
      </c>
      <c r="G214" s="725" t="s">
        <v>596</v>
      </c>
      <c r="H214" s="725" t="s">
        <v>639</v>
      </c>
      <c r="I214" s="725" t="s">
        <v>640</v>
      </c>
      <c r="J214" s="725" t="s">
        <v>641</v>
      </c>
      <c r="K214" s="725" t="s">
        <v>642</v>
      </c>
      <c r="L214" s="727">
        <v>28.190000000000005</v>
      </c>
      <c r="M214" s="727">
        <v>13</v>
      </c>
      <c r="N214" s="728">
        <v>366.47000000000008</v>
      </c>
    </row>
    <row r="215" spans="1:14" ht="14.4" customHeight="1" x14ac:dyDescent="0.3">
      <c r="A215" s="723" t="s">
        <v>561</v>
      </c>
      <c r="B215" s="724" t="s">
        <v>2111</v>
      </c>
      <c r="C215" s="725" t="s">
        <v>571</v>
      </c>
      <c r="D215" s="726" t="s">
        <v>572</v>
      </c>
      <c r="E215" s="725" t="s">
        <v>589</v>
      </c>
      <c r="F215" s="726" t="s">
        <v>2112</v>
      </c>
      <c r="G215" s="725" t="s">
        <v>596</v>
      </c>
      <c r="H215" s="725" t="s">
        <v>1269</v>
      </c>
      <c r="I215" s="725" t="s">
        <v>1270</v>
      </c>
      <c r="J215" s="725" t="s">
        <v>963</v>
      </c>
      <c r="K215" s="725" t="s">
        <v>1271</v>
      </c>
      <c r="L215" s="727">
        <v>95.703333333333362</v>
      </c>
      <c r="M215" s="727">
        <v>9</v>
      </c>
      <c r="N215" s="728">
        <v>861.33000000000027</v>
      </c>
    </row>
    <row r="216" spans="1:14" ht="14.4" customHeight="1" x14ac:dyDescent="0.3">
      <c r="A216" s="723" t="s">
        <v>561</v>
      </c>
      <c r="B216" s="724" t="s">
        <v>2111</v>
      </c>
      <c r="C216" s="725" t="s">
        <v>571</v>
      </c>
      <c r="D216" s="726" t="s">
        <v>572</v>
      </c>
      <c r="E216" s="725" t="s">
        <v>589</v>
      </c>
      <c r="F216" s="726" t="s">
        <v>2112</v>
      </c>
      <c r="G216" s="725" t="s">
        <v>596</v>
      </c>
      <c r="H216" s="725" t="s">
        <v>643</v>
      </c>
      <c r="I216" s="725" t="s">
        <v>644</v>
      </c>
      <c r="J216" s="725" t="s">
        <v>645</v>
      </c>
      <c r="K216" s="725" t="s">
        <v>646</v>
      </c>
      <c r="L216" s="727">
        <v>40.17</v>
      </c>
      <c r="M216" s="727">
        <v>16</v>
      </c>
      <c r="N216" s="728">
        <v>642.72</v>
      </c>
    </row>
    <row r="217" spans="1:14" ht="14.4" customHeight="1" x14ac:dyDescent="0.3">
      <c r="A217" s="723" t="s">
        <v>561</v>
      </c>
      <c r="B217" s="724" t="s">
        <v>2111</v>
      </c>
      <c r="C217" s="725" t="s">
        <v>571</v>
      </c>
      <c r="D217" s="726" t="s">
        <v>572</v>
      </c>
      <c r="E217" s="725" t="s">
        <v>589</v>
      </c>
      <c r="F217" s="726" t="s">
        <v>2112</v>
      </c>
      <c r="G217" s="725" t="s">
        <v>596</v>
      </c>
      <c r="H217" s="725" t="s">
        <v>647</v>
      </c>
      <c r="I217" s="725" t="s">
        <v>648</v>
      </c>
      <c r="J217" s="725" t="s">
        <v>645</v>
      </c>
      <c r="K217" s="725" t="s">
        <v>649</v>
      </c>
      <c r="L217" s="727">
        <v>77.560530232011942</v>
      </c>
      <c r="M217" s="727">
        <v>23</v>
      </c>
      <c r="N217" s="728">
        <v>1783.8921953362747</v>
      </c>
    </row>
    <row r="218" spans="1:14" ht="14.4" customHeight="1" x14ac:dyDescent="0.3">
      <c r="A218" s="723" t="s">
        <v>561</v>
      </c>
      <c r="B218" s="724" t="s">
        <v>2111</v>
      </c>
      <c r="C218" s="725" t="s">
        <v>571</v>
      </c>
      <c r="D218" s="726" t="s">
        <v>572</v>
      </c>
      <c r="E218" s="725" t="s">
        <v>589</v>
      </c>
      <c r="F218" s="726" t="s">
        <v>2112</v>
      </c>
      <c r="G218" s="725" t="s">
        <v>596</v>
      </c>
      <c r="H218" s="725" t="s">
        <v>1272</v>
      </c>
      <c r="I218" s="725" t="s">
        <v>1273</v>
      </c>
      <c r="J218" s="725" t="s">
        <v>1274</v>
      </c>
      <c r="K218" s="725" t="s">
        <v>1256</v>
      </c>
      <c r="L218" s="727">
        <v>40.22</v>
      </c>
      <c r="M218" s="727">
        <v>2</v>
      </c>
      <c r="N218" s="728">
        <v>80.44</v>
      </c>
    </row>
    <row r="219" spans="1:14" ht="14.4" customHeight="1" x14ac:dyDescent="0.3">
      <c r="A219" s="723" t="s">
        <v>561</v>
      </c>
      <c r="B219" s="724" t="s">
        <v>2111</v>
      </c>
      <c r="C219" s="725" t="s">
        <v>571</v>
      </c>
      <c r="D219" s="726" t="s">
        <v>572</v>
      </c>
      <c r="E219" s="725" t="s">
        <v>589</v>
      </c>
      <c r="F219" s="726" t="s">
        <v>2112</v>
      </c>
      <c r="G219" s="725" t="s">
        <v>596</v>
      </c>
      <c r="H219" s="725" t="s">
        <v>654</v>
      </c>
      <c r="I219" s="725" t="s">
        <v>655</v>
      </c>
      <c r="J219" s="725" t="s">
        <v>656</v>
      </c>
      <c r="K219" s="725" t="s">
        <v>657</v>
      </c>
      <c r="L219" s="727">
        <v>66.348888888888894</v>
      </c>
      <c r="M219" s="727">
        <v>18</v>
      </c>
      <c r="N219" s="728">
        <v>1194.28</v>
      </c>
    </row>
    <row r="220" spans="1:14" ht="14.4" customHeight="1" x14ac:dyDescent="0.3">
      <c r="A220" s="723" t="s">
        <v>561</v>
      </c>
      <c r="B220" s="724" t="s">
        <v>2111</v>
      </c>
      <c r="C220" s="725" t="s">
        <v>571</v>
      </c>
      <c r="D220" s="726" t="s">
        <v>572</v>
      </c>
      <c r="E220" s="725" t="s">
        <v>589</v>
      </c>
      <c r="F220" s="726" t="s">
        <v>2112</v>
      </c>
      <c r="G220" s="725" t="s">
        <v>596</v>
      </c>
      <c r="H220" s="725" t="s">
        <v>1275</v>
      </c>
      <c r="I220" s="725" t="s">
        <v>1276</v>
      </c>
      <c r="J220" s="725" t="s">
        <v>1277</v>
      </c>
      <c r="K220" s="725" t="s">
        <v>1278</v>
      </c>
      <c r="L220" s="727">
        <v>58.082500000000024</v>
      </c>
      <c r="M220" s="727">
        <v>16</v>
      </c>
      <c r="N220" s="728">
        <v>929.32000000000039</v>
      </c>
    </row>
    <row r="221" spans="1:14" ht="14.4" customHeight="1" x14ac:dyDescent="0.3">
      <c r="A221" s="723" t="s">
        <v>561</v>
      </c>
      <c r="B221" s="724" t="s">
        <v>2111</v>
      </c>
      <c r="C221" s="725" t="s">
        <v>571</v>
      </c>
      <c r="D221" s="726" t="s">
        <v>572</v>
      </c>
      <c r="E221" s="725" t="s">
        <v>589</v>
      </c>
      <c r="F221" s="726" t="s">
        <v>2112</v>
      </c>
      <c r="G221" s="725" t="s">
        <v>596</v>
      </c>
      <c r="H221" s="725" t="s">
        <v>1279</v>
      </c>
      <c r="I221" s="725" t="s">
        <v>1280</v>
      </c>
      <c r="J221" s="725" t="s">
        <v>1281</v>
      </c>
      <c r="K221" s="725" t="s">
        <v>1282</v>
      </c>
      <c r="L221" s="727">
        <v>29.899999999999991</v>
      </c>
      <c r="M221" s="727">
        <v>4</v>
      </c>
      <c r="N221" s="728">
        <v>119.59999999999997</v>
      </c>
    </row>
    <row r="222" spans="1:14" ht="14.4" customHeight="1" x14ac:dyDescent="0.3">
      <c r="A222" s="723" t="s">
        <v>561</v>
      </c>
      <c r="B222" s="724" t="s">
        <v>2111</v>
      </c>
      <c r="C222" s="725" t="s">
        <v>571</v>
      </c>
      <c r="D222" s="726" t="s">
        <v>572</v>
      </c>
      <c r="E222" s="725" t="s">
        <v>589</v>
      </c>
      <c r="F222" s="726" t="s">
        <v>2112</v>
      </c>
      <c r="G222" s="725" t="s">
        <v>596</v>
      </c>
      <c r="H222" s="725" t="s">
        <v>658</v>
      </c>
      <c r="I222" s="725" t="s">
        <v>659</v>
      </c>
      <c r="J222" s="725" t="s">
        <v>660</v>
      </c>
      <c r="K222" s="725" t="s">
        <v>661</v>
      </c>
      <c r="L222" s="727">
        <v>126.84989600789638</v>
      </c>
      <c r="M222" s="727">
        <v>4</v>
      </c>
      <c r="N222" s="728">
        <v>507.3995840315855</v>
      </c>
    </row>
    <row r="223" spans="1:14" ht="14.4" customHeight="1" x14ac:dyDescent="0.3">
      <c r="A223" s="723" t="s">
        <v>561</v>
      </c>
      <c r="B223" s="724" t="s">
        <v>2111</v>
      </c>
      <c r="C223" s="725" t="s">
        <v>571</v>
      </c>
      <c r="D223" s="726" t="s">
        <v>572</v>
      </c>
      <c r="E223" s="725" t="s">
        <v>589</v>
      </c>
      <c r="F223" s="726" t="s">
        <v>2112</v>
      </c>
      <c r="G223" s="725" t="s">
        <v>596</v>
      </c>
      <c r="H223" s="725" t="s">
        <v>662</v>
      </c>
      <c r="I223" s="725" t="s">
        <v>663</v>
      </c>
      <c r="J223" s="725" t="s">
        <v>664</v>
      </c>
      <c r="K223" s="725" t="s">
        <v>665</v>
      </c>
      <c r="L223" s="727">
        <v>41.139999999999993</v>
      </c>
      <c r="M223" s="727">
        <v>3</v>
      </c>
      <c r="N223" s="728">
        <v>123.41999999999999</v>
      </c>
    </row>
    <row r="224" spans="1:14" ht="14.4" customHeight="1" x14ac:dyDescent="0.3">
      <c r="A224" s="723" t="s">
        <v>561</v>
      </c>
      <c r="B224" s="724" t="s">
        <v>2111</v>
      </c>
      <c r="C224" s="725" t="s">
        <v>571</v>
      </c>
      <c r="D224" s="726" t="s">
        <v>572</v>
      </c>
      <c r="E224" s="725" t="s">
        <v>589</v>
      </c>
      <c r="F224" s="726" t="s">
        <v>2112</v>
      </c>
      <c r="G224" s="725" t="s">
        <v>596</v>
      </c>
      <c r="H224" s="725" t="s">
        <v>670</v>
      </c>
      <c r="I224" s="725" t="s">
        <v>670</v>
      </c>
      <c r="J224" s="725" t="s">
        <v>671</v>
      </c>
      <c r="K224" s="725" t="s">
        <v>672</v>
      </c>
      <c r="L224" s="727">
        <v>36.545759971408685</v>
      </c>
      <c r="M224" s="727">
        <v>100</v>
      </c>
      <c r="N224" s="728">
        <v>3654.5759971408684</v>
      </c>
    </row>
    <row r="225" spans="1:14" ht="14.4" customHeight="1" x14ac:dyDescent="0.3">
      <c r="A225" s="723" t="s">
        <v>561</v>
      </c>
      <c r="B225" s="724" t="s">
        <v>2111</v>
      </c>
      <c r="C225" s="725" t="s">
        <v>571</v>
      </c>
      <c r="D225" s="726" t="s">
        <v>572</v>
      </c>
      <c r="E225" s="725" t="s">
        <v>589</v>
      </c>
      <c r="F225" s="726" t="s">
        <v>2112</v>
      </c>
      <c r="G225" s="725" t="s">
        <v>596</v>
      </c>
      <c r="H225" s="725" t="s">
        <v>1283</v>
      </c>
      <c r="I225" s="725" t="s">
        <v>1284</v>
      </c>
      <c r="J225" s="725" t="s">
        <v>1285</v>
      </c>
      <c r="K225" s="725" t="s">
        <v>1286</v>
      </c>
      <c r="L225" s="727">
        <v>231.7</v>
      </c>
      <c r="M225" s="727">
        <v>1</v>
      </c>
      <c r="N225" s="728">
        <v>231.7</v>
      </c>
    </row>
    <row r="226" spans="1:14" ht="14.4" customHeight="1" x14ac:dyDescent="0.3">
      <c r="A226" s="723" t="s">
        <v>561</v>
      </c>
      <c r="B226" s="724" t="s">
        <v>2111</v>
      </c>
      <c r="C226" s="725" t="s">
        <v>571</v>
      </c>
      <c r="D226" s="726" t="s">
        <v>572</v>
      </c>
      <c r="E226" s="725" t="s">
        <v>589</v>
      </c>
      <c r="F226" s="726" t="s">
        <v>2112</v>
      </c>
      <c r="G226" s="725" t="s">
        <v>596</v>
      </c>
      <c r="H226" s="725" t="s">
        <v>677</v>
      </c>
      <c r="I226" s="725" t="s">
        <v>678</v>
      </c>
      <c r="J226" s="725" t="s">
        <v>679</v>
      </c>
      <c r="K226" s="725" t="s">
        <v>680</v>
      </c>
      <c r="L226" s="727">
        <v>73.930000000000007</v>
      </c>
      <c r="M226" s="727">
        <v>1</v>
      </c>
      <c r="N226" s="728">
        <v>73.930000000000007</v>
      </c>
    </row>
    <row r="227" spans="1:14" ht="14.4" customHeight="1" x14ac:dyDescent="0.3">
      <c r="A227" s="723" t="s">
        <v>561</v>
      </c>
      <c r="B227" s="724" t="s">
        <v>2111</v>
      </c>
      <c r="C227" s="725" t="s">
        <v>571</v>
      </c>
      <c r="D227" s="726" t="s">
        <v>572</v>
      </c>
      <c r="E227" s="725" t="s">
        <v>589</v>
      </c>
      <c r="F227" s="726" t="s">
        <v>2112</v>
      </c>
      <c r="G227" s="725" t="s">
        <v>596</v>
      </c>
      <c r="H227" s="725" t="s">
        <v>1287</v>
      </c>
      <c r="I227" s="725" t="s">
        <v>1288</v>
      </c>
      <c r="J227" s="725" t="s">
        <v>1289</v>
      </c>
      <c r="K227" s="725" t="s">
        <v>1290</v>
      </c>
      <c r="L227" s="727">
        <v>108.39000000000003</v>
      </c>
      <c r="M227" s="727">
        <v>1</v>
      </c>
      <c r="N227" s="728">
        <v>108.39000000000003</v>
      </c>
    </row>
    <row r="228" spans="1:14" ht="14.4" customHeight="1" x14ac:dyDescent="0.3">
      <c r="A228" s="723" t="s">
        <v>561</v>
      </c>
      <c r="B228" s="724" t="s">
        <v>2111</v>
      </c>
      <c r="C228" s="725" t="s">
        <v>571</v>
      </c>
      <c r="D228" s="726" t="s">
        <v>572</v>
      </c>
      <c r="E228" s="725" t="s">
        <v>589</v>
      </c>
      <c r="F228" s="726" t="s">
        <v>2112</v>
      </c>
      <c r="G228" s="725" t="s">
        <v>596</v>
      </c>
      <c r="H228" s="725" t="s">
        <v>1291</v>
      </c>
      <c r="I228" s="725" t="s">
        <v>1292</v>
      </c>
      <c r="J228" s="725" t="s">
        <v>1293</v>
      </c>
      <c r="K228" s="725" t="s">
        <v>1294</v>
      </c>
      <c r="L228" s="727">
        <v>44.900000000000006</v>
      </c>
      <c r="M228" s="727">
        <v>2</v>
      </c>
      <c r="N228" s="728">
        <v>89.800000000000011</v>
      </c>
    </row>
    <row r="229" spans="1:14" ht="14.4" customHeight="1" x14ac:dyDescent="0.3">
      <c r="A229" s="723" t="s">
        <v>561</v>
      </c>
      <c r="B229" s="724" t="s">
        <v>2111</v>
      </c>
      <c r="C229" s="725" t="s">
        <v>571</v>
      </c>
      <c r="D229" s="726" t="s">
        <v>572</v>
      </c>
      <c r="E229" s="725" t="s">
        <v>589</v>
      </c>
      <c r="F229" s="726" t="s">
        <v>2112</v>
      </c>
      <c r="G229" s="725" t="s">
        <v>596</v>
      </c>
      <c r="H229" s="725" t="s">
        <v>681</v>
      </c>
      <c r="I229" s="725" t="s">
        <v>682</v>
      </c>
      <c r="J229" s="725" t="s">
        <v>683</v>
      </c>
      <c r="K229" s="725" t="s">
        <v>684</v>
      </c>
      <c r="L229" s="727">
        <v>216.68000000000009</v>
      </c>
      <c r="M229" s="727">
        <v>2</v>
      </c>
      <c r="N229" s="728">
        <v>433.36000000000018</v>
      </c>
    </row>
    <row r="230" spans="1:14" ht="14.4" customHeight="1" x14ac:dyDescent="0.3">
      <c r="A230" s="723" t="s">
        <v>561</v>
      </c>
      <c r="B230" s="724" t="s">
        <v>2111</v>
      </c>
      <c r="C230" s="725" t="s">
        <v>571</v>
      </c>
      <c r="D230" s="726" t="s">
        <v>572</v>
      </c>
      <c r="E230" s="725" t="s">
        <v>589</v>
      </c>
      <c r="F230" s="726" t="s">
        <v>2112</v>
      </c>
      <c r="G230" s="725" t="s">
        <v>596</v>
      </c>
      <c r="H230" s="725" t="s">
        <v>1295</v>
      </c>
      <c r="I230" s="725" t="s">
        <v>1296</v>
      </c>
      <c r="J230" s="725" t="s">
        <v>1297</v>
      </c>
      <c r="K230" s="725" t="s">
        <v>1298</v>
      </c>
      <c r="L230" s="727">
        <v>86.019999999999968</v>
      </c>
      <c r="M230" s="727">
        <v>2</v>
      </c>
      <c r="N230" s="728">
        <v>172.03999999999994</v>
      </c>
    </row>
    <row r="231" spans="1:14" ht="14.4" customHeight="1" x14ac:dyDescent="0.3">
      <c r="A231" s="723" t="s">
        <v>561</v>
      </c>
      <c r="B231" s="724" t="s">
        <v>2111</v>
      </c>
      <c r="C231" s="725" t="s">
        <v>571</v>
      </c>
      <c r="D231" s="726" t="s">
        <v>572</v>
      </c>
      <c r="E231" s="725" t="s">
        <v>589</v>
      </c>
      <c r="F231" s="726" t="s">
        <v>2112</v>
      </c>
      <c r="G231" s="725" t="s">
        <v>596</v>
      </c>
      <c r="H231" s="725" t="s">
        <v>685</v>
      </c>
      <c r="I231" s="725" t="s">
        <v>686</v>
      </c>
      <c r="J231" s="725" t="s">
        <v>687</v>
      </c>
      <c r="K231" s="725" t="s">
        <v>688</v>
      </c>
      <c r="L231" s="727">
        <v>54.980000000000004</v>
      </c>
      <c r="M231" s="727">
        <v>1</v>
      </c>
      <c r="N231" s="728">
        <v>54.980000000000004</v>
      </c>
    </row>
    <row r="232" spans="1:14" ht="14.4" customHeight="1" x14ac:dyDescent="0.3">
      <c r="A232" s="723" t="s">
        <v>561</v>
      </c>
      <c r="B232" s="724" t="s">
        <v>2111</v>
      </c>
      <c r="C232" s="725" t="s">
        <v>571</v>
      </c>
      <c r="D232" s="726" t="s">
        <v>572</v>
      </c>
      <c r="E232" s="725" t="s">
        <v>589</v>
      </c>
      <c r="F232" s="726" t="s">
        <v>2112</v>
      </c>
      <c r="G232" s="725" t="s">
        <v>596</v>
      </c>
      <c r="H232" s="725" t="s">
        <v>1299</v>
      </c>
      <c r="I232" s="725" t="s">
        <v>1300</v>
      </c>
      <c r="J232" s="725" t="s">
        <v>1301</v>
      </c>
      <c r="K232" s="725" t="s">
        <v>1302</v>
      </c>
      <c r="L232" s="727">
        <v>178.32000000000002</v>
      </c>
      <c r="M232" s="727">
        <v>1</v>
      </c>
      <c r="N232" s="728">
        <v>178.32000000000002</v>
      </c>
    </row>
    <row r="233" spans="1:14" ht="14.4" customHeight="1" x14ac:dyDescent="0.3">
      <c r="A233" s="723" t="s">
        <v>561</v>
      </c>
      <c r="B233" s="724" t="s">
        <v>2111</v>
      </c>
      <c r="C233" s="725" t="s">
        <v>571</v>
      </c>
      <c r="D233" s="726" t="s">
        <v>572</v>
      </c>
      <c r="E233" s="725" t="s">
        <v>589</v>
      </c>
      <c r="F233" s="726" t="s">
        <v>2112</v>
      </c>
      <c r="G233" s="725" t="s">
        <v>596</v>
      </c>
      <c r="H233" s="725" t="s">
        <v>689</v>
      </c>
      <c r="I233" s="725" t="s">
        <v>690</v>
      </c>
      <c r="J233" s="725" t="s">
        <v>691</v>
      </c>
      <c r="K233" s="725" t="s">
        <v>692</v>
      </c>
      <c r="L233" s="727">
        <v>31.87</v>
      </c>
      <c r="M233" s="727">
        <v>2</v>
      </c>
      <c r="N233" s="728">
        <v>63.74</v>
      </c>
    </row>
    <row r="234" spans="1:14" ht="14.4" customHeight="1" x14ac:dyDescent="0.3">
      <c r="A234" s="723" t="s">
        <v>561</v>
      </c>
      <c r="B234" s="724" t="s">
        <v>2111</v>
      </c>
      <c r="C234" s="725" t="s">
        <v>571</v>
      </c>
      <c r="D234" s="726" t="s">
        <v>572</v>
      </c>
      <c r="E234" s="725" t="s">
        <v>589</v>
      </c>
      <c r="F234" s="726" t="s">
        <v>2112</v>
      </c>
      <c r="G234" s="725" t="s">
        <v>596</v>
      </c>
      <c r="H234" s="725" t="s">
        <v>693</v>
      </c>
      <c r="I234" s="725" t="s">
        <v>694</v>
      </c>
      <c r="J234" s="725" t="s">
        <v>695</v>
      </c>
      <c r="K234" s="725" t="s">
        <v>696</v>
      </c>
      <c r="L234" s="727">
        <v>61.655000000000001</v>
      </c>
      <c r="M234" s="727">
        <v>4</v>
      </c>
      <c r="N234" s="728">
        <v>246.62</v>
      </c>
    </row>
    <row r="235" spans="1:14" ht="14.4" customHeight="1" x14ac:dyDescent="0.3">
      <c r="A235" s="723" t="s">
        <v>561</v>
      </c>
      <c r="B235" s="724" t="s">
        <v>2111</v>
      </c>
      <c r="C235" s="725" t="s">
        <v>571</v>
      </c>
      <c r="D235" s="726" t="s">
        <v>572</v>
      </c>
      <c r="E235" s="725" t="s">
        <v>589</v>
      </c>
      <c r="F235" s="726" t="s">
        <v>2112</v>
      </c>
      <c r="G235" s="725" t="s">
        <v>596</v>
      </c>
      <c r="H235" s="725" t="s">
        <v>697</v>
      </c>
      <c r="I235" s="725" t="s">
        <v>698</v>
      </c>
      <c r="J235" s="725" t="s">
        <v>699</v>
      </c>
      <c r="K235" s="725" t="s">
        <v>700</v>
      </c>
      <c r="L235" s="727">
        <v>73.659669353969889</v>
      </c>
      <c r="M235" s="727">
        <v>2</v>
      </c>
      <c r="N235" s="728">
        <v>147.31933870793978</v>
      </c>
    </row>
    <row r="236" spans="1:14" ht="14.4" customHeight="1" x14ac:dyDescent="0.3">
      <c r="A236" s="723" t="s">
        <v>561</v>
      </c>
      <c r="B236" s="724" t="s">
        <v>2111</v>
      </c>
      <c r="C236" s="725" t="s">
        <v>571</v>
      </c>
      <c r="D236" s="726" t="s">
        <v>572</v>
      </c>
      <c r="E236" s="725" t="s">
        <v>589</v>
      </c>
      <c r="F236" s="726" t="s">
        <v>2112</v>
      </c>
      <c r="G236" s="725" t="s">
        <v>596</v>
      </c>
      <c r="H236" s="725" t="s">
        <v>1303</v>
      </c>
      <c r="I236" s="725" t="s">
        <v>1304</v>
      </c>
      <c r="J236" s="725" t="s">
        <v>1305</v>
      </c>
      <c r="K236" s="725" t="s">
        <v>1306</v>
      </c>
      <c r="L236" s="727">
        <v>74.219999999999985</v>
      </c>
      <c r="M236" s="727">
        <v>1</v>
      </c>
      <c r="N236" s="728">
        <v>74.219999999999985</v>
      </c>
    </row>
    <row r="237" spans="1:14" ht="14.4" customHeight="1" x14ac:dyDescent="0.3">
      <c r="A237" s="723" t="s">
        <v>561</v>
      </c>
      <c r="B237" s="724" t="s">
        <v>2111</v>
      </c>
      <c r="C237" s="725" t="s">
        <v>571</v>
      </c>
      <c r="D237" s="726" t="s">
        <v>572</v>
      </c>
      <c r="E237" s="725" t="s">
        <v>589</v>
      </c>
      <c r="F237" s="726" t="s">
        <v>2112</v>
      </c>
      <c r="G237" s="725" t="s">
        <v>596</v>
      </c>
      <c r="H237" s="725" t="s">
        <v>705</v>
      </c>
      <c r="I237" s="725" t="s">
        <v>706</v>
      </c>
      <c r="J237" s="725" t="s">
        <v>707</v>
      </c>
      <c r="K237" s="725" t="s">
        <v>708</v>
      </c>
      <c r="L237" s="727">
        <v>162.49000000000004</v>
      </c>
      <c r="M237" s="727">
        <v>18</v>
      </c>
      <c r="N237" s="728">
        <v>2924.8200000000006</v>
      </c>
    </row>
    <row r="238" spans="1:14" ht="14.4" customHeight="1" x14ac:dyDescent="0.3">
      <c r="A238" s="723" t="s">
        <v>561</v>
      </c>
      <c r="B238" s="724" t="s">
        <v>2111</v>
      </c>
      <c r="C238" s="725" t="s">
        <v>571</v>
      </c>
      <c r="D238" s="726" t="s">
        <v>572</v>
      </c>
      <c r="E238" s="725" t="s">
        <v>589</v>
      </c>
      <c r="F238" s="726" t="s">
        <v>2112</v>
      </c>
      <c r="G238" s="725" t="s">
        <v>596</v>
      </c>
      <c r="H238" s="725" t="s">
        <v>709</v>
      </c>
      <c r="I238" s="725" t="s">
        <v>710</v>
      </c>
      <c r="J238" s="725" t="s">
        <v>711</v>
      </c>
      <c r="K238" s="725" t="s">
        <v>712</v>
      </c>
      <c r="L238" s="727">
        <v>71.137939247245086</v>
      </c>
      <c r="M238" s="727">
        <v>1</v>
      </c>
      <c r="N238" s="728">
        <v>71.137939247245086</v>
      </c>
    </row>
    <row r="239" spans="1:14" ht="14.4" customHeight="1" x14ac:dyDescent="0.3">
      <c r="A239" s="723" t="s">
        <v>561</v>
      </c>
      <c r="B239" s="724" t="s">
        <v>2111</v>
      </c>
      <c r="C239" s="725" t="s">
        <v>571</v>
      </c>
      <c r="D239" s="726" t="s">
        <v>572</v>
      </c>
      <c r="E239" s="725" t="s">
        <v>589</v>
      </c>
      <c r="F239" s="726" t="s">
        <v>2112</v>
      </c>
      <c r="G239" s="725" t="s">
        <v>596</v>
      </c>
      <c r="H239" s="725" t="s">
        <v>721</v>
      </c>
      <c r="I239" s="725" t="s">
        <v>722</v>
      </c>
      <c r="J239" s="725" t="s">
        <v>723</v>
      </c>
      <c r="K239" s="725" t="s">
        <v>724</v>
      </c>
      <c r="L239" s="727">
        <v>60.140000000000008</v>
      </c>
      <c r="M239" s="727">
        <v>3</v>
      </c>
      <c r="N239" s="728">
        <v>180.42000000000002</v>
      </c>
    </row>
    <row r="240" spans="1:14" ht="14.4" customHeight="1" x14ac:dyDescent="0.3">
      <c r="A240" s="723" t="s">
        <v>561</v>
      </c>
      <c r="B240" s="724" t="s">
        <v>2111</v>
      </c>
      <c r="C240" s="725" t="s">
        <v>571</v>
      </c>
      <c r="D240" s="726" t="s">
        <v>572</v>
      </c>
      <c r="E240" s="725" t="s">
        <v>589</v>
      </c>
      <c r="F240" s="726" t="s">
        <v>2112</v>
      </c>
      <c r="G240" s="725" t="s">
        <v>596</v>
      </c>
      <c r="H240" s="725" t="s">
        <v>1307</v>
      </c>
      <c r="I240" s="725" t="s">
        <v>1308</v>
      </c>
      <c r="J240" s="725" t="s">
        <v>1309</v>
      </c>
      <c r="K240" s="725" t="s">
        <v>1310</v>
      </c>
      <c r="L240" s="727">
        <v>322.49000000000007</v>
      </c>
      <c r="M240" s="727">
        <v>1</v>
      </c>
      <c r="N240" s="728">
        <v>322.49000000000007</v>
      </c>
    </row>
    <row r="241" spans="1:14" ht="14.4" customHeight="1" x14ac:dyDescent="0.3">
      <c r="A241" s="723" t="s">
        <v>561</v>
      </c>
      <c r="B241" s="724" t="s">
        <v>2111</v>
      </c>
      <c r="C241" s="725" t="s">
        <v>571</v>
      </c>
      <c r="D241" s="726" t="s">
        <v>572</v>
      </c>
      <c r="E241" s="725" t="s">
        <v>589</v>
      </c>
      <c r="F241" s="726" t="s">
        <v>2112</v>
      </c>
      <c r="G241" s="725" t="s">
        <v>596</v>
      </c>
      <c r="H241" s="725" t="s">
        <v>725</v>
      </c>
      <c r="I241" s="725" t="s">
        <v>726</v>
      </c>
      <c r="J241" s="725" t="s">
        <v>727</v>
      </c>
      <c r="K241" s="725" t="s">
        <v>728</v>
      </c>
      <c r="L241" s="727">
        <v>127.45</v>
      </c>
      <c r="M241" s="727">
        <v>6</v>
      </c>
      <c r="N241" s="728">
        <v>764.7</v>
      </c>
    </row>
    <row r="242" spans="1:14" ht="14.4" customHeight="1" x14ac:dyDescent="0.3">
      <c r="A242" s="723" t="s">
        <v>561</v>
      </c>
      <c r="B242" s="724" t="s">
        <v>2111</v>
      </c>
      <c r="C242" s="725" t="s">
        <v>571</v>
      </c>
      <c r="D242" s="726" t="s">
        <v>572</v>
      </c>
      <c r="E242" s="725" t="s">
        <v>589</v>
      </c>
      <c r="F242" s="726" t="s">
        <v>2112</v>
      </c>
      <c r="G242" s="725" t="s">
        <v>596</v>
      </c>
      <c r="H242" s="725" t="s">
        <v>1311</v>
      </c>
      <c r="I242" s="725" t="s">
        <v>1312</v>
      </c>
      <c r="J242" s="725" t="s">
        <v>1313</v>
      </c>
      <c r="K242" s="725" t="s">
        <v>1314</v>
      </c>
      <c r="L242" s="727">
        <v>67.779888867405859</v>
      </c>
      <c r="M242" s="727">
        <v>1</v>
      </c>
      <c r="N242" s="728">
        <v>67.779888867405859</v>
      </c>
    </row>
    <row r="243" spans="1:14" ht="14.4" customHeight="1" x14ac:dyDescent="0.3">
      <c r="A243" s="723" t="s">
        <v>561</v>
      </c>
      <c r="B243" s="724" t="s">
        <v>2111</v>
      </c>
      <c r="C243" s="725" t="s">
        <v>571</v>
      </c>
      <c r="D243" s="726" t="s">
        <v>572</v>
      </c>
      <c r="E243" s="725" t="s">
        <v>589</v>
      </c>
      <c r="F243" s="726" t="s">
        <v>2112</v>
      </c>
      <c r="G243" s="725" t="s">
        <v>596</v>
      </c>
      <c r="H243" s="725" t="s">
        <v>729</v>
      </c>
      <c r="I243" s="725" t="s">
        <v>730</v>
      </c>
      <c r="J243" s="725" t="s">
        <v>731</v>
      </c>
      <c r="K243" s="725" t="s">
        <v>732</v>
      </c>
      <c r="L243" s="727">
        <v>44.970000000000006</v>
      </c>
      <c r="M243" s="727">
        <v>12</v>
      </c>
      <c r="N243" s="728">
        <v>539.6400000000001</v>
      </c>
    </row>
    <row r="244" spans="1:14" ht="14.4" customHeight="1" x14ac:dyDescent="0.3">
      <c r="A244" s="723" t="s">
        <v>561</v>
      </c>
      <c r="B244" s="724" t="s">
        <v>2111</v>
      </c>
      <c r="C244" s="725" t="s">
        <v>571</v>
      </c>
      <c r="D244" s="726" t="s">
        <v>572</v>
      </c>
      <c r="E244" s="725" t="s">
        <v>589</v>
      </c>
      <c r="F244" s="726" t="s">
        <v>2112</v>
      </c>
      <c r="G244" s="725" t="s">
        <v>596</v>
      </c>
      <c r="H244" s="725" t="s">
        <v>1315</v>
      </c>
      <c r="I244" s="725" t="s">
        <v>1316</v>
      </c>
      <c r="J244" s="725" t="s">
        <v>1317</v>
      </c>
      <c r="K244" s="725" t="s">
        <v>1318</v>
      </c>
      <c r="L244" s="727">
        <v>48.68</v>
      </c>
      <c r="M244" s="727">
        <v>2</v>
      </c>
      <c r="N244" s="728">
        <v>97.36</v>
      </c>
    </row>
    <row r="245" spans="1:14" ht="14.4" customHeight="1" x14ac:dyDescent="0.3">
      <c r="A245" s="723" t="s">
        <v>561</v>
      </c>
      <c r="B245" s="724" t="s">
        <v>2111</v>
      </c>
      <c r="C245" s="725" t="s">
        <v>571</v>
      </c>
      <c r="D245" s="726" t="s">
        <v>572</v>
      </c>
      <c r="E245" s="725" t="s">
        <v>589</v>
      </c>
      <c r="F245" s="726" t="s">
        <v>2112</v>
      </c>
      <c r="G245" s="725" t="s">
        <v>596</v>
      </c>
      <c r="H245" s="725" t="s">
        <v>1319</v>
      </c>
      <c r="I245" s="725" t="s">
        <v>1319</v>
      </c>
      <c r="J245" s="725" t="s">
        <v>1320</v>
      </c>
      <c r="K245" s="725" t="s">
        <v>1321</v>
      </c>
      <c r="L245" s="727">
        <v>108.70000000000003</v>
      </c>
      <c r="M245" s="727">
        <v>1</v>
      </c>
      <c r="N245" s="728">
        <v>108.70000000000003</v>
      </c>
    </row>
    <row r="246" spans="1:14" ht="14.4" customHeight="1" x14ac:dyDescent="0.3">
      <c r="A246" s="723" t="s">
        <v>561</v>
      </c>
      <c r="B246" s="724" t="s">
        <v>2111</v>
      </c>
      <c r="C246" s="725" t="s">
        <v>571</v>
      </c>
      <c r="D246" s="726" t="s">
        <v>572</v>
      </c>
      <c r="E246" s="725" t="s">
        <v>589</v>
      </c>
      <c r="F246" s="726" t="s">
        <v>2112</v>
      </c>
      <c r="G246" s="725" t="s">
        <v>596</v>
      </c>
      <c r="H246" s="725" t="s">
        <v>737</v>
      </c>
      <c r="I246" s="725" t="s">
        <v>738</v>
      </c>
      <c r="J246" s="725" t="s">
        <v>739</v>
      </c>
      <c r="K246" s="725" t="s">
        <v>740</v>
      </c>
      <c r="L246" s="727">
        <v>47.649569050506017</v>
      </c>
      <c r="M246" s="727">
        <v>18</v>
      </c>
      <c r="N246" s="728">
        <v>857.69224290910836</v>
      </c>
    </row>
    <row r="247" spans="1:14" ht="14.4" customHeight="1" x14ac:dyDescent="0.3">
      <c r="A247" s="723" t="s">
        <v>561</v>
      </c>
      <c r="B247" s="724" t="s">
        <v>2111</v>
      </c>
      <c r="C247" s="725" t="s">
        <v>571</v>
      </c>
      <c r="D247" s="726" t="s">
        <v>572</v>
      </c>
      <c r="E247" s="725" t="s">
        <v>589</v>
      </c>
      <c r="F247" s="726" t="s">
        <v>2112</v>
      </c>
      <c r="G247" s="725" t="s">
        <v>596</v>
      </c>
      <c r="H247" s="725" t="s">
        <v>741</v>
      </c>
      <c r="I247" s="725" t="s">
        <v>742</v>
      </c>
      <c r="J247" s="725" t="s">
        <v>739</v>
      </c>
      <c r="K247" s="725" t="s">
        <v>743</v>
      </c>
      <c r="L247" s="727">
        <v>210.01955674773828</v>
      </c>
      <c r="M247" s="727">
        <v>7</v>
      </c>
      <c r="N247" s="728">
        <v>1470.1368972341679</v>
      </c>
    </row>
    <row r="248" spans="1:14" ht="14.4" customHeight="1" x14ac:dyDescent="0.3">
      <c r="A248" s="723" t="s">
        <v>561</v>
      </c>
      <c r="B248" s="724" t="s">
        <v>2111</v>
      </c>
      <c r="C248" s="725" t="s">
        <v>571</v>
      </c>
      <c r="D248" s="726" t="s">
        <v>572</v>
      </c>
      <c r="E248" s="725" t="s">
        <v>589</v>
      </c>
      <c r="F248" s="726" t="s">
        <v>2112</v>
      </c>
      <c r="G248" s="725" t="s">
        <v>596</v>
      </c>
      <c r="H248" s="725" t="s">
        <v>1322</v>
      </c>
      <c r="I248" s="725" t="s">
        <v>1323</v>
      </c>
      <c r="J248" s="725" t="s">
        <v>1324</v>
      </c>
      <c r="K248" s="725" t="s">
        <v>1325</v>
      </c>
      <c r="L248" s="727">
        <v>375.7999999999999</v>
      </c>
      <c r="M248" s="727">
        <v>2</v>
      </c>
      <c r="N248" s="728">
        <v>751.5999999999998</v>
      </c>
    </row>
    <row r="249" spans="1:14" ht="14.4" customHeight="1" x14ac:dyDescent="0.3">
      <c r="A249" s="723" t="s">
        <v>561</v>
      </c>
      <c r="B249" s="724" t="s">
        <v>2111</v>
      </c>
      <c r="C249" s="725" t="s">
        <v>571</v>
      </c>
      <c r="D249" s="726" t="s">
        <v>572</v>
      </c>
      <c r="E249" s="725" t="s">
        <v>589</v>
      </c>
      <c r="F249" s="726" t="s">
        <v>2112</v>
      </c>
      <c r="G249" s="725" t="s">
        <v>596</v>
      </c>
      <c r="H249" s="725" t="s">
        <v>1326</v>
      </c>
      <c r="I249" s="725" t="s">
        <v>1327</v>
      </c>
      <c r="J249" s="725" t="s">
        <v>1328</v>
      </c>
      <c r="K249" s="725" t="s">
        <v>1329</v>
      </c>
      <c r="L249" s="727">
        <v>53.040000000000028</v>
      </c>
      <c r="M249" s="727">
        <v>1</v>
      </c>
      <c r="N249" s="728">
        <v>53.040000000000028</v>
      </c>
    </row>
    <row r="250" spans="1:14" ht="14.4" customHeight="1" x14ac:dyDescent="0.3">
      <c r="A250" s="723" t="s">
        <v>561</v>
      </c>
      <c r="B250" s="724" t="s">
        <v>2111</v>
      </c>
      <c r="C250" s="725" t="s">
        <v>571</v>
      </c>
      <c r="D250" s="726" t="s">
        <v>572</v>
      </c>
      <c r="E250" s="725" t="s">
        <v>589</v>
      </c>
      <c r="F250" s="726" t="s">
        <v>2112</v>
      </c>
      <c r="G250" s="725" t="s">
        <v>596</v>
      </c>
      <c r="H250" s="725" t="s">
        <v>1330</v>
      </c>
      <c r="I250" s="725" t="s">
        <v>1331</v>
      </c>
      <c r="J250" s="725" t="s">
        <v>1332</v>
      </c>
      <c r="K250" s="725" t="s">
        <v>1333</v>
      </c>
      <c r="L250" s="727">
        <v>41.239999999999995</v>
      </c>
      <c r="M250" s="727">
        <v>3</v>
      </c>
      <c r="N250" s="728">
        <v>123.71999999999998</v>
      </c>
    </row>
    <row r="251" spans="1:14" ht="14.4" customHeight="1" x14ac:dyDescent="0.3">
      <c r="A251" s="723" t="s">
        <v>561</v>
      </c>
      <c r="B251" s="724" t="s">
        <v>2111</v>
      </c>
      <c r="C251" s="725" t="s">
        <v>571</v>
      </c>
      <c r="D251" s="726" t="s">
        <v>572</v>
      </c>
      <c r="E251" s="725" t="s">
        <v>589</v>
      </c>
      <c r="F251" s="726" t="s">
        <v>2112</v>
      </c>
      <c r="G251" s="725" t="s">
        <v>596</v>
      </c>
      <c r="H251" s="725" t="s">
        <v>1334</v>
      </c>
      <c r="I251" s="725" t="s">
        <v>1335</v>
      </c>
      <c r="J251" s="725" t="s">
        <v>1336</v>
      </c>
      <c r="K251" s="725" t="s">
        <v>1337</v>
      </c>
      <c r="L251" s="727">
        <v>112.38000000000001</v>
      </c>
      <c r="M251" s="727">
        <v>6</v>
      </c>
      <c r="N251" s="728">
        <v>674.28000000000009</v>
      </c>
    </row>
    <row r="252" spans="1:14" ht="14.4" customHeight="1" x14ac:dyDescent="0.3">
      <c r="A252" s="723" t="s">
        <v>561</v>
      </c>
      <c r="B252" s="724" t="s">
        <v>2111</v>
      </c>
      <c r="C252" s="725" t="s">
        <v>571</v>
      </c>
      <c r="D252" s="726" t="s">
        <v>572</v>
      </c>
      <c r="E252" s="725" t="s">
        <v>589</v>
      </c>
      <c r="F252" s="726" t="s">
        <v>2112</v>
      </c>
      <c r="G252" s="725" t="s">
        <v>596</v>
      </c>
      <c r="H252" s="725" t="s">
        <v>1338</v>
      </c>
      <c r="I252" s="725" t="s">
        <v>1339</v>
      </c>
      <c r="J252" s="725" t="s">
        <v>1340</v>
      </c>
      <c r="K252" s="725" t="s">
        <v>1341</v>
      </c>
      <c r="L252" s="727">
        <v>46.980000000000047</v>
      </c>
      <c r="M252" s="727">
        <v>1</v>
      </c>
      <c r="N252" s="728">
        <v>46.980000000000047</v>
      </c>
    </row>
    <row r="253" spans="1:14" ht="14.4" customHeight="1" x14ac:dyDescent="0.3">
      <c r="A253" s="723" t="s">
        <v>561</v>
      </c>
      <c r="B253" s="724" t="s">
        <v>2111</v>
      </c>
      <c r="C253" s="725" t="s">
        <v>571</v>
      </c>
      <c r="D253" s="726" t="s">
        <v>572</v>
      </c>
      <c r="E253" s="725" t="s">
        <v>589</v>
      </c>
      <c r="F253" s="726" t="s">
        <v>2112</v>
      </c>
      <c r="G253" s="725" t="s">
        <v>596</v>
      </c>
      <c r="H253" s="725" t="s">
        <v>1342</v>
      </c>
      <c r="I253" s="725" t="s">
        <v>1343</v>
      </c>
      <c r="J253" s="725" t="s">
        <v>1344</v>
      </c>
      <c r="K253" s="725" t="s">
        <v>1345</v>
      </c>
      <c r="L253" s="727">
        <v>122.85000000000001</v>
      </c>
      <c r="M253" s="727">
        <v>1</v>
      </c>
      <c r="N253" s="728">
        <v>122.85000000000001</v>
      </c>
    </row>
    <row r="254" spans="1:14" ht="14.4" customHeight="1" x14ac:dyDescent="0.3">
      <c r="A254" s="723" t="s">
        <v>561</v>
      </c>
      <c r="B254" s="724" t="s">
        <v>2111</v>
      </c>
      <c r="C254" s="725" t="s">
        <v>571</v>
      </c>
      <c r="D254" s="726" t="s">
        <v>572</v>
      </c>
      <c r="E254" s="725" t="s">
        <v>589</v>
      </c>
      <c r="F254" s="726" t="s">
        <v>2112</v>
      </c>
      <c r="G254" s="725" t="s">
        <v>596</v>
      </c>
      <c r="H254" s="725" t="s">
        <v>1346</v>
      </c>
      <c r="I254" s="725" t="s">
        <v>1347</v>
      </c>
      <c r="J254" s="725" t="s">
        <v>1348</v>
      </c>
      <c r="K254" s="725" t="s">
        <v>1349</v>
      </c>
      <c r="L254" s="727">
        <v>160.30000000000001</v>
      </c>
      <c r="M254" s="727">
        <v>2</v>
      </c>
      <c r="N254" s="728">
        <v>320.60000000000002</v>
      </c>
    </row>
    <row r="255" spans="1:14" ht="14.4" customHeight="1" x14ac:dyDescent="0.3">
      <c r="A255" s="723" t="s">
        <v>561</v>
      </c>
      <c r="B255" s="724" t="s">
        <v>2111</v>
      </c>
      <c r="C255" s="725" t="s">
        <v>571</v>
      </c>
      <c r="D255" s="726" t="s">
        <v>572</v>
      </c>
      <c r="E255" s="725" t="s">
        <v>589</v>
      </c>
      <c r="F255" s="726" t="s">
        <v>2112</v>
      </c>
      <c r="G255" s="725" t="s">
        <v>596</v>
      </c>
      <c r="H255" s="725" t="s">
        <v>1350</v>
      </c>
      <c r="I255" s="725" t="s">
        <v>1351</v>
      </c>
      <c r="J255" s="725" t="s">
        <v>1352</v>
      </c>
      <c r="K255" s="725" t="s">
        <v>1353</v>
      </c>
      <c r="L255" s="727">
        <v>26.320000000000007</v>
      </c>
      <c r="M255" s="727">
        <v>2</v>
      </c>
      <c r="N255" s="728">
        <v>52.640000000000015</v>
      </c>
    </row>
    <row r="256" spans="1:14" ht="14.4" customHeight="1" x14ac:dyDescent="0.3">
      <c r="A256" s="723" t="s">
        <v>561</v>
      </c>
      <c r="B256" s="724" t="s">
        <v>2111</v>
      </c>
      <c r="C256" s="725" t="s">
        <v>571</v>
      </c>
      <c r="D256" s="726" t="s">
        <v>572</v>
      </c>
      <c r="E256" s="725" t="s">
        <v>589</v>
      </c>
      <c r="F256" s="726" t="s">
        <v>2112</v>
      </c>
      <c r="G256" s="725" t="s">
        <v>596</v>
      </c>
      <c r="H256" s="725" t="s">
        <v>1354</v>
      </c>
      <c r="I256" s="725" t="s">
        <v>822</v>
      </c>
      <c r="J256" s="725" t="s">
        <v>1355</v>
      </c>
      <c r="K256" s="725"/>
      <c r="L256" s="727">
        <v>218.19999999999993</v>
      </c>
      <c r="M256" s="727">
        <v>2</v>
      </c>
      <c r="N256" s="728">
        <v>436.39999999999986</v>
      </c>
    </row>
    <row r="257" spans="1:14" ht="14.4" customHeight="1" x14ac:dyDescent="0.3">
      <c r="A257" s="723" t="s">
        <v>561</v>
      </c>
      <c r="B257" s="724" t="s">
        <v>2111</v>
      </c>
      <c r="C257" s="725" t="s">
        <v>571</v>
      </c>
      <c r="D257" s="726" t="s">
        <v>572</v>
      </c>
      <c r="E257" s="725" t="s">
        <v>589</v>
      </c>
      <c r="F257" s="726" t="s">
        <v>2112</v>
      </c>
      <c r="G257" s="725" t="s">
        <v>596</v>
      </c>
      <c r="H257" s="725" t="s">
        <v>752</v>
      </c>
      <c r="I257" s="725" t="s">
        <v>753</v>
      </c>
      <c r="J257" s="725" t="s">
        <v>754</v>
      </c>
      <c r="K257" s="725" t="s">
        <v>755</v>
      </c>
      <c r="L257" s="727">
        <v>67.390000000000015</v>
      </c>
      <c r="M257" s="727">
        <v>7</v>
      </c>
      <c r="N257" s="728">
        <v>471.73000000000008</v>
      </c>
    </row>
    <row r="258" spans="1:14" ht="14.4" customHeight="1" x14ac:dyDescent="0.3">
      <c r="A258" s="723" t="s">
        <v>561</v>
      </c>
      <c r="B258" s="724" t="s">
        <v>2111</v>
      </c>
      <c r="C258" s="725" t="s">
        <v>571</v>
      </c>
      <c r="D258" s="726" t="s">
        <v>572</v>
      </c>
      <c r="E258" s="725" t="s">
        <v>589</v>
      </c>
      <c r="F258" s="726" t="s">
        <v>2112</v>
      </c>
      <c r="G258" s="725" t="s">
        <v>596</v>
      </c>
      <c r="H258" s="725" t="s">
        <v>756</v>
      </c>
      <c r="I258" s="725" t="s">
        <v>757</v>
      </c>
      <c r="J258" s="725" t="s">
        <v>758</v>
      </c>
      <c r="K258" s="725" t="s">
        <v>759</v>
      </c>
      <c r="L258" s="727">
        <v>112.95999999999998</v>
      </c>
      <c r="M258" s="727">
        <v>6</v>
      </c>
      <c r="N258" s="728">
        <v>677.75999999999988</v>
      </c>
    </row>
    <row r="259" spans="1:14" ht="14.4" customHeight="1" x14ac:dyDescent="0.3">
      <c r="A259" s="723" t="s">
        <v>561</v>
      </c>
      <c r="B259" s="724" t="s">
        <v>2111</v>
      </c>
      <c r="C259" s="725" t="s">
        <v>571</v>
      </c>
      <c r="D259" s="726" t="s">
        <v>572</v>
      </c>
      <c r="E259" s="725" t="s">
        <v>589</v>
      </c>
      <c r="F259" s="726" t="s">
        <v>2112</v>
      </c>
      <c r="G259" s="725" t="s">
        <v>596</v>
      </c>
      <c r="H259" s="725" t="s">
        <v>1356</v>
      </c>
      <c r="I259" s="725" t="s">
        <v>1357</v>
      </c>
      <c r="J259" s="725" t="s">
        <v>1358</v>
      </c>
      <c r="K259" s="725" t="s">
        <v>1359</v>
      </c>
      <c r="L259" s="727">
        <v>34.449999999999996</v>
      </c>
      <c r="M259" s="727">
        <v>2</v>
      </c>
      <c r="N259" s="728">
        <v>68.899999999999991</v>
      </c>
    </row>
    <row r="260" spans="1:14" ht="14.4" customHeight="1" x14ac:dyDescent="0.3">
      <c r="A260" s="723" t="s">
        <v>561</v>
      </c>
      <c r="B260" s="724" t="s">
        <v>2111</v>
      </c>
      <c r="C260" s="725" t="s">
        <v>571</v>
      </c>
      <c r="D260" s="726" t="s">
        <v>572</v>
      </c>
      <c r="E260" s="725" t="s">
        <v>589</v>
      </c>
      <c r="F260" s="726" t="s">
        <v>2112</v>
      </c>
      <c r="G260" s="725" t="s">
        <v>596</v>
      </c>
      <c r="H260" s="725" t="s">
        <v>1360</v>
      </c>
      <c r="I260" s="725" t="s">
        <v>1361</v>
      </c>
      <c r="J260" s="725" t="s">
        <v>1362</v>
      </c>
      <c r="K260" s="725" t="s">
        <v>1363</v>
      </c>
      <c r="L260" s="727">
        <v>37.399999999999991</v>
      </c>
      <c r="M260" s="727">
        <v>8</v>
      </c>
      <c r="N260" s="728">
        <v>299.19999999999993</v>
      </c>
    </row>
    <row r="261" spans="1:14" ht="14.4" customHeight="1" x14ac:dyDescent="0.3">
      <c r="A261" s="723" t="s">
        <v>561</v>
      </c>
      <c r="B261" s="724" t="s">
        <v>2111</v>
      </c>
      <c r="C261" s="725" t="s">
        <v>571</v>
      </c>
      <c r="D261" s="726" t="s">
        <v>572</v>
      </c>
      <c r="E261" s="725" t="s">
        <v>589</v>
      </c>
      <c r="F261" s="726" t="s">
        <v>2112</v>
      </c>
      <c r="G261" s="725" t="s">
        <v>596</v>
      </c>
      <c r="H261" s="725" t="s">
        <v>760</v>
      </c>
      <c r="I261" s="725" t="s">
        <v>761</v>
      </c>
      <c r="J261" s="725" t="s">
        <v>762</v>
      </c>
      <c r="K261" s="725" t="s">
        <v>763</v>
      </c>
      <c r="L261" s="727">
        <v>73.468935876406363</v>
      </c>
      <c r="M261" s="727">
        <v>6</v>
      </c>
      <c r="N261" s="728">
        <v>440.81361525843818</v>
      </c>
    </row>
    <row r="262" spans="1:14" ht="14.4" customHeight="1" x14ac:dyDescent="0.3">
      <c r="A262" s="723" t="s">
        <v>561</v>
      </c>
      <c r="B262" s="724" t="s">
        <v>2111</v>
      </c>
      <c r="C262" s="725" t="s">
        <v>571</v>
      </c>
      <c r="D262" s="726" t="s">
        <v>572</v>
      </c>
      <c r="E262" s="725" t="s">
        <v>589</v>
      </c>
      <c r="F262" s="726" t="s">
        <v>2112</v>
      </c>
      <c r="G262" s="725" t="s">
        <v>596</v>
      </c>
      <c r="H262" s="725" t="s">
        <v>1364</v>
      </c>
      <c r="I262" s="725" t="s">
        <v>1365</v>
      </c>
      <c r="J262" s="725" t="s">
        <v>1366</v>
      </c>
      <c r="K262" s="725" t="s">
        <v>1367</v>
      </c>
      <c r="L262" s="727">
        <v>45.85</v>
      </c>
      <c r="M262" s="727">
        <v>2</v>
      </c>
      <c r="N262" s="728">
        <v>91.7</v>
      </c>
    </row>
    <row r="263" spans="1:14" ht="14.4" customHeight="1" x14ac:dyDescent="0.3">
      <c r="A263" s="723" t="s">
        <v>561</v>
      </c>
      <c r="B263" s="724" t="s">
        <v>2111</v>
      </c>
      <c r="C263" s="725" t="s">
        <v>571</v>
      </c>
      <c r="D263" s="726" t="s">
        <v>572</v>
      </c>
      <c r="E263" s="725" t="s">
        <v>589</v>
      </c>
      <c r="F263" s="726" t="s">
        <v>2112</v>
      </c>
      <c r="G263" s="725" t="s">
        <v>596</v>
      </c>
      <c r="H263" s="725" t="s">
        <v>764</v>
      </c>
      <c r="I263" s="725" t="s">
        <v>765</v>
      </c>
      <c r="J263" s="725" t="s">
        <v>687</v>
      </c>
      <c r="K263" s="725" t="s">
        <v>766</v>
      </c>
      <c r="L263" s="727">
        <v>58.2</v>
      </c>
      <c r="M263" s="727">
        <v>2</v>
      </c>
      <c r="N263" s="728">
        <v>116.4</v>
      </c>
    </row>
    <row r="264" spans="1:14" ht="14.4" customHeight="1" x14ac:dyDescent="0.3">
      <c r="A264" s="723" t="s">
        <v>561</v>
      </c>
      <c r="B264" s="724" t="s">
        <v>2111</v>
      </c>
      <c r="C264" s="725" t="s">
        <v>571</v>
      </c>
      <c r="D264" s="726" t="s">
        <v>572</v>
      </c>
      <c r="E264" s="725" t="s">
        <v>589</v>
      </c>
      <c r="F264" s="726" t="s">
        <v>2112</v>
      </c>
      <c r="G264" s="725" t="s">
        <v>596</v>
      </c>
      <c r="H264" s="725" t="s">
        <v>771</v>
      </c>
      <c r="I264" s="725" t="s">
        <v>772</v>
      </c>
      <c r="J264" s="725" t="s">
        <v>773</v>
      </c>
      <c r="K264" s="725" t="s">
        <v>774</v>
      </c>
      <c r="L264" s="727">
        <v>28.410000000000007</v>
      </c>
      <c r="M264" s="727">
        <v>6</v>
      </c>
      <c r="N264" s="728">
        <v>170.46000000000004</v>
      </c>
    </row>
    <row r="265" spans="1:14" ht="14.4" customHeight="1" x14ac:dyDescent="0.3">
      <c r="A265" s="723" t="s">
        <v>561</v>
      </c>
      <c r="B265" s="724" t="s">
        <v>2111</v>
      </c>
      <c r="C265" s="725" t="s">
        <v>571</v>
      </c>
      <c r="D265" s="726" t="s">
        <v>572</v>
      </c>
      <c r="E265" s="725" t="s">
        <v>589</v>
      </c>
      <c r="F265" s="726" t="s">
        <v>2112</v>
      </c>
      <c r="G265" s="725" t="s">
        <v>596</v>
      </c>
      <c r="H265" s="725" t="s">
        <v>1368</v>
      </c>
      <c r="I265" s="725" t="s">
        <v>1369</v>
      </c>
      <c r="J265" s="725" t="s">
        <v>1370</v>
      </c>
      <c r="K265" s="725" t="s">
        <v>1371</v>
      </c>
      <c r="L265" s="727">
        <v>175.03914086805179</v>
      </c>
      <c r="M265" s="727">
        <v>1</v>
      </c>
      <c r="N265" s="728">
        <v>175.03914086805179</v>
      </c>
    </row>
    <row r="266" spans="1:14" ht="14.4" customHeight="1" x14ac:dyDescent="0.3">
      <c r="A266" s="723" t="s">
        <v>561</v>
      </c>
      <c r="B266" s="724" t="s">
        <v>2111</v>
      </c>
      <c r="C266" s="725" t="s">
        <v>571</v>
      </c>
      <c r="D266" s="726" t="s">
        <v>572</v>
      </c>
      <c r="E266" s="725" t="s">
        <v>589</v>
      </c>
      <c r="F266" s="726" t="s">
        <v>2112</v>
      </c>
      <c r="G266" s="725" t="s">
        <v>596</v>
      </c>
      <c r="H266" s="725" t="s">
        <v>1372</v>
      </c>
      <c r="I266" s="725" t="s">
        <v>1373</v>
      </c>
      <c r="J266" s="725" t="s">
        <v>1374</v>
      </c>
      <c r="K266" s="725"/>
      <c r="L266" s="727">
        <v>416.99</v>
      </c>
      <c r="M266" s="727">
        <v>1</v>
      </c>
      <c r="N266" s="728">
        <v>416.99</v>
      </c>
    </row>
    <row r="267" spans="1:14" ht="14.4" customHeight="1" x14ac:dyDescent="0.3">
      <c r="A267" s="723" t="s">
        <v>561</v>
      </c>
      <c r="B267" s="724" t="s">
        <v>2111</v>
      </c>
      <c r="C267" s="725" t="s">
        <v>571</v>
      </c>
      <c r="D267" s="726" t="s">
        <v>572</v>
      </c>
      <c r="E267" s="725" t="s">
        <v>589</v>
      </c>
      <c r="F267" s="726" t="s">
        <v>2112</v>
      </c>
      <c r="G267" s="725" t="s">
        <v>596</v>
      </c>
      <c r="H267" s="725" t="s">
        <v>1375</v>
      </c>
      <c r="I267" s="725" t="s">
        <v>1375</v>
      </c>
      <c r="J267" s="725" t="s">
        <v>1376</v>
      </c>
      <c r="K267" s="725" t="s">
        <v>1377</v>
      </c>
      <c r="L267" s="727">
        <v>94.25</v>
      </c>
      <c r="M267" s="727">
        <v>1</v>
      </c>
      <c r="N267" s="728">
        <v>94.25</v>
      </c>
    </row>
    <row r="268" spans="1:14" ht="14.4" customHeight="1" x14ac:dyDescent="0.3">
      <c r="A268" s="723" t="s">
        <v>561</v>
      </c>
      <c r="B268" s="724" t="s">
        <v>2111</v>
      </c>
      <c r="C268" s="725" t="s">
        <v>571</v>
      </c>
      <c r="D268" s="726" t="s">
        <v>572</v>
      </c>
      <c r="E268" s="725" t="s">
        <v>589</v>
      </c>
      <c r="F268" s="726" t="s">
        <v>2112</v>
      </c>
      <c r="G268" s="725" t="s">
        <v>596</v>
      </c>
      <c r="H268" s="725" t="s">
        <v>779</v>
      </c>
      <c r="I268" s="725" t="s">
        <v>780</v>
      </c>
      <c r="J268" s="725" t="s">
        <v>633</v>
      </c>
      <c r="K268" s="725" t="s">
        <v>781</v>
      </c>
      <c r="L268" s="727">
        <v>42.17</v>
      </c>
      <c r="M268" s="727">
        <v>20</v>
      </c>
      <c r="N268" s="728">
        <v>843.40000000000009</v>
      </c>
    </row>
    <row r="269" spans="1:14" ht="14.4" customHeight="1" x14ac:dyDescent="0.3">
      <c r="A269" s="723" t="s">
        <v>561</v>
      </c>
      <c r="B269" s="724" t="s">
        <v>2111</v>
      </c>
      <c r="C269" s="725" t="s">
        <v>571</v>
      </c>
      <c r="D269" s="726" t="s">
        <v>572</v>
      </c>
      <c r="E269" s="725" t="s">
        <v>589</v>
      </c>
      <c r="F269" s="726" t="s">
        <v>2112</v>
      </c>
      <c r="G269" s="725" t="s">
        <v>596</v>
      </c>
      <c r="H269" s="725" t="s">
        <v>782</v>
      </c>
      <c r="I269" s="725" t="s">
        <v>783</v>
      </c>
      <c r="J269" s="725" t="s">
        <v>784</v>
      </c>
      <c r="K269" s="725" t="s">
        <v>785</v>
      </c>
      <c r="L269" s="727">
        <v>60.213243138099841</v>
      </c>
      <c r="M269" s="727">
        <v>18</v>
      </c>
      <c r="N269" s="728">
        <v>1083.8383764857972</v>
      </c>
    </row>
    <row r="270" spans="1:14" ht="14.4" customHeight="1" x14ac:dyDescent="0.3">
      <c r="A270" s="723" t="s">
        <v>561</v>
      </c>
      <c r="B270" s="724" t="s">
        <v>2111</v>
      </c>
      <c r="C270" s="725" t="s">
        <v>571</v>
      </c>
      <c r="D270" s="726" t="s">
        <v>572</v>
      </c>
      <c r="E270" s="725" t="s">
        <v>589</v>
      </c>
      <c r="F270" s="726" t="s">
        <v>2112</v>
      </c>
      <c r="G270" s="725" t="s">
        <v>596</v>
      </c>
      <c r="H270" s="725" t="s">
        <v>786</v>
      </c>
      <c r="I270" s="725" t="s">
        <v>787</v>
      </c>
      <c r="J270" s="725" t="s">
        <v>788</v>
      </c>
      <c r="K270" s="725" t="s">
        <v>789</v>
      </c>
      <c r="L270" s="727">
        <v>1592.8</v>
      </c>
      <c r="M270" s="727">
        <v>3</v>
      </c>
      <c r="N270" s="728">
        <v>4778.3999999999996</v>
      </c>
    </row>
    <row r="271" spans="1:14" ht="14.4" customHeight="1" x14ac:dyDescent="0.3">
      <c r="A271" s="723" t="s">
        <v>561</v>
      </c>
      <c r="B271" s="724" t="s">
        <v>2111</v>
      </c>
      <c r="C271" s="725" t="s">
        <v>571</v>
      </c>
      <c r="D271" s="726" t="s">
        <v>572</v>
      </c>
      <c r="E271" s="725" t="s">
        <v>589</v>
      </c>
      <c r="F271" s="726" t="s">
        <v>2112</v>
      </c>
      <c r="G271" s="725" t="s">
        <v>596</v>
      </c>
      <c r="H271" s="725" t="s">
        <v>1378</v>
      </c>
      <c r="I271" s="725" t="s">
        <v>1379</v>
      </c>
      <c r="J271" s="725" t="s">
        <v>1380</v>
      </c>
      <c r="K271" s="725" t="s">
        <v>1381</v>
      </c>
      <c r="L271" s="727">
        <v>113.97</v>
      </c>
      <c r="M271" s="727">
        <v>2</v>
      </c>
      <c r="N271" s="728">
        <v>227.94</v>
      </c>
    </row>
    <row r="272" spans="1:14" ht="14.4" customHeight="1" x14ac:dyDescent="0.3">
      <c r="A272" s="723" t="s">
        <v>561</v>
      </c>
      <c r="B272" s="724" t="s">
        <v>2111</v>
      </c>
      <c r="C272" s="725" t="s">
        <v>571</v>
      </c>
      <c r="D272" s="726" t="s">
        <v>572</v>
      </c>
      <c r="E272" s="725" t="s">
        <v>589</v>
      </c>
      <c r="F272" s="726" t="s">
        <v>2112</v>
      </c>
      <c r="G272" s="725" t="s">
        <v>596</v>
      </c>
      <c r="H272" s="725" t="s">
        <v>790</v>
      </c>
      <c r="I272" s="725" t="s">
        <v>791</v>
      </c>
      <c r="J272" s="725" t="s">
        <v>792</v>
      </c>
      <c r="K272" s="725" t="s">
        <v>793</v>
      </c>
      <c r="L272" s="727">
        <v>74.88</v>
      </c>
      <c r="M272" s="727">
        <v>2</v>
      </c>
      <c r="N272" s="728">
        <v>149.76</v>
      </c>
    </row>
    <row r="273" spans="1:14" ht="14.4" customHeight="1" x14ac:dyDescent="0.3">
      <c r="A273" s="723" t="s">
        <v>561</v>
      </c>
      <c r="B273" s="724" t="s">
        <v>2111</v>
      </c>
      <c r="C273" s="725" t="s">
        <v>571</v>
      </c>
      <c r="D273" s="726" t="s">
        <v>572</v>
      </c>
      <c r="E273" s="725" t="s">
        <v>589</v>
      </c>
      <c r="F273" s="726" t="s">
        <v>2112</v>
      </c>
      <c r="G273" s="725" t="s">
        <v>596</v>
      </c>
      <c r="H273" s="725" t="s">
        <v>1382</v>
      </c>
      <c r="I273" s="725" t="s">
        <v>1383</v>
      </c>
      <c r="J273" s="725" t="s">
        <v>1384</v>
      </c>
      <c r="K273" s="725" t="s">
        <v>1385</v>
      </c>
      <c r="L273" s="727">
        <v>1704.5600000000004</v>
      </c>
      <c r="M273" s="727">
        <v>2</v>
      </c>
      <c r="N273" s="728">
        <v>3409.1200000000008</v>
      </c>
    </row>
    <row r="274" spans="1:14" ht="14.4" customHeight="1" x14ac:dyDescent="0.3">
      <c r="A274" s="723" t="s">
        <v>561</v>
      </c>
      <c r="B274" s="724" t="s">
        <v>2111</v>
      </c>
      <c r="C274" s="725" t="s">
        <v>571</v>
      </c>
      <c r="D274" s="726" t="s">
        <v>572</v>
      </c>
      <c r="E274" s="725" t="s">
        <v>589</v>
      </c>
      <c r="F274" s="726" t="s">
        <v>2112</v>
      </c>
      <c r="G274" s="725" t="s">
        <v>596</v>
      </c>
      <c r="H274" s="725" t="s">
        <v>1386</v>
      </c>
      <c r="I274" s="725" t="s">
        <v>1387</v>
      </c>
      <c r="J274" s="725" t="s">
        <v>1388</v>
      </c>
      <c r="K274" s="725" t="s">
        <v>1389</v>
      </c>
      <c r="L274" s="727">
        <v>37.899999999999991</v>
      </c>
      <c r="M274" s="727">
        <v>1</v>
      </c>
      <c r="N274" s="728">
        <v>37.899999999999991</v>
      </c>
    </row>
    <row r="275" spans="1:14" ht="14.4" customHeight="1" x14ac:dyDescent="0.3">
      <c r="A275" s="723" t="s">
        <v>561</v>
      </c>
      <c r="B275" s="724" t="s">
        <v>2111</v>
      </c>
      <c r="C275" s="725" t="s">
        <v>571</v>
      </c>
      <c r="D275" s="726" t="s">
        <v>572</v>
      </c>
      <c r="E275" s="725" t="s">
        <v>589</v>
      </c>
      <c r="F275" s="726" t="s">
        <v>2112</v>
      </c>
      <c r="G275" s="725" t="s">
        <v>596</v>
      </c>
      <c r="H275" s="725" t="s">
        <v>1390</v>
      </c>
      <c r="I275" s="725" t="s">
        <v>1391</v>
      </c>
      <c r="J275" s="725" t="s">
        <v>1392</v>
      </c>
      <c r="K275" s="725" t="s">
        <v>1393</v>
      </c>
      <c r="L275" s="727">
        <v>91.11</v>
      </c>
      <c r="M275" s="727">
        <v>1</v>
      </c>
      <c r="N275" s="728">
        <v>91.11</v>
      </c>
    </row>
    <row r="276" spans="1:14" ht="14.4" customHeight="1" x14ac:dyDescent="0.3">
      <c r="A276" s="723" t="s">
        <v>561</v>
      </c>
      <c r="B276" s="724" t="s">
        <v>2111</v>
      </c>
      <c r="C276" s="725" t="s">
        <v>571</v>
      </c>
      <c r="D276" s="726" t="s">
        <v>572</v>
      </c>
      <c r="E276" s="725" t="s">
        <v>589</v>
      </c>
      <c r="F276" s="726" t="s">
        <v>2112</v>
      </c>
      <c r="G276" s="725" t="s">
        <v>596</v>
      </c>
      <c r="H276" s="725" t="s">
        <v>809</v>
      </c>
      <c r="I276" s="725" t="s">
        <v>810</v>
      </c>
      <c r="J276" s="725" t="s">
        <v>811</v>
      </c>
      <c r="K276" s="725" t="s">
        <v>812</v>
      </c>
      <c r="L276" s="727">
        <v>68.789999999999992</v>
      </c>
      <c r="M276" s="727">
        <v>2</v>
      </c>
      <c r="N276" s="728">
        <v>137.57999999999998</v>
      </c>
    </row>
    <row r="277" spans="1:14" ht="14.4" customHeight="1" x14ac:dyDescent="0.3">
      <c r="A277" s="723" t="s">
        <v>561</v>
      </c>
      <c r="B277" s="724" t="s">
        <v>2111</v>
      </c>
      <c r="C277" s="725" t="s">
        <v>571</v>
      </c>
      <c r="D277" s="726" t="s">
        <v>572</v>
      </c>
      <c r="E277" s="725" t="s">
        <v>589</v>
      </c>
      <c r="F277" s="726" t="s">
        <v>2112</v>
      </c>
      <c r="G277" s="725" t="s">
        <v>596</v>
      </c>
      <c r="H277" s="725" t="s">
        <v>813</v>
      </c>
      <c r="I277" s="725" t="s">
        <v>814</v>
      </c>
      <c r="J277" s="725" t="s">
        <v>815</v>
      </c>
      <c r="K277" s="725" t="s">
        <v>816</v>
      </c>
      <c r="L277" s="727">
        <v>62.48</v>
      </c>
      <c r="M277" s="727">
        <v>3</v>
      </c>
      <c r="N277" s="728">
        <v>187.44</v>
      </c>
    </row>
    <row r="278" spans="1:14" ht="14.4" customHeight="1" x14ac:dyDescent="0.3">
      <c r="A278" s="723" t="s">
        <v>561</v>
      </c>
      <c r="B278" s="724" t="s">
        <v>2111</v>
      </c>
      <c r="C278" s="725" t="s">
        <v>571</v>
      </c>
      <c r="D278" s="726" t="s">
        <v>572</v>
      </c>
      <c r="E278" s="725" t="s">
        <v>589</v>
      </c>
      <c r="F278" s="726" t="s">
        <v>2112</v>
      </c>
      <c r="G278" s="725" t="s">
        <v>596</v>
      </c>
      <c r="H278" s="725" t="s">
        <v>1394</v>
      </c>
      <c r="I278" s="725" t="s">
        <v>1395</v>
      </c>
      <c r="J278" s="725" t="s">
        <v>1396</v>
      </c>
      <c r="K278" s="725" t="s">
        <v>1397</v>
      </c>
      <c r="L278" s="727">
        <v>187.67</v>
      </c>
      <c r="M278" s="727">
        <v>3</v>
      </c>
      <c r="N278" s="728">
        <v>563.01</v>
      </c>
    </row>
    <row r="279" spans="1:14" ht="14.4" customHeight="1" x14ac:dyDescent="0.3">
      <c r="A279" s="723" t="s">
        <v>561</v>
      </c>
      <c r="B279" s="724" t="s">
        <v>2111</v>
      </c>
      <c r="C279" s="725" t="s">
        <v>571</v>
      </c>
      <c r="D279" s="726" t="s">
        <v>572</v>
      </c>
      <c r="E279" s="725" t="s">
        <v>589</v>
      </c>
      <c r="F279" s="726" t="s">
        <v>2112</v>
      </c>
      <c r="G279" s="725" t="s">
        <v>596</v>
      </c>
      <c r="H279" s="725" t="s">
        <v>1398</v>
      </c>
      <c r="I279" s="725" t="s">
        <v>1399</v>
      </c>
      <c r="J279" s="725" t="s">
        <v>1400</v>
      </c>
      <c r="K279" s="725" t="s">
        <v>1401</v>
      </c>
      <c r="L279" s="727">
        <v>166.64999999999998</v>
      </c>
      <c r="M279" s="727">
        <v>1</v>
      </c>
      <c r="N279" s="728">
        <v>166.64999999999998</v>
      </c>
    </row>
    <row r="280" spans="1:14" ht="14.4" customHeight="1" x14ac:dyDescent="0.3">
      <c r="A280" s="723" t="s">
        <v>561</v>
      </c>
      <c r="B280" s="724" t="s">
        <v>2111</v>
      </c>
      <c r="C280" s="725" t="s">
        <v>571</v>
      </c>
      <c r="D280" s="726" t="s">
        <v>572</v>
      </c>
      <c r="E280" s="725" t="s">
        <v>589</v>
      </c>
      <c r="F280" s="726" t="s">
        <v>2112</v>
      </c>
      <c r="G280" s="725" t="s">
        <v>596</v>
      </c>
      <c r="H280" s="725" t="s">
        <v>1402</v>
      </c>
      <c r="I280" s="725" t="s">
        <v>1403</v>
      </c>
      <c r="J280" s="725" t="s">
        <v>1404</v>
      </c>
      <c r="K280" s="725" t="s">
        <v>1405</v>
      </c>
      <c r="L280" s="727">
        <v>56.490000000000023</v>
      </c>
      <c r="M280" s="727">
        <v>1</v>
      </c>
      <c r="N280" s="728">
        <v>56.490000000000023</v>
      </c>
    </row>
    <row r="281" spans="1:14" ht="14.4" customHeight="1" x14ac:dyDescent="0.3">
      <c r="A281" s="723" t="s">
        <v>561</v>
      </c>
      <c r="B281" s="724" t="s">
        <v>2111</v>
      </c>
      <c r="C281" s="725" t="s">
        <v>571</v>
      </c>
      <c r="D281" s="726" t="s">
        <v>572</v>
      </c>
      <c r="E281" s="725" t="s">
        <v>589</v>
      </c>
      <c r="F281" s="726" t="s">
        <v>2112</v>
      </c>
      <c r="G281" s="725" t="s">
        <v>596</v>
      </c>
      <c r="H281" s="725" t="s">
        <v>824</v>
      </c>
      <c r="I281" s="725" t="s">
        <v>825</v>
      </c>
      <c r="J281" s="725" t="s">
        <v>625</v>
      </c>
      <c r="K281" s="725" t="s">
        <v>826</v>
      </c>
      <c r="L281" s="727">
        <v>71.970000000000027</v>
      </c>
      <c r="M281" s="727">
        <v>6</v>
      </c>
      <c r="N281" s="728">
        <v>431.82000000000016</v>
      </c>
    </row>
    <row r="282" spans="1:14" ht="14.4" customHeight="1" x14ac:dyDescent="0.3">
      <c r="A282" s="723" t="s">
        <v>561</v>
      </c>
      <c r="B282" s="724" t="s">
        <v>2111</v>
      </c>
      <c r="C282" s="725" t="s">
        <v>571</v>
      </c>
      <c r="D282" s="726" t="s">
        <v>572</v>
      </c>
      <c r="E282" s="725" t="s">
        <v>589</v>
      </c>
      <c r="F282" s="726" t="s">
        <v>2112</v>
      </c>
      <c r="G282" s="725" t="s">
        <v>596</v>
      </c>
      <c r="H282" s="725" t="s">
        <v>1406</v>
      </c>
      <c r="I282" s="725" t="s">
        <v>1406</v>
      </c>
      <c r="J282" s="725" t="s">
        <v>1407</v>
      </c>
      <c r="K282" s="725" t="s">
        <v>1408</v>
      </c>
      <c r="L282" s="727">
        <v>254.86000000000007</v>
      </c>
      <c r="M282" s="727">
        <v>1</v>
      </c>
      <c r="N282" s="728">
        <v>254.86000000000007</v>
      </c>
    </row>
    <row r="283" spans="1:14" ht="14.4" customHeight="1" x14ac:dyDescent="0.3">
      <c r="A283" s="723" t="s">
        <v>561</v>
      </c>
      <c r="B283" s="724" t="s">
        <v>2111</v>
      </c>
      <c r="C283" s="725" t="s">
        <v>571</v>
      </c>
      <c r="D283" s="726" t="s">
        <v>572</v>
      </c>
      <c r="E283" s="725" t="s">
        <v>589</v>
      </c>
      <c r="F283" s="726" t="s">
        <v>2112</v>
      </c>
      <c r="G283" s="725" t="s">
        <v>596</v>
      </c>
      <c r="H283" s="725" t="s">
        <v>1409</v>
      </c>
      <c r="I283" s="725" t="s">
        <v>1410</v>
      </c>
      <c r="J283" s="725" t="s">
        <v>1239</v>
      </c>
      <c r="K283" s="725" t="s">
        <v>1411</v>
      </c>
      <c r="L283" s="727">
        <v>85.75</v>
      </c>
      <c r="M283" s="727">
        <v>4</v>
      </c>
      <c r="N283" s="728">
        <v>343</v>
      </c>
    </row>
    <row r="284" spans="1:14" ht="14.4" customHeight="1" x14ac:dyDescent="0.3">
      <c r="A284" s="723" t="s">
        <v>561</v>
      </c>
      <c r="B284" s="724" t="s">
        <v>2111</v>
      </c>
      <c r="C284" s="725" t="s">
        <v>571</v>
      </c>
      <c r="D284" s="726" t="s">
        <v>572</v>
      </c>
      <c r="E284" s="725" t="s">
        <v>589</v>
      </c>
      <c r="F284" s="726" t="s">
        <v>2112</v>
      </c>
      <c r="G284" s="725" t="s">
        <v>596</v>
      </c>
      <c r="H284" s="725" t="s">
        <v>1412</v>
      </c>
      <c r="I284" s="725" t="s">
        <v>1412</v>
      </c>
      <c r="J284" s="725" t="s">
        <v>1413</v>
      </c>
      <c r="K284" s="725" t="s">
        <v>1414</v>
      </c>
      <c r="L284" s="727">
        <v>133.94</v>
      </c>
      <c r="M284" s="727">
        <v>2</v>
      </c>
      <c r="N284" s="728">
        <v>267.88</v>
      </c>
    </row>
    <row r="285" spans="1:14" ht="14.4" customHeight="1" x14ac:dyDescent="0.3">
      <c r="A285" s="723" t="s">
        <v>561</v>
      </c>
      <c r="B285" s="724" t="s">
        <v>2111</v>
      </c>
      <c r="C285" s="725" t="s">
        <v>571</v>
      </c>
      <c r="D285" s="726" t="s">
        <v>572</v>
      </c>
      <c r="E285" s="725" t="s">
        <v>589</v>
      </c>
      <c r="F285" s="726" t="s">
        <v>2112</v>
      </c>
      <c r="G285" s="725" t="s">
        <v>596</v>
      </c>
      <c r="H285" s="725" t="s">
        <v>841</v>
      </c>
      <c r="I285" s="725" t="s">
        <v>842</v>
      </c>
      <c r="J285" s="725" t="s">
        <v>843</v>
      </c>
      <c r="K285" s="725" t="s">
        <v>844</v>
      </c>
      <c r="L285" s="727">
        <v>149.54226613197977</v>
      </c>
      <c r="M285" s="727">
        <v>54</v>
      </c>
      <c r="N285" s="728">
        <v>8075.2823711269075</v>
      </c>
    </row>
    <row r="286" spans="1:14" ht="14.4" customHeight="1" x14ac:dyDescent="0.3">
      <c r="A286" s="723" t="s">
        <v>561</v>
      </c>
      <c r="B286" s="724" t="s">
        <v>2111</v>
      </c>
      <c r="C286" s="725" t="s">
        <v>571</v>
      </c>
      <c r="D286" s="726" t="s">
        <v>572</v>
      </c>
      <c r="E286" s="725" t="s">
        <v>589</v>
      </c>
      <c r="F286" s="726" t="s">
        <v>2112</v>
      </c>
      <c r="G286" s="725" t="s">
        <v>596</v>
      </c>
      <c r="H286" s="725" t="s">
        <v>1415</v>
      </c>
      <c r="I286" s="725" t="s">
        <v>1416</v>
      </c>
      <c r="J286" s="725" t="s">
        <v>1417</v>
      </c>
      <c r="K286" s="725" t="s">
        <v>1418</v>
      </c>
      <c r="L286" s="727">
        <v>290.50000000000006</v>
      </c>
      <c r="M286" s="727">
        <v>1</v>
      </c>
      <c r="N286" s="728">
        <v>290.50000000000006</v>
      </c>
    </row>
    <row r="287" spans="1:14" ht="14.4" customHeight="1" x14ac:dyDescent="0.3">
      <c r="A287" s="723" t="s">
        <v>561</v>
      </c>
      <c r="B287" s="724" t="s">
        <v>2111</v>
      </c>
      <c r="C287" s="725" t="s">
        <v>571</v>
      </c>
      <c r="D287" s="726" t="s">
        <v>572</v>
      </c>
      <c r="E287" s="725" t="s">
        <v>589</v>
      </c>
      <c r="F287" s="726" t="s">
        <v>2112</v>
      </c>
      <c r="G287" s="725" t="s">
        <v>596</v>
      </c>
      <c r="H287" s="725" t="s">
        <v>845</v>
      </c>
      <c r="I287" s="725" t="s">
        <v>846</v>
      </c>
      <c r="J287" s="725" t="s">
        <v>847</v>
      </c>
      <c r="K287" s="725" t="s">
        <v>848</v>
      </c>
      <c r="L287" s="727">
        <v>46.20000000000001</v>
      </c>
      <c r="M287" s="727">
        <v>6</v>
      </c>
      <c r="N287" s="728">
        <v>277.20000000000005</v>
      </c>
    </row>
    <row r="288" spans="1:14" ht="14.4" customHeight="1" x14ac:dyDescent="0.3">
      <c r="A288" s="723" t="s">
        <v>561</v>
      </c>
      <c r="B288" s="724" t="s">
        <v>2111</v>
      </c>
      <c r="C288" s="725" t="s">
        <v>571</v>
      </c>
      <c r="D288" s="726" t="s">
        <v>572</v>
      </c>
      <c r="E288" s="725" t="s">
        <v>589</v>
      </c>
      <c r="F288" s="726" t="s">
        <v>2112</v>
      </c>
      <c r="G288" s="725" t="s">
        <v>596</v>
      </c>
      <c r="H288" s="725" t="s">
        <v>849</v>
      </c>
      <c r="I288" s="725" t="s">
        <v>850</v>
      </c>
      <c r="J288" s="725" t="s">
        <v>851</v>
      </c>
      <c r="K288" s="725" t="s">
        <v>852</v>
      </c>
      <c r="L288" s="727">
        <v>105.80999999999999</v>
      </c>
      <c r="M288" s="727">
        <v>12</v>
      </c>
      <c r="N288" s="728">
        <v>1269.7199999999998</v>
      </c>
    </row>
    <row r="289" spans="1:14" ht="14.4" customHeight="1" x14ac:dyDescent="0.3">
      <c r="A289" s="723" t="s">
        <v>561</v>
      </c>
      <c r="B289" s="724" t="s">
        <v>2111</v>
      </c>
      <c r="C289" s="725" t="s">
        <v>571</v>
      </c>
      <c r="D289" s="726" t="s">
        <v>572</v>
      </c>
      <c r="E289" s="725" t="s">
        <v>589</v>
      </c>
      <c r="F289" s="726" t="s">
        <v>2112</v>
      </c>
      <c r="G289" s="725" t="s">
        <v>596</v>
      </c>
      <c r="H289" s="725" t="s">
        <v>1419</v>
      </c>
      <c r="I289" s="725" t="s">
        <v>1420</v>
      </c>
      <c r="J289" s="725" t="s">
        <v>1421</v>
      </c>
      <c r="K289" s="725"/>
      <c r="L289" s="727">
        <v>219.54993069915665</v>
      </c>
      <c r="M289" s="727">
        <v>1</v>
      </c>
      <c r="N289" s="728">
        <v>219.54993069915665</v>
      </c>
    </row>
    <row r="290" spans="1:14" ht="14.4" customHeight="1" x14ac:dyDescent="0.3">
      <c r="A290" s="723" t="s">
        <v>561</v>
      </c>
      <c r="B290" s="724" t="s">
        <v>2111</v>
      </c>
      <c r="C290" s="725" t="s">
        <v>571</v>
      </c>
      <c r="D290" s="726" t="s">
        <v>572</v>
      </c>
      <c r="E290" s="725" t="s">
        <v>589</v>
      </c>
      <c r="F290" s="726" t="s">
        <v>2112</v>
      </c>
      <c r="G290" s="725" t="s">
        <v>596</v>
      </c>
      <c r="H290" s="725" t="s">
        <v>860</v>
      </c>
      <c r="I290" s="725" t="s">
        <v>861</v>
      </c>
      <c r="J290" s="725" t="s">
        <v>862</v>
      </c>
      <c r="K290" s="725" t="s">
        <v>863</v>
      </c>
      <c r="L290" s="727">
        <v>111.52001769976674</v>
      </c>
      <c r="M290" s="727">
        <v>36</v>
      </c>
      <c r="N290" s="728">
        <v>4014.7206371916027</v>
      </c>
    </row>
    <row r="291" spans="1:14" ht="14.4" customHeight="1" x14ac:dyDescent="0.3">
      <c r="A291" s="723" t="s">
        <v>561</v>
      </c>
      <c r="B291" s="724" t="s">
        <v>2111</v>
      </c>
      <c r="C291" s="725" t="s">
        <v>571</v>
      </c>
      <c r="D291" s="726" t="s">
        <v>572</v>
      </c>
      <c r="E291" s="725" t="s">
        <v>589</v>
      </c>
      <c r="F291" s="726" t="s">
        <v>2112</v>
      </c>
      <c r="G291" s="725" t="s">
        <v>596</v>
      </c>
      <c r="H291" s="725" t="s">
        <v>864</v>
      </c>
      <c r="I291" s="725" t="s">
        <v>865</v>
      </c>
      <c r="J291" s="725" t="s">
        <v>858</v>
      </c>
      <c r="K291" s="725" t="s">
        <v>866</v>
      </c>
      <c r="L291" s="727">
        <v>117.96029437482207</v>
      </c>
      <c r="M291" s="727">
        <v>4</v>
      </c>
      <c r="N291" s="728">
        <v>471.84117749928828</v>
      </c>
    </row>
    <row r="292" spans="1:14" ht="14.4" customHeight="1" x14ac:dyDescent="0.3">
      <c r="A292" s="723" t="s">
        <v>561</v>
      </c>
      <c r="B292" s="724" t="s">
        <v>2111</v>
      </c>
      <c r="C292" s="725" t="s">
        <v>571</v>
      </c>
      <c r="D292" s="726" t="s">
        <v>572</v>
      </c>
      <c r="E292" s="725" t="s">
        <v>589</v>
      </c>
      <c r="F292" s="726" t="s">
        <v>2112</v>
      </c>
      <c r="G292" s="725" t="s">
        <v>596</v>
      </c>
      <c r="H292" s="725" t="s">
        <v>874</v>
      </c>
      <c r="I292" s="725" t="s">
        <v>875</v>
      </c>
      <c r="J292" s="725" t="s">
        <v>876</v>
      </c>
      <c r="K292" s="725" t="s">
        <v>877</v>
      </c>
      <c r="L292" s="727">
        <v>382.1090019255351</v>
      </c>
      <c r="M292" s="727">
        <v>3</v>
      </c>
      <c r="N292" s="728">
        <v>1146.3270057766053</v>
      </c>
    </row>
    <row r="293" spans="1:14" ht="14.4" customHeight="1" x14ac:dyDescent="0.3">
      <c r="A293" s="723" t="s">
        <v>561</v>
      </c>
      <c r="B293" s="724" t="s">
        <v>2111</v>
      </c>
      <c r="C293" s="725" t="s">
        <v>571</v>
      </c>
      <c r="D293" s="726" t="s">
        <v>572</v>
      </c>
      <c r="E293" s="725" t="s">
        <v>589</v>
      </c>
      <c r="F293" s="726" t="s">
        <v>2112</v>
      </c>
      <c r="G293" s="725" t="s">
        <v>596</v>
      </c>
      <c r="H293" s="725" t="s">
        <v>1422</v>
      </c>
      <c r="I293" s="725" t="s">
        <v>822</v>
      </c>
      <c r="J293" s="725" t="s">
        <v>1423</v>
      </c>
      <c r="K293" s="725"/>
      <c r="L293" s="727">
        <v>62.568554021105754</v>
      </c>
      <c r="M293" s="727">
        <v>2</v>
      </c>
      <c r="N293" s="728">
        <v>125.13710804221151</v>
      </c>
    </row>
    <row r="294" spans="1:14" ht="14.4" customHeight="1" x14ac:dyDescent="0.3">
      <c r="A294" s="723" t="s">
        <v>561</v>
      </c>
      <c r="B294" s="724" t="s">
        <v>2111</v>
      </c>
      <c r="C294" s="725" t="s">
        <v>571</v>
      </c>
      <c r="D294" s="726" t="s">
        <v>572</v>
      </c>
      <c r="E294" s="725" t="s">
        <v>589</v>
      </c>
      <c r="F294" s="726" t="s">
        <v>2112</v>
      </c>
      <c r="G294" s="725" t="s">
        <v>596</v>
      </c>
      <c r="H294" s="725" t="s">
        <v>878</v>
      </c>
      <c r="I294" s="725" t="s">
        <v>822</v>
      </c>
      <c r="J294" s="725" t="s">
        <v>879</v>
      </c>
      <c r="K294" s="725"/>
      <c r="L294" s="727">
        <v>316.91708146612649</v>
      </c>
      <c r="M294" s="727">
        <v>1</v>
      </c>
      <c r="N294" s="728">
        <v>316.91708146612649</v>
      </c>
    </row>
    <row r="295" spans="1:14" ht="14.4" customHeight="1" x14ac:dyDescent="0.3">
      <c r="A295" s="723" t="s">
        <v>561</v>
      </c>
      <c r="B295" s="724" t="s">
        <v>2111</v>
      </c>
      <c r="C295" s="725" t="s">
        <v>571</v>
      </c>
      <c r="D295" s="726" t="s">
        <v>572</v>
      </c>
      <c r="E295" s="725" t="s">
        <v>589</v>
      </c>
      <c r="F295" s="726" t="s">
        <v>2112</v>
      </c>
      <c r="G295" s="725" t="s">
        <v>596</v>
      </c>
      <c r="H295" s="725" t="s">
        <v>884</v>
      </c>
      <c r="I295" s="725" t="s">
        <v>885</v>
      </c>
      <c r="J295" s="725" t="s">
        <v>784</v>
      </c>
      <c r="K295" s="725" t="s">
        <v>886</v>
      </c>
      <c r="L295" s="727">
        <v>65.550000000000011</v>
      </c>
      <c r="M295" s="727">
        <v>2</v>
      </c>
      <c r="N295" s="728">
        <v>131.10000000000002</v>
      </c>
    </row>
    <row r="296" spans="1:14" ht="14.4" customHeight="1" x14ac:dyDescent="0.3">
      <c r="A296" s="723" t="s">
        <v>561</v>
      </c>
      <c r="B296" s="724" t="s">
        <v>2111</v>
      </c>
      <c r="C296" s="725" t="s">
        <v>571</v>
      </c>
      <c r="D296" s="726" t="s">
        <v>572</v>
      </c>
      <c r="E296" s="725" t="s">
        <v>589</v>
      </c>
      <c r="F296" s="726" t="s">
        <v>2112</v>
      </c>
      <c r="G296" s="725" t="s">
        <v>596</v>
      </c>
      <c r="H296" s="725" t="s">
        <v>1424</v>
      </c>
      <c r="I296" s="725" t="s">
        <v>1425</v>
      </c>
      <c r="J296" s="725" t="s">
        <v>1426</v>
      </c>
      <c r="K296" s="725" t="s">
        <v>1427</v>
      </c>
      <c r="L296" s="727">
        <v>56.140000000000029</v>
      </c>
      <c r="M296" s="727">
        <v>2</v>
      </c>
      <c r="N296" s="728">
        <v>112.28000000000006</v>
      </c>
    </row>
    <row r="297" spans="1:14" ht="14.4" customHeight="1" x14ac:dyDescent="0.3">
      <c r="A297" s="723" t="s">
        <v>561</v>
      </c>
      <c r="B297" s="724" t="s">
        <v>2111</v>
      </c>
      <c r="C297" s="725" t="s">
        <v>571</v>
      </c>
      <c r="D297" s="726" t="s">
        <v>572</v>
      </c>
      <c r="E297" s="725" t="s">
        <v>589</v>
      </c>
      <c r="F297" s="726" t="s">
        <v>2112</v>
      </c>
      <c r="G297" s="725" t="s">
        <v>596</v>
      </c>
      <c r="H297" s="725" t="s">
        <v>1428</v>
      </c>
      <c r="I297" s="725" t="s">
        <v>822</v>
      </c>
      <c r="J297" s="725" t="s">
        <v>1429</v>
      </c>
      <c r="K297" s="725"/>
      <c r="L297" s="727">
        <v>145.00578166436523</v>
      </c>
      <c r="M297" s="727">
        <v>1</v>
      </c>
      <c r="N297" s="728">
        <v>145.00578166436523</v>
      </c>
    </row>
    <row r="298" spans="1:14" ht="14.4" customHeight="1" x14ac:dyDescent="0.3">
      <c r="A298" s="723" t="s">
        <v>561</v>
      </c>
      <c r="B298" s="724" t="s">
        <v>2111</v>
      </c>
      <c r="C298" s="725" t="s">
        <v>571</v>
      </c>
      <c r="D298" s="726" t="s">
        <v>572</v>
      </c>
      <c r="E298" s="725" t="s">
        <v>589</v>
      </c>
      <c r="F298" s="726" t="s">
        <v>2112</v>
      </c>
      <c r="G298" s="725" t="s">
        <v>596</v>
      </c>
      <c r="H298" s="725" t="s">
        <v>1430</v>
      </c>
      <c r="I298" s="725" t="s">
        <v>822</v>
      </c>
      <c r="J298" s="725" t="s">
        <v>1431</v>
      </c>
      <c r="K298" s="725"/>
      <c r="L298" s="727">
        <v>172.0506849480202</v>
      </c>
      <c r="M298" s="727">
        <v>1</v>
      </c>
      <c r="N298" s="728">
        <v>172.0506849480202</v>
      </c>
    </row>
    <row r="299" spans="1:14" ht="14.4" customHeight="1" x14ac:dyDescent="0.3">
      <c r="A299" s="723" t="s">
        <v>561</v>
      </c>
      <c r="B299" s="724" t="s">
        <v>2111</v>
      </c>
      <c r="C299" s="725" t="s">
        <v>571</v>
      </c>
      <c r="D299" s="726" t="s">
        <v>572</v>
      </c>
      <c r="E299" s="725" t="s">
        <v>589</v>
      </c>
      <c r="F299" s="726" t="s">
        <v>2112</v>
      </c>
      <c r="G299" s="725" t="s">
        <v>596</v>
      </c>
      <c r="H299" s="725" t="s">
        <v>1432</v>
      </c>
      <c r="I299" s="725" t="s">
        <v>1433</v>
      </c>
      <c r="J299" s="725" t="s">
        <v>1434</v>
      </c>
      <c r="K299" s="725" t="s">
        <v>1435</v>
      </c>
      <c r="L299" s="727">
        <v>118.79011266124212</v>
      </c>
      <c r="M299" s="727">
        <v>1</v>
      </c>
      <c r="N299" s="728">
        <v>118.79011266124212</v>
      </c>
    </row>
    <row r="300" spans="1:14" ht="14.4" customHeight="1" x14ac:dyDescent="0.3">
      <c r="A300" s="723" t="s">
        <v>561</v>
      </c>
      <c r="B300" s="724" t="s">
        <v>2111</v>
      </c>
      <c r="C300" s="725" t="s">
        <v>571</v>
      </c>
      <c r="D300" s="726" t="s">
        <v>572</v>
      </c>
      <c r="E300" s="725" t="s">
        <v>589</v>
      </c>
      <c r="F300" s="726" t="s">
        <v>2112</v>
      </c>
      <c r="G300" s="725" t="s">
        <v>596</v>
      </c>
      <c r="H300" s="725" t="s">
        <v>1436</v>
      </c>
      <c r="I300" s="725" t="s">
        <v>1437</v>
      </c>
      <c r="J300" s="725" t="s">
        <v>1438</v>
      </c>
      <c r="K300" s="725" t="s">
        <v>1439</v>
      </c>
      <c r="L300" s="727">
        <v>72.3</v>
      </c>
      <c r="M300" s="727">
        <v>1</v>
      </c>
      <c r="N300" s="728">
        <v>72.3</v>
      </c>
    </row>
    <row r="301" spans="1:14" ht="14.4" customHeight="1" x14ac:dyDescent="0.3">
      <c r="A301" s="723" t="s">
        <v>561</v>
      </c>
      <c r="B301" s="724" t="s">
        <v>2111</v>
      </c>
      <c r="C301" s="725" t="s">
        <v>571</v>
      </c>
      <c r="D301" s="726" t="s">
        <v>572</v>
      </c>
      <c r="E301" s="725" t="s">
        <v>589</v>
      </c>
      <c r="F301" s="726" t="s">
        <v>2112</v>
      </c>
      <c r="G301" s="725" t="s">
        <v>596</v>
      </c>
      <c r="H301" s="725" t="s">
        <v>890</v>
      </c>
      <c r="I301" s="725" t="s">
        <v>891</v>
      </c>
      <c r="J301" s="725" t="s">
        <v>892</v>
      </c>
      <c r="K301" s="725" t="s">
        <v>893</v>
      </c>
      <c r="L301" s="727">
        <v>66.641666666666666</v>
      </c>
      <c r="M301" s="727">
        <v>6</v>
      </c>
      <c r="N301" s="728">
        <v>399.85</v>
      </c>
    </row>
    <row r="302" spans="1:14" ht="14.4" customHeight="1" x14ac:dyDescent="0.3">
      <c r="A302" s="723" t="s">
        <v>561</v>
      </c>
      <c r="B302" s="724" t="s">
        <v>2111</v>
      </c>
      <c r="C302" s="725" t="s">
        <v>571</v>
      </c>
      <c r="D302" s="726" t="s">
        <v>572</v>
      </c>
      <c r="E302" s="725" t="s">
        <v>589</v>
      </c>
      <c r="F302" s="726" t="s">
        <v>2112</v>
      </c>
      <c r="G302" s="725" t="s">
        <v>596</v>
      </c>
      <c r="H302" s="725" t="s">
        <v>1440</v>
      </c>
      <c r="I302" s="725" t="s">
        <v>822</v>
      </c>
      <c r="J302" s="725" t="s">
        <v>1441</v>
      </c>
      <c r="K302" s="725"/>
      <c r="L302" s="727">
        <v>55.580424876394751</v>
      </c>
      <c r="M302" s="727">
        <v>3</v>
      </c>
      <c r="N302" s="728">
        <v>166.74127462918426</v>
      </c>
    </row>
    <row r="303" spans="1:14" ht="14.4" customHeight="1" x14ac:dyDescent="0.3">
      <c r="A303" s="723" t="s">
        <v>561</v>
      </c>
      <c r="B303" s="724" t="s">
        <v>2111</v>
      </c>
      <c r="C303" s="725" t="s">
        <v>571</v>
      </c>
      <c r="D303" s="726" t="s">
        <v>572</v>
      </c>
      <c r="E303" s="725" t="s">
        <v>589</v>
      </c>
      <c r="F303" s="726" t="s">
        <v>2112</v>
      </c>
      <c r="G303" s="725" t="s">
        <v>596</v>
      </c>
      <c r="H303" s="725" t="s">
        <v>1442</v>
      </c>
      <c r="I303" s="725" t="s">
        <v>1443</v>
      </c>
      <c r="J303" s="725" t="s">
        <v>1444</v>
      </c>
      <c r="K303" s="725" t="s">
        <v>1445</v>
      </c>
      <c r="L303" s="727">
        <v>275.31000000000006</v>
      </c>
      <c r="M303" s="727">
        <v>5</v>
      </c>
      <c r="N303" s="728">
        <v>1376.5500000000002</v>
      </c>
    </row>
    <row r="304" spans="1:14" ht="14.4" customHeight="1" x14ac:dyDescent="0.3">
      <c r="A304" s="723" t="s">
        <v>561</v>
      </c>
      <c r="B304" s="724" t="s">
        <v>2111</v>
      </c>
      <c r="C304" s="725" t="s">
        <v>571</v>
      </c>
      <c r="D304" s="726" t="s">
        <v>572</v>
      </c>
      <c r="E304" s="725" t="s">
        <v>589</v>
      </c>
      <c r="F304" s="726" t="s">
        <v>2112</v>
      </c>
      <c r="G304" s="725" t="s">
        <v>596</v>
      </c>
      <c r="H304" s="725" t="s">
        <v>905</v>
      </c>
      <c r="I304" s="725" t="s">
        <v>906</v>
      </c>
      <c r="J304" s="725" t="s">
        <v>907</v>
      </c>
      <c r="K304" s="725" t="s">
        <v>908</v>
      </c>
      <c r="L304" s="727">
        <v>6050</v>
      </c>
      <c r="M304" s="727">
        <v>1</v>
      </c>
      <c r="N304" s="728">
        <v>6050</v>
      </c>
    </row>
    <row r="305" spans="1:14" ht="14.4" customHeight="1" x14ac:dyDescent="0.3">
      <c r="A305" s="723" t="s">
        <v>561</v>
      </c>
      <c r="B305" s="724" t="s">
        <v>2111</v>
      </c>
      <c r="C305" s="725" t="s">
        <v>571</v>
      </c>
      <c r="D305" s="726" t="s">
        <v>572</v>
      </c>
      <c r="E305" s="725" t="s">
        <v>589</v>
      </c>
      <c r="F305" s="726" t="s">
        <v>2112</v>
      </c>
      <c r="G305" s="725" t="s">
        <v>596</v>
      </c>
      <c r="H305" s="725" t="s">
        <v>1446</v>
      </c>
      <c r="I305" s="725" t="s">
        <v>822</v>
      </c>
      <c r="J305" s="725" t="s">
        <v>1447</v>
      </c>
      <c r="K305" s="725"/>
      <c r="L305" s="727">
        <v>793.33229202401321</v>
      </c>
      <c r="M305" s="727">
        <v>1</v>
      </c>
      <c r="N305" s="728">
        <v>793.33229202401321</v>
      </c>
    </row>
    <row r="306" spans="1:14" ht="14.4" customHeight="1" x14ac:dyDescent="0.3">
      <c r="A306" s="723" t="s">
        <v>561</v>
      </c>
      <c r="B306" s="724" t="s">
        <v>2111</v>
      </c>
      <c r="C306" s="725" t="s">
        <v>571</v>
      </c>
      <c r="D306" s="726" t="s">
        <v>572</v>
      </c>
      <c r="E306" s="725" t="s">
        <v>589</v>
      </c>
      <c r="F306" s="726" t="s">
        <v>2112</v>
      </c>
      <c r="G306" s="725" t="s">
        <v>596</v>
      </c>
      <c r="H306" s="725" t="s">
        <v>1448</v>
      </c>
      <c r="I306" s="725" t="s">
        <v>1449</v>
      </c>
      <c r="J306" s="725" t="s">
        <v>1450</v>
      </c>
      <c r="K306" s="725" t="s">
        <v>1451</v>
      </c>
      <c r="L306" s="727">
        <v>115.08999999999997</v>
      </c>
      <c r="M306" s="727">
        <v>8</v>
      </c>
      <c r="N306" s="728">
        <v>920.7199999999998</v>
      </c>
    </row>
    <row r="307" spans="1:14" ht="14.4" customHeight="1" x14ac:dyDescent="0.3">
      <c r="A307" s="723" t="s">
        <v>561</v>
      </c>
      <c r="B307" s="724" t="s">
        <v>2111</v>
      </c>
      <c r="C307" s="725" t="s">
        <v>571</v>
      </c>
      <c r="D307" s="726" t="s">
        <v>572</v>
      </c>
      <c r="E307" s="725" t="s">
        <v>589</v>
      </c>
      <c r="F307" s="726" t="s">
        <v>2112</v>
      </c>
      <c r="G307" s="725" t="s">
        <v>596</v>
      </c>
      <c r="H307" s="725" t="s">
        <v>913</v>
      </c>
      <c r="I307" s="725" t="s">
        <v>914</v>
      </c>
      <c r="J307" s="725" t="s">
        <v>915</v>
      </c>
      <c r="K307" s="725" t="s">
        <v>916</v>
      </c>
      <c r="L307" s="727">
        <v>44.909986263814694</v>
      </c>
      <c r="M307" s="727">
        <v>7</v>
      </c>
      <c r="N307" s="728">
        <v>314.36990384670287</v>
      </c>
    </row>
    <row r="308" spans="1:14" ht="14.4" customHeight="1" x14ac:dyDescent="0.3">
      <c r="A308" s="723" t="s">
        <v>561</v>
      </c>
      <c r="B308" s="724" t="s">
        <v>2111</v>
      </c>
      <c r="C308" s="725" t="s">
        <v>571</v>
      </c>
      <c r="D308" s="726" t="s">
        <v>572</v>
      </c>
      <c r="E308" s="725" t="s">
        <v>589</v>
      </c>
      <c r="F308" s="726" t="s">
        <v>2112</v>
      </c>
      <c r="G308" s="725" t="s">
        <v>596</v>
      </c>
      <c r="H308" s="725" t="s">
        <v>917</v>
      </c>
      <c r="I308" s="725" t="s">
        <v>918</v>
      </c>
      <c r="J308" s="725" t="s">
        <v>919</v>
      </c>
      <c r="K308" s="725"/>
      <c r="L308" s="727">
        <v>110.93283142911716</v>
      </c>
      <c r="M308" s="727">
        <v>2</v>
      </c>
      <c r="N308" s="728">
        <v>221.86566285823432</v>
      </c>
    </row>
    <row r="309" spans="1:14" ht="14.4" customHeight="1" x14ac:dyDescent="0.3">
      <c r="A309" s="723" t="s">
        <v>561</v>
      </c>
      <c r="B309" s="724" t="s">
        <v>2111</v>
      </c>
      <c r="C309" s="725" t="s">
        <v>571</v>
      </c>
      <c r="D309" s="726" t="s">
        <v>572</v>
      </c>
      <c r="E309" s="725" t="s">
        <v>589</v>
      </c>
      <c r="F309" s="726" t="s">
        <v>2112</v>
      </c>
      <c r="G309" s="725" t="s">
        <v>596</v>
      </c>
      <c r="H309" s="725" t="s">
        <v>920</v>
      </c>
      <c r="I309" s="725" t="s">
        <v>921</v>
      </c>
      <c r="J309" s="725" t="s">
        <v>922</v>
      </c>
      <c r="K309" s="725" t="s">
        <v>923</v>
      </c>
      <c r="L309" s="727">
        <v>170.21000000000009</v>
      </c>
      <c r="M309" s="727">
        <v>1</v>
      </c>
      <c r="N309" s="728">
        <v>170.21000000000009</v>
      </c>
    </row>
    <row r="310" spans="1:14" ht="14.4" customHeight="1" x14ac:dyDescent="0.3">
      <c r="A310" s="723" t="s">
        <v>561</v>
      </c>
      <c r="B310" s="724" t="s">
        <v>2111</v>
      </c>
      <c r="C310" s="725" t="s">
        <v>571</v>
      </c>
      <c r="D310" s="726" t="s">
        <v>572</v>
      </c>
      <c r="E310" s="725" t="s">
        <v>589</v>
      </c>
      <c r="F310" s="726" t="s">
        <v>2112</v>
      </c>
      <c r="G310" s="725" t="s">
        <v>596</v>
      </c>
      <c r="H310" s="725" t="s">
        <v>1452</v>
      </c>
      <c r="I310" s="725" t="s">
        <v>822</v>
      </c>
      <c r="J310" s="725" t="s">
        <v>1453</v>
      </c>
      <c r="K310" s="725"/>
      <c r="L310" s="727">
        <v>68.407077705595881</v>
      </c>
      <c r="M310" s="727">
        <v>2</v>
      </c>
      <c r="N310" s="728">
        <v>136.81415541119176</v>
      </c>
    </row>
    <row r="311" spans="1:14" ht="14.4" customHeight="1" x14ac:dyDescent="0.3">
      <c r="A311" s="723" t="s">
        <v>561</v>
      </c>
      <c r="B311" s="724" t="s">
        <v>2111</v>
      </c>
      <c r="C311" s="725" t="s">
        <v>571</v>
      </c>
      <c r="D311" s="726" t="s">
        <v>572</v>
      </c>
      <c r="E311" s="725" t="s">
        <v>589</v>
      </c>
      <c r="F311" s="726" t="s">
        <v>2112</v>
      </c>
      <c r="G311" s="725" t="s">
        <v>596</v>
      </c>
      <c r="H311" s="725" t="s">
        <v>1454</v>
      </c>
      <c r="I311" s="725" t="s">
        <v>1455</v>
      </c>
      <c r="J311" s="725" t="s">
        <v>1456</v>
      </c>
      <c r="K311" s="725" t="s">
        <v>1457</v>
      </c>
      <c r="L311" s="727">
        <v>117.48999494624601</v>
      </c>
      <c r="M311" s="727">
        <v>1</v>
      </c>
      <c r="N311" s="728">
        <v>117.48999494624601</v>
      </c>
    </row>
    <row r="312" spans="1:14" ht="14.4" customHeight="1" x14ac:dyDescent="0.3">
      <c r="A312" s="723" t="s">
        <v>561</v>
      </c>
      <c r="B312" s="724" t="s">
        <v>2111</v>
      </c>
      <c r="C312" s="725" t="s">
        <v>571</v>
      </c>
      <c r="D312" s="726" t="s">
        <v>572</v>
      </c>
      <c r="E312" s="725" t="s">
        <v>589</v>
      </c>
      <c r="F312" s="726" t="s">
        <v>2112</v>
      </c>
      <c r="G312" s="725" t="s">
        <v>596</v>
      </c>
      <c r="H312" s="725" t="s">
        <v>1458</v>
      </c>
      <c r="I312" s="725" t="s">
        <v>1459</v>
      </c>
      <c r="J312" s="725" t="s">
        <v>1460</v>
      </c>
      <c r="K312" s="725" t="s">
        <v>1461</v>
      </c>
      <c r="L312" s="727">
        <v>41.470039330429415</v>
      </c>
      <c r="M312" s="727">
        <v>1</v>
      </c>
      <c r="N312" s="728">
        <v>41.470039330429415</v>
      </c>
    </row>
    <row r="313" spans="1:14" ht="14.4" customHeight="1" x14ac:dyDescent="0.3">
      <c r="A313" s="723" t="s">
        <v>561</v>
      </c>
      <c r="B313" s="724" t="s">
        <v>2111</v>
      </c>
      <c r="C313" s="725" t="s">
        <v>571</v>
      </c>
      <c r="D313" s="726" t="s">
        <v>572</v>
      </c>
      <c r="E313" s="725" t="s">
        <v>589</v>
      </c>
      <c r="F313" s="726" t="s">
        <v>2112</v>
      </c>
      <c r="G313" s="725" t="s">
        <v>596</v>
      </c>
      <c r="H313" s="725" t="s">
        <v>1462</v>
      </c>
      <c r="I313" s="725" t="s">
        <v>822</v>
      </c>
      <c r="J313" s="725" t="s">
        <v>1463</v>
      </c>
      <c r="K313" s="725"/>
      <c r="L313" s="727">
        <v>110.50908261197171</v>
      </c>
      <c r="M313" s="727">
        <v>2</v>
      </c>
      <c r="N313" s="728">
        <v>221.01816522394341</v>
      </c>
    </row>
    <row r="314" spans="1:14" ht="14.4" customHeight="1" x14ac:dyDescent="0.3">
      <c r="A314" s="723" t="s">
        <v>561</v>
      </c>
      <c r="B314" s="724" t="s">
        <v>2111</v>
      </c>
      <c r="C314" s="725" t="s">
        <v>571</v>
      </c>
      <c r="D314" s="726" t="s">
        <v>572</v>
      </c>
      <c r="E314" s="725" t="s">
        <v>589</v>
      </c>
      <c r="F314" s="726" t="s">
        <v>2112</v>
      </c>
      <c r="G314" s="725" t="s">
        <v>596</v>
      </c>
      <c r="H314" s="725" t="s">
        <v>924</v>
      </c>
      <c r="I314" s="725" t="s">
        <v>924</v>
      </c>
      <c r="J314" s="725" t="s">
        <v>925</v>
      </c>
      <c r="K314" s="725" t="s">
        <v>926</v>
      </c>
      <c r="L314" s="727">
        <v>95.096499999999992</v>
      </c>
      <c r="M314" s="727">
        <v>2</v>
      </c>
      <c r="N314" s="728">
        <v>190.19299999999998</v>
      </c>
    </row>
    <row r="315" spans="1:14" ht="14.4" customHeight="1" x14ac:dyDescent="0.3">
      <c r="A315" s="723" t="s">
        <v>561</v>
      </c>
      <c r="B315" s="724" t="s">
        <v>2111</v>
      </c>
      <c r="C315" s="725" t="s">
        <v>571</v>
      </c>
      <c r="D315" s="726" t="s">
        <v>572</v>
      </c>
      <c r="E315" s="725" t="s">
        <v>589</v>
      </c>
      <c r="F315" s="726" t="s">
        <v>2112</v>
      </c>
      <c r="G315" s="725" t="s">
        <v>596</v>
      </c>
      <c r="H315" s="725" t="s">
        <v>939</v>
      </c>
      <c r="I315" s="725" t="s">
        <v>939</v>
      </c>
      <c r="J315" s="725" t="s">
        <v>940</v>
      </c>
      <c r="K315" s="725" t="s">
        <v>941</v>
      </c>
      <c r="L315" s="727">
        <v>245.77000000000007</v>
      </c>
      <c r="M315" s="727">
        <v>1</v>
      </c>
      <c r="N315" s="728">
        <v>245.77000000000007</v>
      </c>
    </row>
    <row r="316" spans="1:14" ht="14.4" customHeight="1" x14ac:dyDescent="0.3">
      <c r="A316" s="723" t="s">
        <v>561</v>
      </c>
      <c r="B316" s="724" t="s">
        <v>2111</v>
      </c>
      <c r="C316" s="725" t="s">
        <v>571</v>
      </c>
      <c r="D316" s="726" t="s">
        <v>572</v>
      </c>
      <c r="E316" s="725" t="s">
        <v>589</v>
      </c>
      <c r="F316" s="726" t="s">
        <v>2112</v>
      </c>
      <c r="G316" s="725" t="s">
        <v>596</v>
      </c>
      <c r="H316" s="725" t="s">
        <v>942</v>
      </c>
      <c r="I316" s="725" t="s">
        <v>942</v>
      </c>
      <c r="J316" s="725" t="s">
        <v>943</v>
      </c>
      <c r="K316" s="725" t="s">
        <v>944</v>
      </c>
      <c r="L316" s="727">
        <v>56.74</v>
      </c>
      <c r="M316" s="727">
        <v>1</v>
      </c>
      <c r="N316" s="728">
        <v>56.74</v>
      </c>
    </row>
    <row r="317" spans="1:14" ht="14.4" customHeight="1" x14ac:dyDescent="0.3">
      <c r="A317" s="723" t="s">
        <v>561</v>
      </c>
      <c r="B317" s="724" t="s">
        <v>2111</v>
      </c>
      <c r="C317" s="725" t="s">
        <v>571</v>
      </c>
      <c r="D317" s="726" t="s">
        <v>572</v>
      </c>
      <c r="E317" s="725" t="s">
        <v>589</v>
      </c>
      <c r="F317" s="726" t="s">
        <v>2112</v>
      </c>
      <c r="G317" s="725" t="s">
        <v>596</v>
      </c>
      <c r="H317" s="725" t="s">
        <v>1464</v>
      </c>
      <c r="I317" s="725" t="s">
        <v>1464</v>
      </c>
      <c r="J317" s="725" t="s">
        <v>1465</v>
      </c>
      <c r="K317" s="725" t="s">
        <v>1466</v>
      </c>
      <c r="L317" s="727">
        <v>282.37</v>
      </c>
      <c r="M317" s="727">
        <v>1</v>
      </c>
      <c r="N317" s="728">
        <v>282.37</v>
      </c>
    </row>
    <row r="318" spans="1:14" ht="14.4" customHeight="1" x14ac:dyDescent="0.3">
      <c r="A318" s="723" t="s">
        <v>561</v>
      </c>
      <c r="B318" s="724" t="s">
        <v>2111</v>
      </c>
      <c r="C318" s="725" t="s">
        <v>571</v>
      </c>
      <c r="D318" s="726" t="s">
        <v>572</v>
      </c>
      <c r="E318" s="725" t="s">
        <v>589</v>
      </c>
      <c r="F318" s="726" t="s">
        <v>2112</v>
      </c>
      <c r="G318" s="725" t="s">
        <v>596</v>
      </c>
      <c r="H318" s="725" t="s">
        <v>1467</v>
      </c>
      <c r="I318" s="725" t="s">
        <v>1467</v>
      </c>
      <c r="J318" s="725" t="s">
        <v>1468</v>
      </c>
      <c r="K318" s="725" t="s">
        <v>1469</v>
      </c>
      <c r="L318" s="727">
        <v>225.93987906437343</v>
      </c>
      <c r="M318" s="727">
        <v>2</v>
      </c>
      <c r="N318" s="728">
        <v>451.87975812874686</v>
      </c>
    </row>
    <row r="319" spans="1:14" ht="14.4" customHeight="1" x14ac:dyDescent="0.3">
      <c r="A319" s="723" t="s">
        <v>561</v>
      </c>
      <c r="B319" s="724" t="s">
        <v>2111</v>
      </c>
      <c r="C319" s="725" t="s">
        <v>571</v>
      </c>
      <c r="D319" s="726" t="s">
        <v>572</v>
      </c>
      <c r="E319" s="725" t="s">
        <v>589</v>
      </c>
      <c r="F319" s="726" t="s">
        <v>2112</v>
      </c>
      <c r="G319" s="725" t="s">
        <v>596</v>
      </c>
      <c r="H319" s="725" t="s">
        <v>1470</v>
      </c>
      <c r="I319" s="725" t="s">
        <v>1470</v>
      </c>
      <c r="J319" s="725" t="s">
        <v>1471</v>
      </c>
      <c r="K319" s="725" t="s">
        <v>1472</v>
      </c>
      <c r="L319" s="727">
        <v>123.10999999999999</v>
      </c>
      <c r="M319" s="727">
        <v>1</v>
      </c>
      <c r="N319" s="728">
        <v>123.10999999999999</v>
      </c>
    </row>
    <row r="320" spans="1:14" ht="14.4" customHeight="1" x14ac:dyDescent="0.3">
      <c r="A320" s="723" t="s">
        <v>561</v>
      </c>
      <c r="B320" s="724" t="s">
        <v>2111</v>
      </c>
      <c r="C320" s="725" t="s">
        <v>571</v>
      </c>
      <c r="D320" s="726" t="s">
        <v>572</v>
      </c>
      <c r="E320" s="725" t="s">
        <v>589</v>
      </c>
      <c r="F320" s="726" t="s">
        <v>2112</v>
      </c>
      <c r="G320" s="725" t="s">
        <v>596</v>
      </c>
      <c r="H320" s="725" t="s">
        <v>1473</v>
      </c>
      <c r="I320" s="725" t="s">
        <v>1473</v>
      </c>
      <c r="J320" s="725" t="s">
        <v>1474</v>
      </c>
      <c r="K320" s="725" t="s">
        <v>1475</v>
      </c>
      <c r="L320" s="727">
        <v>264.98999999999995</v>
      </c>
      <c r="M320" s="727">
        <v>41</v>
      </c>
      <c r="N320" s="728">
        <v>10864.589999999998</v>
      </c>
    </row>
    <row r="321" spans="1:14" ht="14.4" customHeight="1" x14ac:dyDescent="0.3">
      <c r="A321" s="723" t="s">
        <v>561</v>
      </c>
      <c r="B321" s="724" t="s">
        <v>2111</v>
      </c>
      <c r="C321" s="725" t="s">
        <v>571</v>
      </c>
      <c r="D321" s="726" t="s">
        <v>572</v>
      </c>
      <c r="E321" s="725" t="s">
        <v>589</v>
      </c>
      <c r="F321" s="726" t="s">
        <v>2112</v>
      </c>
      <c r="G321" s="725" t="s">
        <v>596</v>
      </c>
      <c r="H321" s="725" t="s">
        <v>1476</v>
      </c>
      <c r="I321" s="725" t="s">
        <v>1476</v>
      </c>
      <c r="J321" s="725" t="s">
        <v>1477</v>
      </c>
      <c r="K321" s="725" t="s">
        <v>1478</v>
      </c>
      <c r="L321" s="727">
        <v>47.609999999999992</v>
      </c>
      <c r="M321" s="727">
        <v>19</v>
      </c>
      <c r="N321" s="728">
        <v>904.58999999999992</v>
      </c>
    </row>
    <row r="322" spans="1:14" ht="14.4" customHeight="1" x14ac:dyDescent="0.3">
      <c r="A322" s="723" t="s">
        <v>561</v>
      </c>
      <c r="B322" s="724" t="s">
        <v>2111</v>
      </c>
      <c r="C322" s="725" t="s">
        <v>571</v>
      </c>
      <c r="D322" s="726" t="s">
        <v>572</v>
      </c>
      <c r="E322" s="725" t="s">
        <v>589</v>
      </c>
      <c r="F322" s="726" t="s">
        <v>2112</v>
      </c>
      <c r="G322" s="725" t="s">
        <v>596</v>
      </c>
      <c r="H322" s="725" t="s">
        <v>953</v>
      </c>
      <c r="I322" s="725" t="s">
        <v>822</v>
      </c>
      <c r="J322" s="725" t="s">
        <v>954</v>
      </c>
      <c r="K322" s="725"/>
      <c r="L322" s="727">
        <v>963.6056992585203</v>
      </c>
      <c r="M322" s="727">
        <v>3</v>
      </c>
      <c r="N322" s="728">
        <v>2890.8170977755608</v>
      </c>
    </row>
    <row r="323" spans="1:14" ht="14.4" customHeight="1" x14ac:dyDescent="0.3">
      <c r="A323" s="723" t="s">
        <v>561</v>
      </c>
      <c r="B323" s="724" t="s">
        <v>2111</v>
      </c>
      <c r="C323" s="725" t="s">
        <v>571</v>
      </c>
      <c r="D323" s="726" t="s">
        <v>572</v>
      </c>
      <c r="E323" s="725" t="s">
        <v>589</v>
      </c>
      <c r="F323" s="726" t="s">
        <v>2112</v>
      </c>
      <c r="G323" s="725" t="s">
        <v>596</v>
      </c>
      <c r="H323" s="725" t="s">
        <v>955</v>
      </c>
      <c r="I323" s="725" t="s">
        <v>956</v>
      </c>
      <c r="J323" s="725" t="s">
        <v>957</v>
      </c>
      <c r="K323" s="725" t="s">
        <v>958</v>
      </c>
      <c r="L323" s="727">
        <v>302.51999999999992</v>
      </c>
      <c r="M323" s="727">
        <v>2</v>
      </c>
      <c r="N323" s="728">
        <v>605.03999999999985</v>
      </c>
    </row>
    <row r="324" spans="1:14" ht="14.4" customHeight="1" x14ac:dyDescent="0.3">
      <c r="A324" s="723" t="s">
        <v>561</v>
      </c>
      <c r="B324" s="724" t="s">
        <v>2111</v>
      </c>
      <c r="C324" s="725" t="s">
        <v>571</v>
      </c>
      <c r="D324" s="726" t="s">
        <v>572</v>
      </c>
      <c r="E324" s="725" t="s">
        <v>589</v>
      </c>
      <c r="F324" s="726" t="s">
        <v>2112</v>
      </c>
      <c r="G324" s="725" t="s">
        <v>596</v>
      </c>
      <c r="H324" s="725" t="s">
        <v>1479</v>
      </c>
      <c r="I324" s="725" t="s">
        <v>1479</v>
      </c>
      <c r="J324" s="725" t="s">
        <v>1480</v>
      </c>
      <c r="K324" s="725" t="s">
        <v>1481</v>
      </c>
      <c r="L324" s="727">
        <v>1360.49</v>
      </c>
      <c r="M324" s="727">
        <v>1</v>
      </c>
      <c r="N324" s="728">
        <v>1360.49</v>
      </c>
    </row>
    <row r="325" spans="1:14" ht="14.4" customHeight="1" x14ac:dyDescent="0.3">
      <c r="A325" s="723" t="s">
        <v>561</v>
      </c>
      <c r="B325" s="724" t="s">
        <v>2111</v>
      </c>
      <c r="C325" s="725" t="s">
        <v>571</v>
      </c>
      <c r="D325" s="726" t="s">
        <v>572</v>
      </c>
      <c r="E325" s="725" t="s">
        <v>589</v>
      </c>
      <c r="F325" s="726" t="s">
        <v>2112</v>
      </c>
      <c r="G325" s="725" t="s">
        <v>596</v>
      </c>
      <c r="H325" s="725" t="s">
        <v>1482</v>
      </c>
      <c r="I325" s="725" t="s">
        <v>1482</v>
      </c>
      <c r="J325" s="725" t="s">
        <v>1483</v>
      </c>
      <c r="K325" s="725" t="s">
        <v>1484</v>
      </c>
      <c r="L325" s="727">
        <v>72.879999999999981</v>
      </c>
      <c r="M325" s="727">
        <v>15</v>
      </c>
      <c r="N325" s="728">
        <v>1093.1999999999998</v>
      </c>
    </row>
    <row r="326" spans="1:14" ht="14.4" customHeight="1" x14ac:dyDescent="0.3">
      <c r="A326" s="723" t="s">
        <v>561</v>
      </c>
      <c r="B326" s="724" t="s">
        <v>2111</v>
      </c>
      <c r="C326" s="725" t="s">
        <v>571</v>
      </c>
      <c r="D326" s="726" t="s">
        <v>572</v>
      </c>
      <c r="E326" s="725" t="s">
        <v>589</v>
      </c>
      <c r="F326" s="726" t="s">
        <v>2112</v>
      </c>
      <c r="G326" s="725" t="s">
        <v>596</v>
      </c>
      <c r="H326" s="725" t="s">
        <v>1485</v>
      </c>
      <c r="I326" s="725" t="s">
        <v>1485</v>
      </c>
      <c r="J326" s="725" t="s">
        <v>1486</v>
      </c>
      <c r="K326" s="725" t="s">
        <v>1487</v>
      </c>
      <c r="L326" s="727">
        <v>292.80675911103742</v>
      </c>
      <c r="M326" s="727">
        <v>3</v>
      </c>
      <c r="N326" s="728">
        <v>878.42027733311227</v>
      </c>
    </row>
    <row r="327" spans="1:14" ht="14.4" customHeight="1" x14ac:dyDescent="0.3">
      <c r="A327" s="723" t="s">
        <v>561</v>
      </c>
      <c r="B327" s="724" t="s">
        <v>2111</v>
      </c>
      <c r="C327" s="725" t="s">
        <v>571</v>
      </c>
      <c r="D327" s="726" t="s">
        <v>572</v>
      </c>
      <c r="E327" s="725" t="s">
        <v>589</v>
      </c>
      <c r="F327" s="726" t="s">
        <v>2112</v>
      </c>
      <c r="G327" s="725" t="s">
        <v>596</v>
      </c>
      <c r="H327" s="725" t="s">
        <v>1488</v>
      </c>
      <c r="I327" s="725" t="s">
        <v>1488</v>
      </c>
      <c r="J327" s="725" t="s">
        <v>1489</v>
      </c>
      <c r="K327" s="725" t="s">
        <v>1490</v>
      </c>
      <c r="L327" s="727">
        <v>40.52000000000001</v>
      </c>
      <c r="M327" s="727">
        <v>1</v>
      </c>
      <c r="N327" s="728">
        <v>40.52000000000001</v>
      </c>
    </row>
    <row r="328" spans="1:14" ht="14.4" customHeight="1" x14ac:dyDescent="0.3">
      <c r="A328" s="723" t="s">
        <v>561</v>
      </c>
      <c r="B328" s="724" t="s">
        <v>2111</v>
      </c>
      <c r="C328" s="725" t="s">
        <v>571</v>
      </c>
      <c r="D328" s="726" t="s">
        <v>572</v>
      </c>
      <c r="E328" s="725" t="s">
        <v>589</v>
      </c>
      <c r="F328" s="726" t="s">
        <v>2112</v>
      </c>
      <c r="G328" s="725" t="s">
        <v>596</v>
      </c>
      <c r="H328" s="725" t="s">
        <v>1491</v>
      </c>
      <c r="I328" s="725" t="s">
        <v>1491</v>
      </c>
      <c r="J328" s="725" t="s">
        <v>1492</v>
      </c>
      <c r="K328" s="725" t="s">
        <v>1493</v>
      </c>
      <c r="L328" s="727">
        <v>88.480000000000018</v>
      </c>
      <c r="M328" s="727">
        <v>1</v>
      </c>
      <c r="N328" s="728">
        <v>88.480000000000018</v>
      </c>
    </row>
    <row r="329" spans="1:14" ht="14.4" customHeight="1" x14ac:dyDescent="0.3">
      <c r="A329" s="723" t="s">
        <v>561</v>
      </c>
      <c r="B329" s="724" t="s">
        <v>2111</v>
      </c>
      <c r="C329" s="725" t="s">
        <v>571</v>
      </c>
      <c r="D329" s="726" t="s">
        <v>572</v>
      </c>
      <c r="E329" s="725" t="s">
        <v>589</v>
      </c>
      <c r="F329" s="726" t="s">
        <v>2112</v>
      </c>
      <c r="G329" s="725" t="s">
        <v>975</v>
      </c>
      <c r="H329" s="725" t="s">
        <v>1494</v>
      </c>
      <c r="I329" s="725" t="s">
        <v>1495</v>
      </c>
      <c r="J329" s="725" t="s">
        <v>1000</v>
      </c>
      <c r="K329" s="725" t="s">
        <v>1496</v>
      </c>
      <c r="L329" s="727">
        <v>56.88</v>
      </c>
      <c r="M329" s="727">
        <v>6</v>
      </c>
      <c r="N329" s="728">
        <v>341.28000000000003</v>
      </c>
    </row>
    <row r="330" spans="1:14" ht="14.4" customHeight="1" x14ac:dyDescent="0.3">
      <c r="A330" s="723" t="s">
        <v>561</v>
      </c>
      <c r="B330" s="724" t="s">
        <v>2111</v>
      </c>
      <c r="C330" s="725" t="s">
        <v>571</v>
      </c>
      <c r="D330" s="726" t="s">
        <v>572</v>
      </c>
      <c r="E330" s="725" t="s">
        <v>589</v>
      </c>
      <c r="F330" s="726" t="s">
        <v>2112</v>
      </c>
      <c r="G330" s="725" t="s">
        <v>975</v>
      </c>
      <c r="H330" s="725" t="s">
        <v>976</v>
      </c>
      <c r="I330" s="725" t="s">
        <v>977</v>
      </c>
      <c r="J330" s="725" t="s">
        <v>978</v>
      </c>
      <c r="K330" s="725" t="s">
        <v>979</v>
      </c>
      <c r="L330" s="727">
        <v>34.749999999999986</v>
      </c>
      <c r="M330" s="727">
        <v>6</v>
      </c>
      <c r="N330" s="728">
        <v>208.49999999999991</v>
      </c>
    </row>
    <row r="331" spans="1:14" ht="14.4" customHeight="1" x14ac:dyDescent="0.3">
      <c r="A331" s="723" t="s">
        <v>561</v>
      </c>
      <c r="B331" s="724" t="s">
        <v>2111</v>
      </c>
      <c r="C331" s="725" t="s">
        <v>571</v>
      </c>
      <c r="D331" s="726" t="s">
        <v>572</v>
      </c>
      <c r="E331" s="725" t="s">
        <v>589</v>
      </c>
      <c r="F331" s="726" t="s">
        <v>2112</v>
      </c>
      <c r="G331" s="725" t="s">
        <v>975</v>
      </c>
      <c r="H331" s="725" t="s">
        <v>1497</v>
      </c>
      <c r="I331" s="725" t="s">
        <v>1498</v>
      </c>
      <c r="J331" s="725" t="s">
        <v>1499</v>
      </c>
      <c r="K331" s="725" t="s">
        <v>1500</v>
      </c>
      <c r="L331" s="727">
        <v>98.599999999999966</v>
      </c>
      <c r="M331" s="727">
        <v>1</v>
      </c>
      <c r="N331" s="728">
        <v>98.599999999999966</v>
      </c>
    </row>
    <row r="332" spans="1:14" ht="14.4" customHeight="1" x14ac:dyDescent="0.3">
      <c r="A332" s="723" t="s">
        <v>561</v>
      </c>
      <c r="B332" s="724" t="s">
        <v>2111</v>
      </c>
      <c r="C332" s="725" t="s">
        <v>571</v>
      </c>
      <c r="D332" s="726" t="s">
        <v>572</v>
      </c>
      <c r="E332" s="725" t="s">
        <v>589</v>
      </c>
      <c r="F332" s="726" t="s">
        <v>2112</v>
      </c>
      <c r="G332" s="725" t="s">
        <v>975</v>
      </c>
      <c r="H332" s="725" t="s">
        <v>1501</v>
      </c>
      <c r="I332" s="725" t="s">
        <v>1502</v>
      </c>
      <c r="J332" s="725" t="s">
        <v>1068</v>
      </c>
      <c r="K332" s="725" t="s">
        <v>1503</v>
      </c>
      <c r="L332" s="727">
        <v>721.19999999999993</v>
      </c>
      <c r="M332" s="727">
        <v>1</v>
      </c>
      <c r="N332" s="728">
        <v>721.19999999999993</v>
      </c>
    </row>
    <row r="333" spans="1:14" ht="14.4" customHeight="1" x14ac:dyDescent="0.3">
      <c r="A333" s="723" t="s">
        <v>561</v>
      </c>
      <c r="B333" s="724" t="s">
        <v>2111</v>
      </c>
      <c r="C333" s="725" t="s">
        <v>571</v>
      </c>
      <c r="D333" s="726" t="s">
        <v>572</v>
      </c>
      <c r="E333" s="725" t="s">
        <v>589</v>
      </c>
      <c r="F333" s="726" t="s">
        <v>2112</v>
      </c>
      <c r="G333" s="725" t="s">
        <v>975</v>
      </c>
      <c r="H333" s="725" t="s">
        <v>1504</v>
      </c>
      <c r="I333" s="725" t="s">
        <v>1505</v>
      </c>
      <c r="J333" s="725" t="s">
        <v>1506</v>
      </c>
      <c r="K333" s="725" t="s">
        <v>1507</v>
      </c>
      <c r="L333" s="727">
        <v>62.120000000000026</v>
      </c>
      <c r="M333" s="727">
        <v>1</v>
      </c>
      <c r="N333" s="728">
        <v>62.120000000000026</v>
      </c>
    </row>
    <row r="334" spans="1:14" ht="14.4" customHeight="1" x14ac:dyDescent="0.3">
      <c r="A334" s="723" t="s">
        <v>561</v>
      </c>
      <c r="B334" s="724" t="s">
        <v>2111</v>
      </c>
      <c r="C334" s="725" t="s">
        <v>571</v>
      </c>
      <c r="D334" s="726" t="s">
        <v>572</v>
      </c>
      <c r="E334" s="725" t="s">
        <v>589</v>
      </c>
      <c r="F334" s="726" t="s">
        <v>2112</v>
      </c>
      <c r="G334" s="725" t="s">
        <v>975</v>
      </c>
      <c r="H334" s="725" t="s">
        <v>990</v>
      </c>
      <c r="I334" s="725" t="s">
        <v>991</v>
      </c>
      <c r="J334" s="725" t="s">
        <v>992</v>
      </c>
      <c r="K334" s="725" t="s">
        <v>993</v>
      </c>
      <c r="L334" s="727">
        <v>36.61999999999999</v>
      </c>
      <c r="M334" s="727">
        <v>2</v>
      </c>
      <c r="N334" s="728">
        <v>73.239999999999981</v>
      </c>
    </row>
    <row r="335" spans="1:14" ht="14.4" customHeight="1" x14ac:dyDescent="0.3">
      <c r="A335" s="723" t="s">
        <v>561</v>
      </c>
      <c r="B335" s="724" t="s">
        <v>2111</v>
      </c>
      <c r="C335" s="725" t="s">
        <v>571</v>
      </c>
      <c r="D335" s="726" t="s">
        <v>572</v>
      </c>
      <c r="E335" s="725" t="s">
        <v>589</v>
      </c>
      <c r="F335" s="726" t="s">
        <v>2112</v>
      </c>
      <c r="G335" s="725" t="s">
        <v>975</v>
      </c>
      <c r="H335" s="725" t="s">
        <v>994</v>
      </c>
      <c r="I335" s="725" t="s">
        <v>995</v>
      </c>
      <c r="J335" s="725" t="s">
        <v>996</v>
      </c>
      <c r="K335" s="725" t="s">
        <v>997</v>
      </c>
      <c r="L335" s="727">
        <v>42.579999999999991</v>
      </c>
      <c r="M335" s="727">
        <v>3</v>
      </c>
      <c r="N335" s="728">
        <v>127.73999999999998</v>
      </c>
    </row>
    <row r="336" spans="1:14" ht="14.4" customHeight="1" x14ac:dyDescent="0.3">
      <c r="A336" s="723" t="s">
        <v>561</v>
      </c>
      <c r="B336" s="724" t="s">
        <v>2111</v>
      </c>
      <c r="C336" s="725" t="s">
        <v>571</v>
      </c>
      <c r="D336" s="726" t="s">
        <v>572</v>
      </c>
      <c r="E336" s="725" t="s">
        <v>589</v>
      </c>
      <c r="F336" s="726" t="s">
        <v>2112</v>
      </c>
      <c r="G336" s="725" t="s">
        <v>975</v>
      </c>
      <c r="H336" s="725" t="s">
        <v>1508</v>
      </c>
      <c r="I336" s="725" t="s">
        <v>1509</v>
      </c>
      <c r="J336" s="725" t="s">
        <v>1510</v>
      </c>
      <c r="K336" s="725" t="s">
        <v>930</v>
      </c>
      <c r="L336" s="727">
        <v>89.320000000000007</v>
      </c>
      <c r="M336" s="727">
        <v>1</v>
      </c>
      <c r="N336" s="728">
        <v>89.320000000000007</v>
      </c>
    </row>
    <row r="337" spans="1:14" ht="14.4" customHeight="1" x14ac:dyDescent="0.3">
      <c r="A337" s="723" t="s">
        <v>561</v>
      </c>
      <c r="B337" s="724" t="s">
        <v>2111</v>
      </c>
      <c r="C337" s="725" t="s">
        <v>571</v>
      </c>
      <c r="D337" s="726" t="s">
        <v>572</v>
      </c>
      <c r="E337" s="725" t="s">
        <v>589</v>
      </c>
      <c r="F337" s="726" t="s">
        <v>2112</v>
      </c>
      <c r="G337" s="725" t="s">
        <v>975</v>
      </c>
      <c r="H337" s="725" t="s">
        <v>998</v>
      </c>
      <c r="I337" s="725" t="s">
        <v>999</v>
      </c>
      <c r="J337" s="725" t="s">
        <v>1000</v>
      </c>
      <c r="K337" s="725" t="s">
        <v>1001</v>
      </c>
      <c r="L337" s="727">
        <v>44.59</v>
      </c>
      <c r="M337" s="727">
        <v>26</v>
      </c>
      <c r="N337" s="728">
        <v>1159.3400000000001</v>
      </c>
    </row>
    <row r="338" spans="1:14" ht="14.4" customHeight="1" x14ac:dyDescent="0.3">
      <c r="A338" s="723" t="s">
        <v>561</v>
      </c>
      <c r="B338" s="724" t="s">
        <v>2111</v>
      </c>
      <c r="C338" s="725" t="s">
        <v>571</v>
      </c>
      <c r="D338" s="726" t="s">
        <v>572</v>
      </c>
      <c r="E338" s="725" t="s">
        <v>589</v>
      </c>
      <c r="F338" s="726" t="s">
        <v>2112</v>
      </c>
      <c r="G338" s="725" t="s">
        <v>975</v>
      </c>
      <c r="H338" s="725" t="s">
        <v>1511</v>
      </c>
      <c r="I338" s="725" t="s">
        <v>1512</v>
      </c>
      <c r="J338" s="725" t="s">
        <v>1513</v>
      </c>
      <c r="K338" s="725" t="s">
        <v>1514</v>
      </c>
      <c r="L338" s="727">
        <v>49.319999999999993</v>
      </c>
      <c r="M338" s="727">
        <v>2</v>
      </c>
      <c r="N338" s="728">
        <v>98.639999999999986</v>
      </c>
    </row>
    <row r="339" spans="1:14" ht="14.4" customHeight="1" x14ac:dyDescent="0.3">
      <c r="A339" s="723" t="s">
        <v>561</v>
      </c>
      <c r="B339" s="724" t="s">
        <v>2111</v>
      </c>
      <c r="C339" s="725" t="s">
        <v>571</v>
      </c>
      <c r="D339" s="726" t="s">
        <v>572</v>
      </c>
      <c r="E339" s="725" t="s">
        <v>589</v>
      </c>
      <c r="F339" s="726" t="s">
        <v>2112</v>
      </c>
      <c r="G339" s="725" t="s">
        <v>975</v>
      </c>
      <c r="H339" s="725" t="s">
        <v>1515</v>
      </c>
      <c r="I339" s="725" t="s">
        <v>1515</v>
      </c>
      <c r="J339" s="725" t="s">
        <v>1036</v>
      </c>
      <c r="K339" s="725" t="s">
        <v>1516</v>
      </c>
      <c r="L339" s="727">
        <v>66.40000000000002</v>
      </c>
      <c r="M339" s="727">
        <v>3</v>
      </c>
      <c r="N339" s="728">
        <v>199.20000000000007</v>
      </c>
    </row>
    <row r="340" spans="1:14" ht="14.4" customHeight="1" x14ac:dyDescent="0.3">
      <c r="A340" s="723" t="s">
        <v>561</v>
      </c>
      <c r="B340" s="724" t="s">
        <v>2111</v>
      </c>
      <c r="C340" s="725" t="s">
        <v>571</v>
      </c>
      <c r="D340" s="726" t="s">
        <v>572</v>
      </c>
      <c r="E340" s="725" t="s">
        <v>589</v>
      </c>
      <c r="F340" s="726" t="s">
        <v>2112</v>
      </c>
      <c r="G340" s="725" t="s">
        <v>975</v>
      </c>
      <c r="H340" s="725" t="s">
        <v>1517</v>
      </c>
      <c r="I340" s="725" t="s">
        <v>1518</v>
      </c>
      <c r="J340" s="725" t="s">
        <v>1519</v>
      </c>
      <c r="K340" s="725" t="s">
        <v>1009</v>
      </c>
      <c r="L340" s="727">
        <v>44.120041843707398</v>
      </c>
      <c r="M340" s="727">
        <v>2</v>
      </c>
      <c r="N340" s="728">
        <v>88.240083687414796</v>
      </c>
    </row>
    <row r="341" spans="1:14" ht="14.4" customHeight="1" x14ac:dyDescent="0.3">
      <c r="A341" s="723" t="s">
        <v>561</v>
      </c>
      <c r="B341" s="724" t="s">
        <v>2111</v>
      </c>
      <c r="C341" s="725" t="s">
        <v>571</v>
      </c>
      <c r="D341" s="726" t="s">
        <v>572</v>
      </c>
      <c r="E341" s="725" t="s">
        <v>589</v>
      </c>
      <c r="F341" s="726" t="s">
        <v>2112</v>
      </c>
      <c r="G341" s="725" t="s">
        <v>975</v>
      </c>
      <c r="H341" s="725" t="s">
        <v>1010</v>
      </c>
      <c r="I341" s="725" t="s">
        <v>1011</v>
      </c>
      <c r="J341" s="725" t="s">
        <v>1012</v>
      </c>
      <c r="K341" s="725" t="s">
        <v>908</v>
      </c>
      <c r="L341" s="727">
        <v>67.11</v>
      </c>
      <c r="M341" s="727">
        <v>10</v>
      </c>
      <c r="N341" s="728">
        <v>671.1</v>
      </c>
    </row>
    <row r="342" spans="1:14" ht="14.4" customHeight="1" x14ac:dyDescent="0.3">
      <c r="A342" s="723" t="s">
        <v>561</v>
      </c>
      <c r="B342" s="724" t="s">
        <v>2111</v>
      </c>
      <c r="C342" s="725" t="s">
        <v>571</v>
      </c>
      <c r="D342" s="726" t="s">
        <v>572</v>
      </c>
      <c r="E342" s="725" t="s">
        <v>589</v>
      </c>
      <c r="F342" s="726" t="s">
        <v>2112</v>
      </c>
      <c r="G342" s="725" t="s">
        <v>975</v>
      </c>
      <c r="H342" s="725" t="s">
        <v>1520</v>
      </c>
      <c r="I342" s="725" t="s">
        <v>1521</v>
      </c>
      <c r="J342" s="725" t="s">
        <v>1522</v>
      </c>
      <c r="K342" s="725" t="s">
        <v>993</v>
      </c>
      <c r="L342" s="727">
        <v>86.679999999999993</v>
      </c>
      <c r="M342" s="727">
        <v>1</v>
      </c>
      <c r="N342" s="728">
        <v>86.679999999999993</v>
      </c>
    </row>
    <row r="343" spans="1:14" ht="14.4" customHeight="1" x14ac:dyDescent="0.3">
      <c r="A343" s="723" t="s">
        <v>561</v>
      </c>
      <c r="B343" s="724" t="s">
        <v>2111</v>
      </c>
      <c r="C343" s="725" t="s">
        <v>571</v>
      </c>
      <c r="D343" s="726" t="s">
        <v>572</v>
      </c>
      <c r="E343" s="725" t="s">
        <v>589</v>
      </c>
      <c r="F343" s="726" t="s">
        <v>2112</v>
      </c>
      <c r="G343" s="725" t="s">
        <v>975</v>
      </c>
      <c r="H343" s="725" t="s">
        <v>1523</v>
      </c>
      <c r="I343" s="725" t="s">
        <v>1524</v>
      </c>
      <c r="J343" s="725" t="s">
        <v>1525</v>
      </c>
      <c r="K343" s="725" t="s">
        <v>755</v>
      </c>
      <c r="L343" s="727">
        <v>107.45999999999998</v>
      </c>
      <c r="M343" s="727">
        <v>1</v>
      </c>
      <c r="N343" s="728">
        <v>107.45999999999998</v>
      </c>
    </row>
    <row r="344" spans="1:14" ht="14.4" customHeight="1" x14ac:dyDescent="0.3">
      <c r="A344" s="723" t="s">
        <v>561</v>
      </c>
      <c r="B344" s="724" t="s">
        <v>2111</v>
      </c>
      <c r="C344" s="725" t="s">
        <v>571</v>
      </c>
      <c r="D344" s="726" t="s">
        <v>572</v>
      </c>
      <c r="E344" s="725" t="s">
        <v>589</v>
      </c>
      <c r="F344" s="726" t="s">
        <v>2112</v>
      </c>
      <c r="G344" s="725" t="s">
        <v>975</v>
      </c>
      <c r="H344" s="725" t="s">
        <v>1016</v>
      </c>
      <c r="I344" s="725" t="s">
        <v>1017</v>
      </c>
      <c r="J344" s="725" t="s">
        <v>1018</v>
      </c>
      <c r="K344" s="725" t="s">
        <v>1019</v>
      </c>
      <c r="L344" s="727">
        <v>24.929999999999993</v>
      </c>
      <c r="M344" s="727">
        <v>1</v>
      </c>
      <c r="N344" s="728">
        <v>24.929999999999993</v>
      </c>
    </row>
    <row r="345" spans="1:14" ht="14.4" customHeight="1" x14ac:dyDescent="0.3">
      <c r="A345" s="723" t="s">
        <v>561</v>
      </c>
      <c r="B345" s="724" t="s">
        <v>2111</v>
      </c>
      <c r="C345" s="725" t="s">
        <v>571</v>
      </c>
      <c r="D345" s="726" t="s">
        <v>572</v>
      </c>
      <c r="E345" s="725" t="s">
        <v>589</v>
      </c>
      <c r="F345" s="726" t="s">
        <v>2112</v>
      </c>
      <c r="G345" s="725" t="s">
        <v>975</v>
      </c>
      <c r="H345" s="725" t="s">
        <v>1526</v>
      </c>
      <c r="I345" s="725" t="s">
        <v>1527</v>
      </c>
      <c r="J345" s="725" t="s">
        <v>1528</v>
      </c>
      <c r="K345" s="725" t="s">
        <v>1529</v>
      </c>
      <c r="L345" s="727">
        <v>58.739999999999995</v>
      </c>
      <c r="M345" s="727">
        <v>1</v>
      </c>
      <c r="N345" s="728">
        <v>58.739999999999995</v>
      </c>
    </row>
    <row r="346" spans="1:14" ht="14.4" customHeight="1" x14ac:dyDescent="0.3">
      <c r="A346" s="723" t="s">
        <v>561</v>
      </c>
      <c r="B346" s="724" t="s">
        <v>2111</v>
      </c>
      <c r="C346" s="725" t="s">
        <v>571</v>
      </c>
      <c r="D346" s="726" t="s">
        <v>572</v>
      </c>
      <c r="E346" s="725" t="s">
        <v>589</v>
      </c>
      <c r="F346" s="726" t="s">
        <v>2112</v>
      </c>
      <c r="G346" s="725" t="s">
        <v>975</v>
      </c>
      <c r="H346" s="725" t="s">
        <v>1530</v>
      </c>
      <c r="I346" s="725" t="s">
        <v>1531</v>
      </c>
      <c r="J346" s="725" t="s">
        <v>1532</v>
      </c>
      <c r="K346" s="725" t="s">
        <v>1533</v>
      </c>
      <c r="L346" s="727">
        <v>20.060000000000002</v>
      </c>
      <c r="M346" s="727">
        <v>2</v>
      </c>
      <c r="N346" s="728">
        <v>40.120000000000005</v>
      </c>
    </row>
    <row r="347" spans="1:14" ht="14.4" customHeight="1" x14ac:dyDescent="0.3">
      <c r="A347" s="723" t="s">
        <v>561</v>
      </c>
      <c r="B347" s="724" t="s">
        <v>2111</v>
      </c>
      <c r="C347" s="725" t="s">
        <v>571</v>
      </c>
      <c r="D347" s="726" t="s">
        <v>572</v>
      </c>
      <c r="E347" s="725" t="s">
        <v>589</v>
      </c>
      <c r="F347" s="726" t="s">
        <v>2112</v>
      </c>
      <c r="G347" s="725" t="s">
        <v>975</v>
      </c>
      <c r="H347" s="725" t="s">
        <v>1020</v>
      </c>
      <c r="I347" s="725" t="s">
        <v>1021</v>
      </c>
      <c r="J347" s="725" t="s">
        <v>1022</v>
      </c>
      <c r="K347" s="725" t="s">
        <v>1023</v>
      </c>
      <c r="L347" s="727">
        <v>409.59</v>
      </c>
      <c r="M347" s="727">
        <v>3</v>
      </c>
      <c r="N347" s="728">
        <v>1228.77</v>
      </c>
    </row>
    <row r="348" spans="1:14" ht="14.4" customHeight="1" x14ac:dyDescent="0.3">
      <c r="A348" s="723" t="s">
        <v>561</v>
      </c>
      <c r="B348" s="724" t="s">
        <v>2111</v>
      </c>
      <c r="C348" s="725" t="s">
        <v>571</v>
      </c>
      <c r="D348" s="726" t="s">
        <v>572</v>
      </c>
      <c r="E348" s="725" t="s">
        <v>589</v>
      </c>
      <c r="F348" s="726" t="s">
        <v>2112</v>
      </c>
      <c r="G348" s="725" t="s">
        <v>975</v>
      </c>
      <c r="H348" s="725" t="s">
        <v>1534</v>
      </c>
      <c r="I348" s="725" t="s">
        <v>1535</v>
      </c>
      <c r="J348" s="725" t="s">
        <v>1536</v>
      </c>
      <c r="K348" s="725" t="s">
        <v>1537</v>
      </c>
      <c r="L348" s="727">
        <v>49.340000000000025</v>
      </c>
      <c r="M348" s="727">
        <v>1</v>
      </c>
      <c r="N348" s="728">
        <v>49.340000000000025</v>
      </c>
    </row>
    <row r="349" spans="1:14" ht="14.4" customHeight="1" x14ac:dyDescent="0.3">
      <c r="A349" s="723" t="s">
        <v>561</v>
      </c>
      <c r="B349" s="724" t="s">
        <v>2111</v>
      </c>
      <c r="C349" s="725" t="s">
        <v>571</v>
      </c>
      <c r="D349" s="726" t="s">
        <v>572</v>
      </c>
      <c r="E349" s="725" t="s">
        <v>589</v>
      </c>
      <c r="F349" s="726" t="s">
        <v>2112</v>
      </c>
      <c r="G349" s="725" t="s">
        <v>975</v>
      </c>
      <c r="H349" s="725" t="s">
        <v>1024</v>
      </c>
      <c r="I349" s="725" t="s">
        <v>1025</v>
      </c>
      <c r="J349" s="725" t="s">
        <v>1000</v>
      </c>
      <c r="K349" s="725" t="s">
        <v>1026</v>
      </c>
      <c r="L349" s="727">
        <v>56.880045513421294</v>
      </c>
      <c r="M349" s="727">
        <v>140</v>
      </c>
      <c r="N349" s="728">
        <v>7963.2063718789814</v>
      </c>
    </row>
    <row r="350" spans="1:14" ht="14.4" customHeight="1" x14ac:dyDescent="0.3">
      <c r="A350" s="723" t="s">
        <v>561</v>
      </c>
      <c r="B350" s="724" t="s">
        <v>2111</v>
      </c>
      <c r="C350" s="725" t="s">
        <v>571</v>
      </c>
      <c r="D350" s="726" t="s">
        <v>572</v>
      </c>
      <c r="E350" s="725" t="s">
        <v>589</v>
      </c>
      <c r="F350" s="726" t="s">
        <v>2112</v>
      </c>
      <c r="G350" s="725" t="s">
        <v>975</v>
      </c>
      <c r="H350" s="725" t="s">
        <v>1538</v>
      </c>
      <c r="I350" s="725" t="s">
        <v>1538</v>
      </c>
      <c r="J350" s="725" t="s">
        <v>1539</v>
      </c>
      <c r="K350" s="725" t="s">
        <v>1540</v>
      </c>
      <c r="L350" s="727">
        <v>70.06</v>
      </c>
      <c r="M350" s="727">
        <v>2</v>
      </c>
      <c r="N350" s="728">
        <v>140.12</v>
      </c>
    </row>
    <row r="351" spans="1:14" ht="14.4" customHeight="1" x14ac:dyDescent="0.3">
      <c r="A351" s="723" t="s">
        <v>561</v>
      </c>
      <c r="B351" s="724" t="s">
        <v>2111</v>
      </c>
      <c r="C351" s="725" t="s">
        <v>571</v>
      </c>
      <c r="D351" s="726" t="s">
        <v>572</v>
      </c>
      <c r="E351" s="725" t="s">
        <v>589</v>
      </c>
      <c r="F351" s="726" t="s">
        <v>2112</v>
      </c>
      <c r="G351" s="725" t="s">
        <v>975</v>
      </c>
      <c r="H351" s="725" t="s">
        <v>1541</v>
      </c>
      <c r="I351" s="725" t="s">
        <v>1542</v>
      </c>
      <c r="J351" s="725" t="s">
        <v>1543</v>
      </c>
      <c r="K351" s="725" t="s">
        <v>1414</v>
      </c>
      <c r="L351" s="727">
        <v>32.560000000000009</v>
      </c>
      <c r="M351" s="727">
        <v>1</v>
      </c>
      <c r="N351" s="728">
        <v>32.560000000000009</v>
      </c>
    </row>
    <row r="352" spans="1:14" ht="14.4" customHeight="1" x14ac:dyDescent="0.3">
      <c r="A352" s="723" t="s">
        <v>561</v>
      </c>
      <c r="B352" s="724" t="s">
        <v>2111</v>
      </c>
      <c r="C352" s="725" t="s">
        <v>571</v>
      </c>
      <c r="D352" s="726" t="s">
        <v>572</v>
      </c>
      <c r="E352" s="725" t="s">
        <v>589</v>
      </c>
      <c r="F352" s="726" t="s">
        <v>2112</v>
      </c>
      <c r="G352" s="725" t="s">
        <v>975</v>
      </c>
      <c r="H352" s="725" t="s">
        <v>1031</v>
      </c>
      <c r="I352" s="725" t="s">
        <v>1032</v>
      </c>
      <c r="J352" s="725" t="s">
        <v>1033</v>
      </c>
      <c r="K352" s="725" t="s">
        <v>1034</v>
      </c>
      <c r="L352" s="727">
        <v>27.25</v>
      </c>
      <c r="M352" s="727">
        <v>1</v>
      </c>
      <c r="N352" s="728">
        <v>27.25</v>
      </c>
    </row>
    <row r="353" spans="1:14" ht="14.4" customHeight="1" x14ac:dyDescent="0.3">
      <c r="A353" s="723" t="s">
        <v>561</v>
      </c>
      <c r="B353" s="724" t="s">
        <v>2111</v>
      </c>
      <c r="C353" s="725" t="s">
        <v>571</v>
      </c>
      <c r="D353" s="726" t="s">
        <v>572</v>
      </c>
      <c r="E353" s="725" t="s">
        <v>589</v>
      </c>
      <c r="F353" s="726" t="s">
        <v>2112</v>
      </c>
      <c r="G353" s="725" t="s">
        <v>975</v>
      </c>
      <c r="H353" s="725" t="s">
        <v>1544</v>
      </c>
      <c r="I353" s="725" t="s">
        <v>1545</v>
      </c>
      <c r="J353" s="725" t="s">
        <v>1546</v>
      </c>
      <c r="K353" s="725" t="s">
        <v>1547</v>
      </c>
      <c r="L353" s="727">
        <v>92.170087414653466</v>
      </c>
      <c r="M353" s="727">
        <v>1</v>
      </c>
      <c r="N353" s="728">
        <v>92.170087414653466</v>
      </c>
    </row>
    <row r="354" spans="1:14" ht="14.4" customHeight="1" x14ac:dyDescent="0.3">
      <c r="A354" s="723" t="s">
        <v>561</v>
      </c>
      <c r="B354" s="724" t="s">
        <v>2111</v>
      </c>
      <c r="C354" s="725" t="s">
        <v>571</v>
      </c>
      <c r="D354" s="726" t="s">
        <v>572</v>
      </c>
      <c r="E354" s="725" t="s">
        <v>589</v>
      </c>
      <c r="F354" s="726" t="s">
        <v>2112</v>
      </c>
      <c r="G354" s="725" t="s">
        <v>975</v>
      </c>
      <c r="H354" s="725" t="s">
        <v>1548</v>
      </c>
      <c r="I354" s="725" t="s">
        <v>1549</v>
      </c>
      <c r="J354" s="725" t="s">
        <v>1550</v>
      </c>
      <c r="K354" s="725" t="s">
        <v>1551</v>
      </c>
      <c r="L354" s="727">
        <v>1375</v>
      </c>
      <c r="M354" s="727">
        <v>19</v>
      </c>
      <c r="N354" s="728">
        <v>26125</v>
      </c>
    </row>
    <row r="355" spans="1:14" ht="14.4" customHeight="1" x14ac:dyDescent="0.3">
      <c r="A355" s="723" t="s">
        <v>561</v>
      </c>
      <c r="B355" s="724" t="s">
        <v>2111</v>
      </c>
      <c r="C355" s="725" t="s">
        <v>571</v>
      </c>
      <c r="D355" s="726" t="s">
        <v>572</v>
      </c>
      <c r="E355" s="725" t="s">
        <v>589</v>
      </c>
      <c r="F355" s="726" t="s">
        <v>2112</v>
      </c>
      <c r="G355" s="725" t="s">
        <v>975</v>
      </c>
      <c r="H355" s="725" t="s">
        <v>1038</v>
      </c>
      <c r="I355" s="725" t="s">
        <v>1039</v>
      </c>
      <c r="J355" s="725" t="s">
        <v>1040</v>
      </c>
      <c r="K355" s="725" t="s">
        <v>1041</v>
      </c>
      <c r="L355" s="727">
        <v>325.15999999999991</v>
      </c>
      <c r="M355" s="727">
        <v>12</v>
      </c>
      <c r="N355" s="728">
        <v>3901.9199999999992</v>
      </c>
    </row>
    <row r="356" spans="1:14" ht="14.4" customHeight="1" x14ac:dyDescent="0.3">
      <c r="A356" s="723" t="s">
        <v>561</v>
      </c>
      <c r="B356" s="724" t="s">
        <v>2111</v>
      </c>
      <c r="C356" s="725" t="s">
        <v>571</v>
      </c>
      <c r="D356" s="726" t="s">
        <v>572</v>
      </c>
      <c r="E356" s="725" t="s">
        <v>589</v>
      </c>
      <c r="F356" s="726" t="s">
        <v>2112</v>
      </c>
      <c r="G356" s="725" t="s">
        <v>975</v>
      </c>
      <c r="H356" s="725" t="s">
        <v>1552</v>
      </c>
      <c r="I356" s="725" t="s">
        <v>1553</v>
      </c>
      <c r="J356" s="725" t="s">
        <v>1554</v>
      </c>
      <c r="K356" s="725" t="s">
        <v>747</v>
      </c>
      <c r="L356" s="727">
        <v>76.809999999999988</v>
      </c>
      <c r="M356" s="727">
        <v>1</v>
      </c>
      <c r="N356" s="728">
        <v>76.809999999999988</v>
      </c>
    </row>
    <row r="357" spans="1:14" ht="14.4" customHeight="1" x14ac:dyDescent="0.3">
      <c r="A357" s="723" t="s">
        <v>561</v>
      </c>
      <c r="B357" s="724" t="s">
        <v>2111</v>
      </c>
      <c r="C357" s="725" t="s">
        <v>571</v>
      </c>
      <c r="D357" s="726" t="s">
        <v>572</v>
      </c>
      <c r="E357" s="725" t="s">
        <v>589</v>
      </c>
      <c r="F357" s="726" t="s">
        <v>2112</v>
      </c>
      <c r="G357" s="725" t="s">
        <v>975</v>
      </c>
      <c r="H357" s="725" t="s">
        <v>1050</v>
      </c>
      <c r="I357" s="725" t="s">
        <v>1051</v>
      </c>
      <c r="J357" s="725" t="s">
        <v>1052</v>
      </c>
      <c r="K357" s="725" t="s">
        <v>1053</v>
      </c>
      <c r="L357" s="727">
        <v>22.090000000000003</v>
      </c>
      <c r="M357" s="727">
        <v>6</v>
      </c>
      <c r="N357" s="728">
        <v>132.54000000000002</v>
      </c>
    </row>
    <row r="358" spans="1:14" ht="14.4" customHeight="1" x14ac:dyDescent="0.3">
      <c r="A358" s="723" t="s">
        <v>561</v>
      </c>
      <c r="B358" s="724" t="s">
        <v>2111</v>
      </c>
      <c r="C358" s="725" t="s">
        <v>571</v>
      </c>
      <c r="D358" s="726" t="s">
        <v>572</v>
      </c>
      <c r="E358" s="725" t="s">
        <v>589</v>
      </c>
      <c r="F358" s="726" t="s">
        <v>2112</v>
      </c>
      <c r="G358" s="725" t="s">
        <v>975</v>
      </c>
      <c r="H358" s="725" t="s">
        <v>1555</v>
      </c>
      <c r="I358" s="725" t="s">
        <v>1555</v>
      </c>
      <c r="J358" s="725" t="s">
        <v>1556</v>
      </c>
      <c r="K358" s="725" t="s">
        <v>1557</v>
      </c>
      <c r="L358" s="727">
        <v>247.5</v>
      </c>
      <c r="M358" s="727">
        <v>1</v>
      </c>
      <c r="N358" s="728">
        <v>247.5</v>
      </c>
    </row>
    <row r="359" spans="1:14" ht="14.4" customHeight="1" x14ac:dyDescent="0.3">
      <c r="A359" s="723" t="s">
        <v>561</v>
      </c>
      <c r="B359" s="724" t="s">
        <v>2111</v>
      </c>
      <c r="C359" s="725" t="s">
        <v>571</v>
      </c>
      <c r="D359" s="726" t="s">
        <v>572</v>
      </c>
      <c r="E359" s="725" t="s">
        <v>589</v>
      </c>
      <c r="F359" s="726" t="s">
        <v>2112</v>
      </c>
      <c r="G359" s="725" t="s">
        <v>975</v>
      </c>
      <c r="H359" s="725" t="s">
        <v>1558</v>
      </c>
      <c r="I359" s="725" t="s">
        <v>1559</v>
      </c>
      <c r="J359" s="725" t="s">
        <v>1560</v>
      </c>
      <c r="K359" s="725" t="s">
        <v>1561</v>
      </c>
      <c r="L359" s="727">
        <v>832.45</v>
      </c>
      <c r="M359" s="727">
        <v>1</v>
      </c>
      <c r="N359" s="728">
        <v>832.45</v>
      </c>
    </row>
    <row r="360" spans="1:14" ht="14.4" customHeight="1" x14ac:dyDescent="0.3">
      <c r="A360" s="723" t="s">
        <v>561</v>
      </c>
      <c r="B360" s="724" t="s">
        <v>2111</v>
      </c>
      <c r="C360" s="725" t="s">
        <v>571</v>
      </c>
      <c r="D360" s="726" t="s">
        <v>572</v>
      </c>
      <c r="E360" s="725" t="s">
        <v>589</v>
      </c>
      <c r="F360" s="726" t="s">
        <v>2112</v>
      </c>
      <c r="G360" s="725" t="s">
        <v>975</v>
      </c>
      <c r="H360" s="725" t="s">
        <v>1064</v>
      </c>
      <c r="I360" s="725" t="s">
        <v>1064</v>
      </c>
      <c r="J360" s="725" t="s">
        <v>1065</v>
      </c>
      <c r="K360" s="725" t="s">
        <v>1066</v>
      </c>
      <c r="L360" s="727">
        <v>3300</v>
      </c>
      <c r="M360" s="727">
        <v>12</v>
      </c>
      <c r="N360" s="728">
        <v>39600</v>
      </c>
    </row>
    <row r="361" spans="1:14" ht="14.4" customHeight="1" x14ac:dyDescent="0.3">
      <c r="A361" s="723" t="s">
        <v>561</v>
      </c>
      <c r="B361" s="724" t="s">
        <v>2111</v>
      </c>
      <c r="C361" s="725" t="s">
        <v>571</v>
      </c>
      <c r="D361" s="726" t="s">
        <v>572</v>
      </c>
      <c r="E361" s="725" t="s">
        <v>589</v>
      </c>
      <c r="F361" s="726" t="s">
        <v>2112</v>
      </c>
      <c r="G361" s="725" t="s">
        <v>975</v>
      </c>
      <c r="H361" s="725" t="s">
        <v>1067</v>
      </c>
      <c r="I361" s="725" t="s">
        <v>1067</v>
      </c>
      <c r="J361" s="725" t="s">
        <v>1068</v>
      </c>
      <c r="K361" s="725" t="s">
        <v>1069</v>
      </c>
      <c r="L361" s="727">
        <v>408.95</v>
      </c>
      <c r="M361" s="727">
        <v>29</v>
      </c>
      <c r="N361" s="728">
        <v>11859.55</v>
      </c>
    </row>
    <row r="362" spans="1:14" ht="14.4" customHeight="1" x14ac:dyDescent="0.3">
      <c r="A362" s="723" t="s">
        <v>561</v>
      </c>
      <c r="B362" s="724" t="s">
        <v>2111</v>
      </c>
      <c r="C362" s="725" t="s">
        <v>571</v>
      </c>
      <c r="D362" s="726" t="s">
        <v>572</v>
      </c>
      <c r="E362" s="725" t="s">
        <v>589</v>
      </c>
      <c r="F362" s="726" t="s">
        <v>2112</v>
      </c>
      <c r="G362" s="725" t="s">
        <v>975</v>
      </c>
      <c r="H362" s="725" t="s">
        <v>1070</v>
      </c>
      <c r="I362" s="725" t="s">
        <v>1070</v>
      </c>
      <c r="J362" s="725" t="s">
        <v>1071</v>
      </c>
      <c r="K362" s="725" t="s">
        <v>1072</v>
      </c>
      <c r="L362" s="727">
        <v>67.729363947155193</v>
      </c>
      <c r="M362" s="727">
        <v>240</v>
      </c>
      <c r="N362" s="728">
        <v>16255.047347317246</v>
      </c>
    </row>
    <row r="363" spans="1:14" ht="14.4" customHeight="1" x14ac:dyDescent="0.3">
      <c r="A363" s="723" t="s">
        <v>561</v>
      </c>
      <c r="B363" s="724" t="s">
        <v>2111</v>
      </c>
      <c r="C363" s="725" t="s">
        <v>571</v>
      </c>
      <c r="D363" s="726" t="s">
        <v>572</v>
      </c>
      <c r="E363" s="725" t="s">
        <v>589</v>
      </c>
      <c r="F363" s="726" t="s">
        <v>2112</v>
      </c>
      <c r="G363" s="725" t="s">
        <v>975</v>
      </c>
      <c r="H363" s="725" t="s">
        <v>1073</v>
      </c>
      <c r="I363" s="725" t="s">
        <v>1073</v>
      </c>
      <c r="J363" s="725" t="s">
        <v>1068</v>
      </c>
      <c r="K363" s="725" t="s">
        <v>1074</v>
      </c>
      <c r="L363" s="727">
        <v>301.47000000000003</v>
      </c>
      <c r="M363" s="727">
        <v>6</v>
      </c>
      <c r="N363" s="728">
        <v>1808.8200000000002</v>
      </c>
    </row>
    <row r="364" spans="1:14" ht="14.4" customHeight="1" x14ac:dyDescent="0.3">
      <c r="A364" s="723" t="s">
        <v>561</v>
      </c>
      <c r="B364" s="724" t="s">
        <v>2111</v>
      </c>
      <c r="C364" s="725" t="s">
        <v>571</v>
      </c>
      <c r="D364" s="726" t="s">
        <v>572</v>
      </c>
      <c r="E364" s="725" t="s">
        <v>589</v>
      </c>
      <c r="F364" s="726" t="s">
        <v>2112</v>
      </c>
      <c r="G364" s="725" t="s">
        <v>975</v>
      </c>
      <c r="H364" s="725" t="s">
        <v>1075</v>
      </c>
      <c r="I364" s="725" t="s">
        <v>1075</v>
      </c>
      <c r="J364" s="725" t="s">
        <v>1068</v>
      </c>
      <c r="K364" s="725" t="s">
        <v>1076</v>
      </c>
      <c r="L364" s="727">
        <v>630.66</v>
      </c>
      <c r="M364" s="727">
        <v>1</v>
      </c>
      <c r="N364" s="728">
        <v>630.66</v>
      </c>
    </row>
    <row r="365" spans="1:14" ht="14.4" customHeight="1" x14ac:dyDescent="0.3">
      <c r="A365" s="723" t="s">
        <v>561</v>
      </c>
      <c r="B365" s="724" t="s">
        <v>2111</v>
      </c>
      <c r="C365" s="725" t="s">
        <v>571</v>
      </c>
      <c r="D365" s="726" t="s">
        <v>572</v>
      </c>
      <c r="E365" s="725" t="s">
        <v>589</v>
      </c>
      <c r="F365" s="726" t="s">
        <v>2112</v>
      </c>
      <c r="G365" s="725" t="s">
        <v>975</v>
      </c>
      <c r="H365" s="725" t="s">
        <v>1080</v>
      </c>
      <c r="I365" s="725" t="s">
        <v>1080</v>
      </c>
      <c r="J365" s="725" t="s">
        <v>1048</v>
      </c>
      <c r="K365" s="725" t="s">
        <v>1081</v>
      </c>
      <c r="L365" s="727">
        <v>66.730000000000018</v>
      </c>
      <c r="M365" s="727">
        <v>2</v>
      </c>
      <c r="N365" s="728">
        <v>133.46000000000004</v>
      </c>
    </row>
    <row r="366" spans="1:14" ht="14.4" customHeight="1" x14ac:dyDescent="0.3">
      <c r="A366" s="723" t="s">
        <v>561</v>
      </c>
      <c r="B366" s="724" t="s">
        <v>2111</v>
      </c>
      <c r="C366" s="725" t="s">
        <v>571</v>
      </c>
      <c r="D366" s="726" t="s">
        <v>572</v>
      </c>
      <c r="E366" s="725" t="s">
        <v>1090</v>
      </c>
      <c r="F366" s="726" t="s">
        <v>2113</v>
      </c>
      <c r="G366" s="725" t="s">
        <v>975</v>
      </c>
      <c r="H366" s="725" t="s">
        <v>1562</v>
      </c>
      <c r="I366" s="725" t="s">
        <v>1563</v>
      </c>
      <c r="J366" s="725" t="s">
        <v>1564</v>
      </c>
      <c r="K366" s="725" t="s">
        <v>1099</v>
      </c>
      <c r="L366" s="727">
        <v>40.92</v>
      </c>
      <c r="M366" s="727">
        <v>4</v>
      </c>
      <c r="N366" s="728">
        <v>163.68</v>
      </c>
    </row>
    <row r="367" spans="1:14" ht="14.4" customHeight="1" x14ac:dyDescent="0.3">
      <c r="A367" s="723" t="s">
        <v>561</v>
      </c>
      <c r="B367" s="724" t="s">
        <v>2111</v>
      </c>
      <c r="C367" s="725" t="s">
        <v>571</v>
      </c>
      <c r="D367" s="726" t="s">
        <v>572</v>
      </c>
      <c r="E367" s="725" t="s">
        <v>1090</v>
      </c>
      <c r="F367" s="726" t="s">
        <v>2113</v>
      </c>
      <c r="G367" s="725" t="s">
        <v>975</v>
      </c>
      <c r="H367" s="725" t="s">
        <v>1096</v>
      </c>
      <c r="I367" s="725" t="s">
        <v>1097</v>
      </c>
      <c r="J367" s="725" t="s">
        <v>1098</v>
      </c>
      <c r="K367" s="725" t="s">
        <v>1099</v>
      </c>
      <c r="L367" s="727">
        <v>40.919999999999995</v>
      </c>
      <c r="M367" s="727">
        <v>12</v>
      </c>
      <c r="N367" s="728">
        <v>491.03999999999996</v>
      </c>
    </row>
    <row r="368" spans="1:14" ht="14.4" customHeight="1" x14ac:dyDescent="0.3">
      <c r="A368" s="723" t="s">
        <v>561</v>
      </c>
      <c r="B368" s="724" t="s">
        <v>2111</v>
      </c>
      <c r="C368" s="725" t="s">
        <v>571</v>
      </c>
      <c r="D368" s="726" t="s">
        <v>572</v>
      </c>
      <c r="E368" s="725" t="s">
        <v>1090</v>
      </c>
      <c r="F368" s="726" t="s">
        <v>2113</v>
      </c>
      <c r="G368" s="725" t="s">
        <v>975</v>
      </c>
      <c r="H368" s="725" t="s">
        <v>1103</v>
      </c>
      <c r="I368" s="725" t="s">
        <v>1103</v>
      </c>
      <c r="J368" s="725" t="s">
        <v>1104</v>
      </c>
      <c r="K368" s="725" t="s">
        <v>1105</v>
      </c>
      <c r="L368" s="727">
        <v>54.38000000000001</v>
      </c>
      <c r="M368" s="727">
        <v>4</v>
      </c>
      <c r="N368" s="728">
        <v>217.52000000000004</v>
      </c>
    </row>
    <row r="369" spans="1:14" ht="14.4" customHeight="1" x14ac:dyDescent="0.3">
      <c r="A369" s="723" t="s">
        <v>561</v>
      </c>
      <c r="B369" s="724" t="s">
        <v>2111</v>
      </c>
      <c r="C369" s="725" t="s">
        <v>571</v>
      </c>
      <c r="D369" s="726" t="s">
        <v>572</v>
      </c>
      <c r="E369" s="725" t="s">
        <v>1090</v>
      </c>
      <c r="F369" s="726" t="s">
        <v>2113</v>
      </c>
      <c r="G369" s="725" t="s">
        <v>975</v>
      </c>
      <c r="H369" s="725" t="s">
        <v>1565</v>
      </c>
      <c r="I369" s="725" t="s">
        <v>1566</v>
      </c>
      <c r="J369" s="725" t="s">
        <v>1567</v>
      </c>
      <c r="K369" s="725" t="s">
        <v>1568</v>
      </c>
      <c r="L369" s="727">
        <v>164.43</v>
      </c>
      <c r="M369" s="727">
        <v>3</v>
      </c>
      <c r="N369" s="728">
        <v>493.29</v>
      </c>
    </row>
    <row r="370" spans="1:14" ht="14.4" customHeight="1" x14ac:dyDescent="0.3">
      <c r="A370" s="723" t="s">
        <v>561</v>
      </c>
      <c r="B370" s="724" t="s">
        <v>2111</v>
      </c>
      <c r="C370" s="725" t="s">
        <v>571</v>
      </c>
      <c r="D370" s="726" t="s">
        <v>572</v>
      </c>
      <c r="E370" s="725" t="s">
        <v>1090</v>
      </c>
      <c r="F370" s="726" t="s">
        <v>2113</v>
      </c>
      <c r="G370" s="725" t="s">
        <v>975</v>
      </c>
      <c r="H370" s="725" t="s">
        <v>1117</v>
      </c>
      <c r="I370" s="725" t="s">
        <v>1118</v>
      </c>
      <c r="J370" s="725" t="s">
        <v>1119</v>
      </c>
      <c r="K370" s="725" t="s">
        <v>1102</v>
      </c>
      <c r="L370" s="727">
        <v>135.6</v>
      </c>
      <c r="M370" s="727">
        <v>2</v>
      </c>
      <c r="N370" s="728">
        <v>271.2</v>
      </c>
    </row>
    <row r="371" spans="1:14" ht="14.4" customHeight="1" x14ac:dyDescent="0.3">
      <c r="A371" s="723" t="s">
        <v>561</v>
      </c>
      <c r="B371" s="724" t="s">
        <v>2111</v>
      </c>
      <c r="C371" s="725" t="s">
        <v>571</v>
      </c>
      <c r="D371" s="726" t="s">
        <v>572</v>
      </c>
      <c r="E371" s="725" t="s">
        <v>1090</v>
      </c>
      <c r="F371" s="726" t="s">
        <v>2113</v>
      </c>
      <c r="G371" s="725" t="s">
        <v>975</v>
      </c>
      <c r="H371" s="725" t="s">
        <v>1569</v>
      </c>
      <c r="I371" s="725" t="s">
        <v>1570</v>
      </c>
      <c r="J371" s="725" t="s">
        <v>1571</v>
      </c>
      <c r="K371" s="725" t="s">
        <v>1102</v>
      </c>
      <c r="L371" s="727">
        <v>135.6</v>
      </c>
      <c r="M371" s="727">
        <v>6</v>
      </c>
      <c r="N371" s="728">
        <v>813.59999999999991</v>
      </c>
    </row>
    <row r="372" spans="1:14" ht="14.4" customHeight="1" x14ac:dyDescent="0.3">
      <c r="A372" s="723" t="s">
        <v>561</v>
      </c>
      <c r="B372" s="724" t="s">
        <v>2111</v>
      </c>
      <c r="C372" s="725" t="s">
        <v>571</v>
      </c>
      <c r="D372" s="726" t="s">
        <v>572</v>
      </c>
      <c r="E372" s="725" t="s">
        <v>1090</v>
      </c>
      <c r="F372" s="726" t="s">
        <v>2113</v>
      </c>
      <c r="G372" s="725" t="s">
        <v>975</v>
      </c>
      <c r="H372" s="725" t="s">
        <v>1572</v>
      </c>
      <c r="I372" s="725" t="s">
        <v>1573</v>
      </c>
      <c r="J372" s="725" t="s">
        <v>1574</v>
      </c>
      <c r="K372" s="725" t="s">
        <v>1102</v>
      </c>
      <c r="L372" s="727">
        <v>135.6</v>
      </c>
      <c r="M372" s="727">
        <v>3</v>
      </c>
      <c r="N372" s="728">
        <v>406.79999999999995</v>
      </c>
    </row>
    <row r="373" spans="1:14" ht="14.4" customHeight="1" x14ac:dyDescent="0.3">
      <c r="A373" s="723" t="s">
        <v>561</v>
      </c>
      <c r="B373" s="724" t="s">
        <v>2111</v>
      </c>
      <c r="C373" s="725" t="s">
        <v>571</v>
      </c>
      <c r="D373" s="726" t="s">
        <v>572</v>
      </c>
      <c r="E373" s="725" t="s">
        <v>1090</v>
      </c>
      <c r="F373" s="726" t="s">
        <v>2113</v>
      </c>
      <c r="G373" s="725" t="s">
        <v>975</v>
      </c>
      <c r="H373" s="725" t="s">
        <v>1123</v>
      </c>
      <c r="I373" s="725" t="s">
        <v>1123</v>
      </c>
      <c r="J373" s="725" t="s">
        <v>1124</v>
      </c>
      <c r="K373" s="725" t="s">
        <v>1125</v>
      </c>
      <c r="L373" s="727">
        <v>163.66999999999996</v>
      </c>
      <c r="M373" s="727">
        <v>2</v>
      </c>
      <c r="N373" s="728">
        <v>327.33999999999992</v>
      </c>
    </row>
    <row r="374" spans="1:14" ht="14.4" customHeight="1" x14ac:dyDescent="0.3">
      <c r="A374" s="723" t="s">
        <v>561</v>
      </c>
      <c r="B374" s="724" t="s">
        <v>2111</v>
      </c>
      <c r="C374" s="725" t="s">
        <v>571</v>
      </c>
      <c r="D374" s="726" t="s">
        <v>572</v>
      </c>
      <c r="E374" s="725" t="s">
        <v>1090</v>
      </c>
      <c r="F374" s="726" t="s">
        <v>2113</v>
      </c>
      <c r="G374" s="725" t="s">
        <v>975</v>
      </c>
      <c r="H374" s="725" t="s">
        <v>1575</v>
      </c>
      <c r="I374" s="725" t="s">
        <v>1575</v>
      </c>
      <c r="J374" s="725" t="s">
        <v>1576</v>
      </c>
      <c r="K374" s="725" t="s">
        <v>1125</v>
      </c>
      <c r="L374" s="727">
        <v>122.69000000000003</v>
      </c>
      <c r="M374" s="727">
        <v>1</v>
      </c>
      <c r="N374" s="728">
        <v>122.69000000000003</v>
      </c>
    </row>
    <row r="375" spans="1:14" ht="14.4" customHeight="1" x14ac:dyDescent="0.3">
      <c r="A375" s="723" t="s">
        <v>561</v>
      </c>
      <c r="B375" s="724" t="s">
        <v>2111</v>
      </c>
      <c r="C375" s="725" t="s">
        <v>571</v>
      </c>
      <c r="D375" s="726" t="s">
        <v>572</v>
      </c>
      <c r="E375" s="725" t="s">
        <v>1090</v>
      </c>
      <c r="F375" s="726" t="s">
        <v>2113</v>
      </c>
      <c r="G375" s="725" t="s">
        <v>975</v>
      </c>
      <c r="H375" s="725" t="s">
        <v>1577</v>
      </c>
      <c r="I375" s="725" t="s">
        <v>1577</v>
      </c>
      <c r="J375" s="725" t="s">
        <v>1578</v>
      </c>
      <c r="K375" s="725" t="s">
        <v>1125</v>
      </c>
      <c r="L375" s="727">
        <v>122.68999999999998</v>
      </c>
      <c r="M375" s="727">
        <v>3</v>
      </c>
      <c r="N375" s="728">
        <v>368.06999999999994</v>
      </c>
    </row>
    <row r="376" spans="1:14" ht="14.4" customHeight="1" x14ac:dyDescent="0.3">
      <c r="A376" s="723" t="s">
        <v>561</v>
      </c>
      <c r="B376" s="724" t="s">
        <v>2111</v>
      </c>
      <c r="C376" s="725" t="s">
        <v>571</v>
      </c>
      <c r="D376" s="726" t="s">
        <v>572</v>
      </c>
      <c r="E376" s="725" t="s">
        <v>1090</v>
      </c>
      <c r="F376" s="726" t="s">
        <v>2113</v>
      </c>
      <c r="G376" s="725" t="s">
        <v>975</v>
      </c>
      <c r="H376" s="725" t="s">
        <v>1579</v>
      </c>
      <c r="I376" s="725" t="s">
        <v>1579</v>
      </c>
      <c r="J376" s="725" t="s">
        <v>1580</v>
      </c>
      <c r="K376" s="725" t="s">
        <v>1102</v>
      </c>
      <c r="L376" s="727">
        <v>135.59999999999997</v>
      </c>
      <c r="M376" s="727">
        <v>2</v>
      </c>
      <c r="N376" s="728">
        <v>271.19999999999993</v>
      </c>
    </row>
    <row r="377" spans="1:14" ht="14.4" customHeight="1" x14ac:dyDescent="0.3">
      <c r="A377" s="723" t="s">
        <v>561</v>
      </c>
      <c r="B377" s="724" t="s">
        <v>2111</v>
      </c>
      <c r="C377" s="725" t="s">
        <v>571</v>
      </c>
      <c r="D377" s="726" t="s">
        <v>572</v>
      </c>
      <c r="E377" s="725" t="s">
        <v>1090</v>
      </c>
      <c r="F377" s="726" t="s">
        <v>2113</v>
      </c>
      <c r="G377" s="725" t="s">
        <v>975</v>
      </c>
      <c r="H377" s="725" t="s">
        <v>1128</v>
      </c>
      <c r="I377" s="725" t="s">
        <v>1128</v>
      </c>
      <c r="J377" s="725" t="s">
        <v>1129</v>
      </c>
      <c r="K377" s="725" t="s">
        <v>1102</v>
      </c>
      <c r="L377" s="727">
        <v>135.59999999999997</v>
      </c>
      <c r="M377" s="727">
        <v>2</v>
      </c>
      <c r="N377" s="728">
        <v>271.19999999999993</v>
      </c>
    </row>
    <row r="378" spans="1:14" ht="14.4" customHeight="1" x14ac:dyDescent="0.3">
      <c r="A378" s="723" t="s">
        <v>561</v>
      </c>
      <c r="B378" s="724" t="s">
        <v>2111</v>
      </c>
      <c r="C378" s="725" t="s">
        <v>571</v>
      </c>
      <c r="D378" s="726" t="s">
        <v>572</v>
      </c>
      <c r="E378" s="725" t="s">
        <v>1090</v>
      </c>
      <c r="F378" s="726" t="s">
        <v>2113</v>
      </c>
      <c r="G378" s="725" t="s">
        <v>975</v>
      </c>
      <c r="H378" s="725" t="s">
        <v>1581</v>
      </c>
      <c r="I378" s="725" t="s">
        <v>1582</v>
      </c>
      <c r="J378" s="725" t="s">
        <v>1583</v>
      </c>
      <c r="K378" s="725" t="s">
        <v>1099</v>
      </c>
      <c r="L378" s="727">
        <v>30.67</v>
      </c>
      <c r="M378" s="727">
        <v>6</v>
      </c>
      <c r="N378" s="728">
        <v>184.02</v>
      </c>
    </row>
    <row r="379" spans="1:14" ht="14.4" customHeight="1" x14ac:dyDescent="0.3">
      <c r="A379" s="723" t="s">
        <v>561</v>
      </c>
      <c r="B379" s="724" t="s">
        <v>2111</v>
      </c>
      <c r="C379" s="725" t="s">
        <v>571</v>
      </c>
      <c r="D379" s="726" t="s">
        <v>572</v>
      </c>
      <c r="E379" s="725" t="s">
        <v>1090</v>
      </c>
      <c r="F379" s="726" t="s">
        <v>2113</v>
      </c>
      <c r="G379" s="725" t="s">
        <v>975</v>
      </c>
      <c r="H379" s="725" t="s">
        <v>1584</v>
      </c>
      <c r="I379" s="725" t="s">
        <v>1584</v>
      </c>
      <c r="J379" s="725" t="s">
        <v>1585</v>
      </c>
      <c r="K379" s="725" t="s">
        <v>1125</v>
      </c>
      <c r="L379" s="727">
        <v>142.99980362627656</v>
      </c>
      <c r="M379" s="727">
        <v>1</v>
      </c>
      <c r="N379" s="728">
        <v>142.99980362627656</v>
      </c>
    </row>
    <row r="380" spans="1:14" ht="14.4" customHeight="1" x14ac:dyDescent="0.3">
      <c r="A380" s="723" t="s">
        <v>561</v>
      </c>
      <c r="B380" s="724" t="s">
        <v>2111</v>
      </c>
      <c r="C380" s="725" t="s">
        <v>571</v>
      </c>
      <c r="D380" s="726" t="s">
        <v>572</v>
      </c>
      <c r="E380" s="725" t="s">
        <v>1090</v>
      </c>
      <c r="F380" s="726" t="s">
        <v>2113</v>
      </c>
      <c r="G380" s="725" t="s">
        <v>975</v>
      </c>
      <c r="H380" s="725" t="s">
        <v>1586</v>
      </c>
      <c r="I380" s="725" t="s">
        <v>1586</v>
      </c>
      <c r="J380" s="725" t="s">
        <v>1587</v>
      </c>
      <c r="K380" s="725" t="s">
        <v>1125</v>
      </c>
      <c r="L380" s="727">
        <v>142.99980362627656</v>
      </c>
      <c r="M380" s="727">
        <v>1</v>
      </c>
      <c r="N380" s="728">
        <v>142.99980362627656</v>
      </c>
    </row>
    <row r="381" spans="1:14" ht="14.4" customHeight="1" x14ac:dyDescent="0.3">
      <c r="A381" s="723" t="s">
        <v>561</v>
      </c>
      <c r="B381" s="724" t="s">
        <v>2111</v>
      </c>
      <c r="C381" s="725" t="s">
        <v>571</v>
      </c>
      <c r="D381" s="726" t="s">
        <v>572</v>
      </c>
      <c r="E381" s="725" t="s">
        <v>1132</v>
      </c>
      <c r="F381" s="726" t="s">
        <v>2114</v>
      </c>
      <c r="G381" s="725" t="s">
        <v>596</v>
      </c>
      <c r="H381" s="725" t="s">
        <v>1588</v>
      </c>
      <c r="I381" s="725" t="s">
        <v>1588</v>
      </c>
      <c r="J381" s="725" t="s">
        <v>1589</v>
      </c>
      <c r="K381" s="725" t="s">
        <v>1590</v>
      </c>
      <c r="L381" s="727">
        <v>57.989999999999995</v>
      </c>
      <c r="M381" s="727">
        <v>1</v>
      </c>
      <c r="N381" s="728">
        <v>57.989999999999995</v>
      </c>
    </row>
    <row r="382" spans="1:14" ht="14.4" customHeight="1" x14ac:dyDescent="0.3">
      <c r="A382" s="723" t="s">
        <v>561</v>
      </c>
      <c r="B382" s="724" t="s">
        <v>2111</v>
      </c>
      <c r="C382" s="725" t="s">
        <v>571</v>
      </c>
      <c r="D382" s="726" t="s">
        <v>572</v>
      </c>
      <c r="E382" s="725" t="s">
        <v>1132</v>
      </c>
      <c r="F382" s="726" t="s">
        <v>2114</v>
      </c>
      <c r="G382" s="725" t="s">
        <v>596</v>
      </c>
      <c r="H382" s="725" t="s">
        <v>1591</v>
      </c>
      <c r="I382" s="725" t="s">
        <v>1592</v>
      </c>
      <c r="J382" s="725" t="s">
        <v>1593</v>
      </c>
      <c r="K382" s="725" t="s">
        <v>1594</v>
      </c>
      <c r="L382" s="727">
        <v>51.039999999999985</v>
      </c>
      <c r="M382" s="727">
        <v>24</v>
      </c>
      <c r="N382" s="728">
        <v>1224.9599999999996</v>
      </c>
    </row>
    <row r="383" spans="1:14" ht="14.4" customHeight="1" x14ac:dyDescent="0.3">
      <c r="A383" s="723" t="s">
        <v>561</v>
      </c>
      <c r="B383" s="724" t="s">
        <v>2111</v>
      </c>
      <c r="C383" s="725" t="s">
        <v>571</v>
      </c>
      <c r="D383" s="726" t="s">
        <v>572</v>
      </c>
      <c r="E383" s="725" t="s">
        <v>1132</v>
      </c>
      <c r="F383" s="726" t="s">
        <v>2114</v>
      </c>
      <c r="G383" s="725" t="s">
        <v>596</v>
      </c>
      <c r="H383" s="725" t="s">
        <v>1595</v>
      </c>
      <c r="I383" s="725" t="s">
        <v>1596</v>
      </c>
      <c r="J383" s="725" t="s">
        <v>1597</v>
      </c>
      <c r="K383" s="725" t="s">
        <v>1264</v>
      </c>
      <c r="L383" s="727">
        <v>67.739983265442802</v>
      </c>
      <c r="M383" s="727">
        <v>26</v>
      </c>
      <c r="N383" s="728">
        <v>1761.2395649015129</v>
      </c>
    </row>
    <row r="384" spans="1:14" ht="14.4" customHeight="1" x14ac:dyDescent="0.3">
      <c r="A384" s="723" t="s">
        <v>561</v>
      </c>
      <c r="B384" s="724" t="s">
        <v>2111</v>
      </c>
      <c r="C384" s="725" t="s">
        <v>571</v>
      </c>
      <c r="D384" s="726" t="s">
        <v>572</v>
      </c>
      <c r="E384" s="725" t="s">
        <v>1132</v>
      </c>
      <c r="F384" s="726" t="s">
        <v>2114</v>
      </c>
      <c r="G384" s="725" t="s">
        <v>596</v>
      </c>
      <c r="H384" s="725" t="s">
        <v>1136</v>
      </c>
      <c r="I384" s="725" t="s">
        <v>1137</v>
      </c>
      <c r="J384" s="725" t="s">
        <v>1138</v>
      </c>
      <c r="K384" s="725" t="s">
        <v>1139</v>
      </c>
      <c r="L384" s="727">
        <v>31.889999999999997</v>
      </c>
      <c r="M384" s="727">
        <v>2</v>
      </c>
      <c r="N384" s="728">
        <v>63.779999999999994</v>
      </c>
    </row>
    <row r="385" spans="1:14" ht="14.4" customHeight="1" x14ac:dyDescent="0.3">
      <c r="A385" s="723" t="s">
        <v>561</v>
      </c>
      <c r="B385" s="724" t="s">
        <v>2111</v>
      </c>
      <c r="C385" s="725" t="s">
        <v>571</v>
      </c>
      <c r="D385" s="726" t="s">
        <v>572</v>
      </c>
      <c r="E385" s="725" t="s">
        <v>1132</v>
      </c>
      <c r="F385" s="726" t="s">
        <v>2114</v>
      </c>
      <c r="G385" s="725" t="s">
        <v>596</v>
      </c>
      <c r="H385" s="725" t="s">
        <v>1140</v>
      </c>
      <c r="I385" s="725" t="s">
        <v>1141</v>
      </c>
      <c r="J385" s="725" t="s">
        <v>1142</v>
      </c>
      <c r="K385" s="725" t="s">
        <v>1143</v>
      </c>
      <c r="L385" s="727">
        <v>23.560001259265505</v>
      </c>
      <c r="M385" s="727">
        <v>179</v>
      </c>
      <c r="N385" s="728">
        <v>4217.2402254085255</v>
      </c>
    </row>
    <row r="386" spans="1:14" ht="14.4" customHeight="1" x14ac:dyDescent="0.3">
      <c r="A386" s="723" t="s">
        <v>561</v>
      </c>
      <c r="B386" s="724" t="s">
        <v>2111</v>
      </c>
      <c r="C386" s="725" t="s">
        <v>571</v>
      </c>
      <c r="D386" s="726" t="s">
        <v>572</v>
      </c>
      <c r="E386" s="725" t="s">
        <v>1132</v>
      </c>
      <c r="F386" s="726" t="s">
        <v>2114</v>
      </c>
      <c r="G386" s="725" t="s">
        <v>596</v>
      </c>
      <c r="H386" s="725" t="s">
        <v>1144</v>
      </c>
      <c r="I386" s="725" t="s">
        <v>1144</v>
      </c>
      <c r="J386" s="725" t="s">
        <v>1145</v>
      </c>
      <c r="K386" s="725" t="s">
        <v>1146</v>
      </c>
      <c r="L386" s="727">
        <v>264</v>
      </c>
      <c r="M386" s="727">
        <v>4</v>
      </c>
      <c r="N386" s="728">
        <v>1056</v>
      </c>
    </row>
    <row r="387" spans="1:14" ht="14.4" customHeight="1" x14ac:dyDescent="0.3">
      <c r="A387" s="723" t="s">
        <v>561</v>
      </c>
      <c r="B387" s="724" t="s">
        <v>2111</v>
      </c>
      <c r="C387" s="725" t="s">
        <v>571</v>
      </c>
      <c r="D387" s="726" t="s">
        <v>572</v>
      </c>
      <c r="E387" s="725" t="s">
        <v>1132</v>
      </c>
      <c r="F387" s="726" t="s">
        <v>2114</v>
      </c>
      <c r="G387" s="725" t="s">
        <v>596</v>
      </c>
      <c r="H387" s="725" t="s">
        <v>1147</v>
      </c>
      <c r="I387" s="725" t="s">
        <v>1148</v>
      </c>
      <c r="J387" s="725" t="s">
        <v>1149</v>
      </c>
      <c r="K387" s="725" t="s">
        <v>1150</v>
      </c>
      <c r="L387" s="727">
        <v>189.56169533169583</v>
      </c>
      <c r="M387" s="727">
        <v>162.79999999999978</v>
      </c>
      <c r="N387" s="728">
        <v>30860.64400000004</v>
      </c>
    </row>
    <row r="388" spans="1:14" ht="14.4" customHeight="1" x14ac:dyDescent="0.3">
      <c r="A388" s="723" t="s">
        <v>561</v>
      </c>
      <c r="B388" s="724" t="s">
        <v>2111</v>
      </c>
      <c r="C388" s="725" t="s">
        <v>571</v>
      </c>
      <c r="D388" s="726" t="s">
        <v>572</v>
      </c>
      <c r="E388" s="725" t="s">
        <v>1132</v>
      </c>
      <c r="F388" s="726" t="s">
        <v>2114</v>
      </c>
      <c r="G388" s="725" t="s">
        <v>596</v>
      </c>
      <c r="H388" s="725" t="s">
        <v>1598</v>
      </c>
      <c r="I388" s="725" t="s">
        <v>1599</v>
      </c>
      <c r="J388" s="725" t="s">
        <v>1600</v>
      </c>
      <c r="K388" s="725" t="s">
        <v>1601</v>
      </c>
      <c r="L388" s="727">
        <v>97.61</v>
      </c>
      <c r="M388" s="727">
        <v>2</v>
      </c>
      <c r="N388" s="728">
        <v>195.22</v>
      </c>
    </row>
    <row r="389" spans="1:14" ht="14.4" customHeight="1" x14ac:dyDescent="0.3">
      <c r="A389" s="723" t="s">
        <v>561</v>
      </c>
      <c r="B389" s="724" t="s">
        <v>2111</v>
      </c>
      <c r="C389" s="725" t="s">
        <v>571</v>
      </c>
      <c r="D389" s="726" t="s">
        <v>572</v>
      </c>
      <c r="E389" s="725" t="s">
        <v>1132</v>
      </c>
      <c r="F389" s="726" t="s">
        <v>2114</v>
      </c>
      <c r="G389" s="725" t="s">
        <v>596</v>
      </c>
      <c r="H389" s="725" t="s">
        <v>1151</v>
      </c>
      <c r="I389" s="725" t="s">
        <v>1152</v>
      </c>
      <c r="J389" s="725" t="s">
        <v>1153</v>
      </c>
      <c r="K389" s="725" t="s">
        <v>1154</v>
      </c>
      <c r="L389" s="727">
        <v>663.90128703703704</v>
      </c>
      <c r="M389" s="727">
        <v>2.6999999999999997</v>
      </c>
      <c r="N389" s="728">
        <v>1792.533475</v>
      </c>
    </row>
    <row r="390" spans="1:14" ht="14.4" customHeight="1" x14ac:dyDescent="0.3">
      <c r="A390" s="723" t="s">
        <v>561</v>
      </c>
      <c r="B390" s="724" t="s">
        <v>2111</v>
      </c>
      <c r="C390" s="725" t="s">
        <v>571</v>
      </c>
      <c r="D390" s="726" t="s">
        <v>572</v>
      </c>
      <c r="E390" s="725" t="s">
        <v>1132</v>
      </c>
      <c r="F390" s="726" t="s">
        <v>2114</v>
      </c>
      <c r="G390" s="725" t="s">
        <v>596</v>
      </c>
      <c r="H390" s="725" t="s">
        <v>1602</v>
      </c>
      <c r="I390" s="725" t="s">
        <v>1603</v>
      </c>
      <c r="J390" s="725" t="s">
        <v>1604</v>
      </c>
      <c r="K390" s="725" t="s">
        <v>657</v>
      </c>
      <c r="L390" s="727">
        <v>73.44</v>
      </c>
      <c r="M390" s="727">
        <v>2</v>
      </c>
      <c r="N390" s="728">
        <v>146.88</v>
      </c>
    </row>
    <row r="391" spans="1:14" ht="14.4" customHeight="1" x14ac:dyDescent="0.3">
      <c r="A391" s="723" t="s">
        <v>561</v>
      </c>
      <c r="B391" s="724" t="s">
        <v>2111</v>
      </c>
      <c r="C391" s="725" t="s">
        <v>571</v>
      </c>
      <c r="D391" s="726" t="s">
        <v>572</v>
      </c>
      <c r="E391" s="725" t="s">
        <v>1132</v>
      </c>
      <c r="F391" s="726" t="s">
        <v>2114</v>
      </c>
      <c r="G391" s="725" t="s">
        <v>596</v>
      </c>
      <c r="H391" s="725" t="s">
        <v>1605</v>
      </c>
      <c r="I391" s="725" t="s">
        <v>1606</v>
      </c>
      <c r="J391" s="725" t="s">
        <v>1607</v>
      </c>
      <c r="K391" s="725" t="s">
        <v>1608</v>
      </c>
      <c r="L391" s="727">
        <v>52.214999999999996</v>
      </c>
      <c r="M391" s="727">
        <v>2</v>
      </c>
      <c r="N391" s="728">
        <v>104.42999999999999</v>
      </c>
    </row>
    <row r="392" spans="1:14" ht="14.4" customHeight="1" x14ac:dyDescent="0.3">
      <c r="A392" s="723" t="s">
        <v>561</v>
      </c>
      <c r="B392" s="724" t="s">
        <v>2111</v>
      </c>
      <c r="C392" s="725" t="s">
        <v>571</v>
      </c>
      <c r="D392" s="726" t="s">
        <v>572</v>
      </c>
      <c r="E392" s="725" t="s">
        <v>1132</v>
      </c>
      <c r="F392" s="726" t="s">
        <v>2114</v>
      </c>
      <c r="G392" s="725" t="s">
        <v>596</v>
      </c>
      <c r="H392" s="725" t="s">
        <v>1609</v>
      </c>
      <c r="I392" s="725" t="s">
        <v>1610</v>
      </c>
      <c r="J392" s="725" t="s">
        <v>1187</v>
      </c>
      <c r="K392" s="725" t="s">
        <v>1611</v>
      </c>
      <c r="L392" s="727">
        <v>119.05</v>
      </c>
      <c r="M392" s="727">
        <v>2</v>
      </c>
      <c r="N392" s="728">
        <v>238.1</v>
      </c>
    </row>
    <row r="393" spans="1:14" ht="14.4" customHeight="1" x14ac:dyDescent="0.3">
      <c r="A393" s="723" t="s">
        <v>561</v>
      </c>
      <c r="B393" s="724" t="s">
        <v>2111</v>
      </c>
      <c r="C393" s="725" t="s">
        <v>571</v>
      </c>
      <c r="D393" s="726" t="s">
        <v>572</v>
      </c>
      <c r="E393" s="725" t="s">
        <v>1132</v>
      </c>
      <c r="F393" s="726" t="s">
        <v>2114</v>
      </c>
      <c r="G393" s="725" t="s">
        <v>596</v>
      </c>
      <c r="H393" s="725" t="s">
        <v>1612</v>
      </c>
      <c r="I393" s="725" t="s">
        <v>1613</v>
      </c>
      <c r="J393" s="725" t="s">
        <v>1614</v>
      </c>
      <c r="K393" s="725" t="s">
        <v>1615</v>
      </c>
      <c r="L393" s="727">
        <v>1320.765714285714</v>
      </c>
      <c r="M393" s="727">
        <v>7</v>
      </c>
      <c r="N393" s="728">
        <v>9245.3599999999988</v>
      </c>
    </row>
    <row r="394" spans="1:14" ht="14.4" customHeight="1" x14ac:dyDescent="0.3">
      <c r="A394" s="723" t="s">
        <v>561</v>
      </c>
      <c r="B394" s="724" t="s">
        <v>2111</v>
      </c>
      <c r="C394" s="725" t="s">
        <v>571</v>
      </c>
      <c r="D394" s="726" t="s">
        <v>572</v>
      </c>
      <c r="E394" s="725" t="s">
        <v>1132</v>
      </c>
      <c r="F394" s="726" t="s">
        <v>2114</v>
      </c>
      <c r="G394" s="725" t="s">
        <v>596</v>
      </c>
      <c r="H394" s="725" t="s">
        <v>1159</v>
      </c>
      <c r="I394" s="725" t="s">
        <v>1159</v>
      </c>
      <c r="J394" s="725" t="s">
        <v>1160</v>
      </c>
      <c r="K394" s="725" t="s">
        <v>1161</v>
      </c>
      <c r="L394" s="727">
        <v>462</v>
      </c>
      <c r="M394" s="727">
        <v>24.5</v>
      </c>
      <c r="N394" s="728">
        <v>11319</v>
      </c>
    </row>
    <row r="395" spans="1:14" ht="14.4" customHeight="1" x14ac:dyDescent="0.3">
      <c r="A395" s="723" t="s">
        <v>561</v>
      </c>
      <c r="B395" s="724" t="s">
        <v>2111</v>
      </c>
      <c r="C395" s="725" t="s">
        <v>571</v>
      </c>
      <c r="D395" s="726" t="s">
        <v>572</v>
      </c>
      <c r="E395" s="725" t="s">
        <v>1132</v>
      </c>
      <c r="F395" s="726" t="s">
        <v>2114</v>
      </c>
      <c r="G395" s="725" t="s">
        <v>596</v>
      </c>
      <c r="H395" s="725" t="s">
        <v>1162</v>
      </c>
      <c r="I395" s="725" t="s">
        <v>1162</v>
      </c>
      <c r="J395" s="725" t="s">
        <v>1163</v>
      </c>
      <c r="K395" s="725" t="s">
        <v>1164</v>
      </c>
      <c r="L395" s="727">
        <v>155.50477499838752</v>
      </c>
      <c r="M395" s="727">
        <v>31.30000000000004</v>
      </c>
      <c r="N395" s="728">
        <v>4867.2994574495351</v>
      </c>
    </row>
    <row r="396" spans="1:14" ht="14.4" customHeight="1" x14ac:dyDescent="0.3">
      <c r="A396" s="723" t="s">
        <v>561</v>
      </c>
      <c r="B396" s="724" t="s">
        <v>2111</v>
      </c>
      <c r="C396" s="725" t="s">
        <v>571</v>
      </c>
      <c r="D396" s="726" t="s">
        <v>572</v>
      </c>
      <c r="E396" s="725" t="s">
        <v>1132</v>
      </c>
      <c r="F396" s="726" t="s">
        <v>2114</v>
      </c>
      <c r="G396" s="725" t="s">
        <v>596</v>
      </c>
      <c r="H396" s="725" t="s">
        <v>1165</v>
      </c>
      <c r="I396" s="725" t="s">
        <v>1165</v>
      </c>
      <c r="J396" s="725" t="s">
        <v>1166</v>
      </c>
      <c r="K396" s="725" t="s">
        <v>1167</v>
      </c>
      <c r="L396" s="727">
        <v>217.8</v>
      </c>
      <c r="M396" s="727">
        <v>2</v>
      </c>
      <c r="N396" s="728">
        <v>435.6</v>
      </c>
    </row>
    <row r="397" spans="1:14" ht="14.4" customHeight="1" x14ac:dyDescent="0.3">
      <c r="A397" s="723" t="s">
        <v>561</v>
      </c>
      <c r="B397" s="724" t="s">
        <v>2111</v>
      </c>
      <c r="C397" s="725" t="s">
        <v>571</v>
      </c>
      <c r="D397" s="726" t="s">
        <v>572</v>
      </c>
      <c r="E397" s="725" t="s">
        <v>1132</v>
      </c>
      <c r="F397" s="726" t="s">
        <v>2114</v>
      </c>
      <c r="G397" s="725" t="s">
        <v>596</v>
      </c>
      <c r="H397" s="725" t="s">
        <v>1168</v>
      </c>
      <c r="I397" s="725" t="s">
        <v>1168</v>
      </c>
      <c r="J397" s="725" t="s">
        <v>1169</v>
      </c>
      <c r="K397" s="725" t="s">
        <v>1170</v>
      </c>
      <c r="L397" s="727">
        <v>286</v>
      </c>
      <c r="M397" s="727">
        <v>6.7999999999999989</v>
      </c>
      <c r="N397" s="728">
        <v>1944.7999999999997</v>
      </c>
    </row>
    <row r="398" spans="1:14" ht="14.4" customHeight="1" x14ac:dyDescent="0.3">
      <c r="A398" s="723" t="s">
        <v>561</v>
      </c>
      <c r="B398" s="724" t="s">
        <v>2111</v>
      </c>
      <c r="C398" s="725" t="s">
        <v>571</v>
      </c>
      <c r="D398" s="726" t="s">
        <v>572</v>
      </c>
      <c r="E398" s="725" t="s">
        <v>1132</v>
      </c>
      <c r="F398" s="726" t="s">
        <v>2114</v>
      </c>
      <c r="G398" s="725" t="s">
        <v>596</v>
      </c>
      <c r="H398" s="725" t="s">
        <v>1171</v>
      </c>
      <c r="I398" s="725" t="s">
        <v>1172</v>
      </c>
      <c r="J398" s="725" t="s">
        <v>1173</v>
      </c>
      <c r="K398" s="725" t="s">
        <v>1174</v>
      </c>
      <c r="L398" s="727">
        <v>264.00000000000006</v>
      </c>
      <c r="M398" s="727">
        <v>3.1999999999999997</v>
      </c>
      <c r="N398" s="728">
        <v>844.80000000000007</v>
      </c>
    </row>
    <row r="399" spans="1:14" ht="14.4" customHeight="1" x14ac:dyDescent="0.3">
      <c r="A399" s="723" t="s">
        <v>561</v>
      </c>
      <c r="B399" s="724" t="s">
        <v>2111</v>
      </c>
      <c r="C399" s="725" t="s">
        <v>571</v>
      </c>
      <c r="D399" s="726" t="s">
        <v>572</v>
      </c>
      <c r="E399" s="725" t="s">
        <v>1132</v>
      </c>
      <c r="F399" s="726" t="s">
        <v>2114</v>
      </c>
      <c r="G399" s="725" t="s">
        <v>596</v>
      </c>
      <c r="H399" s="725" t="s">
        <v>1616</v>
      </c>
      <c r="I399" s="725" t="s">
        <v>1617</v>
      </c>
      <c r="J399" s="725" t="s">
        <v>1618</v>
      </c>
      <c r="K399" s="725"/>
      <c r="L399" s="727">
        <v>155.1</v>
      </c>
      <c r="M399" s="727">
        <v>4</v>
      </c>
      <c r="N399" s="728">
        <v>620.4</v>
      </c>
    </row>
    <row r="400" spans="1:14" ht="14.4" customHeight="1" x14ac:dyDescent="0.3">
      <c r="A400" s="723" t="s">
        <v>561</v>
      </c>
      <c r="B400" s="724" t="s">
        <v>2111</v>
      </c>
      <c r="C400" s="725" t="s">
        <v>571</v>
      </c>
      <c r="D400" s="726" t="s">
        <v>572</v>
      </c>
      <c r="E400" s="725" t="s">
        <v>1132</v>
      </c>
      <c r="F400" s="726" t="s">
        <v>2114</v>
      </c>
      <c r="G400" s="725" t="s">
        <v>596</v>
      </c>
      <c r="H400" s="725" t="s">
        <v>1175</v>
      </c>
      <c r="I400" s="725" t="s">
        <v>1175</v>
      </c>
      <c r="J400" s="725" t="s">
        <v>1176</v>
      </c>
      <c r="K400" s="725" t="s">
        <v>1177</v>
      </c>
      <c r="L400" s="727">
        <v>572.22</v>
      </c>
      <c r="M400" s="727">
        <v>1</v>
      </c>
      <c r="N400" s="728">
        <v>572.22</v>
      </c>
    </row>
    <row r="401" spans="1:14" ht="14.4" customHeight="1" x14ac:dyDescent="0.3">
      <c r="A401" s="723" t="s">
        <v>561</v>
      </c>
      <c r="B401" s="724" t="s">
        <v>2111</v>
      </c>
      <c r="C401" s="725" t="s">
        <v>571</v>
      </c>
      <c r="D401" s="726" t="s">
        <v>572</v>
      </c>
      <c r="E401" s="725" t="s">
        <v>1132</v>
      </c>
      <c r="F401" s="726" t="s">
        <v>2114</v>
      </c>
      <c r="G401" s="725" t="s">
        <v>596</v>
      </c>
      <c r="H401" s="725" t="s">
        <v>1619</v>
      </c>
      <c r="I401" s="725" t="s">
        <v>1619</v>
      </c>
      <c r="J401" s="725" t="s">
        <v>1620</v>
      </c>
      <c r="K401" s="725" t="s">
        <v>1621</v>
      </c>
      <c r="L401" s="727">
        <v>90.22</v>
      </c>
      <c r="M401" s="727">
        <v>1</v>
      </c>
      <c r="N401" s="728">
        <v>90.22</v>
      </c>
    </row>
    <row r="402" spans="1:14" ht="14.4" customHeight="1" x14ac:dyDescent="0.3">
      <c r="A402" s="723" t="s">
        <v>561</v>
      </c>
      <c r="B402" s="724" t="s">
        <v>2111</v>
      </c>
      <c r="C402" s="725" t="s">
        <v>571</v>
      </c>
      <c r="D402" s="726" t="s">
        <v>572</v>
      </c>
      <c r="E402" s="725" t="s">
        <v>1132</v>
      </c>
      <c r="F402" s="726" t="s">
        <v>2114</v>
      </c>
      <c r="G402" s="725" t="s">
        <v>975</v>
      </c>
      <c r="H402" s="725" t="s">
        <v>1622</v>
      </c>
      <c r="I402" s="725" t="s">
        <v>1623</v>
      </c>
      <c r="J402" s="725" t="s">
        <v>1624</v>
      </c>
      <c r="K402" s="725" t="s">
        <v>1625</v>
      </c>
      <c r="L402" s="727">
        <v>114.92966439092197</v>
      </c>
      <c r="M402" s="727">
        <v>11</v>
      </c>
      <c r="N402" s="728">
        <v>1264.2263083001417</v>
      </c>
    </row>
    <row r="403" spans="1:14" ht="14.4" customHeight="1" x14ac:dyDescent="0.3">
      <c r="A403" s="723" t="s">
        <v>561</v>
      </c>
      <c r="B403" s="724" t="s">
        <v>2111</v>
      </c>
      <c r="C403" s="725" t="s">
        <v>571</v>
      </c>
      <c r="D403" s="726" t="s">
        <v>572</v>
      </c>
      <c r="E403" s="725" t="s">
        <v>1132</v>
      </c>
      <c r="F403" s="726" t="s">
        <v>2114</v>
      </c>
      <c r="G403" s="725" t="s">
        <v>975</v>
      </c>
      <c r="H403" s="725" t="s">
        <v>1185</v>
      </c>
      <c r="I403" s="725" t="s">
        <v>1186</v>
      </c>
      <c r="J403" s="725" t="s">
        <v>1187</v>
      </c>
      <c r="K403" s="725" t="s">
        <v>1188</v>
      </c>
      <c r="L403" s="727">
        <v>323.54209320436809</v>
      </c>
      <c r="M403" s="727">
        <v>8.7999999999999989</v>
      </c>
      <c r="N403" s="728">
        <v>2847.1704201984389</v>
      </c>
    </row>
    <row r="404" spans="1:14" ht="14.4" customHeight="1" x14ac:dyDescent="0.3">
      <c r="A404" s="723" t="s">
        <v>561</v>
      </c>
      <c r="B404" s="724" t="s">
        <v>2111</v>
      </c>
      <c r="C404" s="725" t="s">
        <v>571</v>
      </c>
      <c r="D404" s="726" t="s">
        <v>572</v>
      </c>
      <c r="E404" s="725" t="s">
        <v>1132</v>
      </c>
      <c r="F404" s="726" t="s">
        <v>2114</v>
      </c>
      <c r="G404" s="725" t="s">
        <v>975</v>
      </c>
      <c r="H404" s="725" t="s">
        <v>1189</v>
      </c>
      <c r="I404" s="725" t="s">
        <v>1190</v>
      </c>
      <c r="J404" s="725" t="s">
        <v>1191</v>
      </c>
      <c r="K404" s="725" t="s">
        <v>1192</v>
      </c>
      <c r="L404" s="727">
        <v>29.369983124781168</v>
      </c>
      <c r="M404" s="727">
        <v>125</v>
      </c>
      <c r="N404" s="728">
        <v>3671.2478905976459</v>
      </c>
    </row>
    <row r="405" spans="1:14" ht="14.4" customHeight="1" x14ac:dyDescent="0.3">
      <c r="A405" s="723" t="s">
        <v>561</v>
      </c>
      <c r="B405" s="724" t="s">
        <v>2111</v>
      </c>
      <c r="C405" s="725" t="s">
        <v>571</v>
      </c>
      <c r="D405" s="726" t="s">
        <v>572</v>
      </c>
      <c r="E405" s="725" t="s">
        <v>1132</v>
      </c>
      <c r="F405" s="726" t="s">
        <v>2114</v>
      </c>
      <c r="G405" s="725" t="s">
        <v>975</v>
      </c>
      <c r="H405" s="725" t="s">
        <v>1193</v>
      </c>
      <c r="I405" s="725" t="s">
        <v>1194</v>
      </c>
      <c r="J405" s="725" t="s">
        <v>1195</v>
      </c>
      <c r="K405" s="725" t="s">
        <v>1196</v>
      </c>
      <c r="L405" s="727">
        <v>12426.05769230769</v>
      </c>
      <c r="M405" s="727">
        <v>13</v>
      </c>
      <c r="N405" s="728">
        <v>161538.74999999997</v>
      </c>
    </row>
    <row r="406" spans="1:14" ht="14.4" customHeight="1" x14ac:dyDescent="0.3">
      <c r="A406" s="723" t="s">
        <v>561</v>
      </c>
      <c r="B406" s="724" t="s">
        <v>2111</v>
      </c>
      <c r="C406" s="725" t="s">
        <v>571</v>
      </c>
      <c r="D406" s="726" t="s">
        <v>572</v>
      </c>
      <c r="E406" s="725" t="s">
        <v>1132</v>
      </c>
      <c r="F406" s="726" t="s">
        <v>2114</v>
      </c>
      <c r="G406" s="725" t="s">
        <v>975</v>
      </c>
      <c r="H406" s="725" t="s">
        <v>1200</v>
      </c>
      <c r="I406" s="725" t="s">
        <v>1200</v>
      </c>
      <c r="J406" s="725" t="s">
        <v>1201</v>
      </c>
      <c r="K406" s="725" t="s">
        <v>1164</v>
      </c>
      <c r="L406" s="727">
        <v>953.69999999999993</v>
      </c>
      <c r="M406" s="727">
        <v>11</v>
      </c>
      <c r="N406" s="728">
        <v>10490.699999999999</v>
      </c>
    </row>
    <row r="407" spans="1:14" ht="14.4" customHeight="1" x14ac:dyDescent="0.3">
      <c r="A407" s="723" t="s">
        <v>561</v>
      </c>
      <c r="B407" s="724" t="s">
        <v>2111</v>
      </c>
      <c r="C407" s="725" t="s">
        <v>571</v>
      </c>
      <c r="D407" s="726" t="s">
        <v>572</v>
      </c>
      <c r="E407" s="725" t="s">
        <v>1202</v>
      </c>
      <c r="F407" s="726" t="s">
        <v>2115</v>
      </c>
      <c r="G407" s="725" t="s">
        <v>596</v>
      </c>
      <c r="H407" s="725" t="s">
        <v>1203</v>
      </c>
      <c r="I407" s="725" t="s">
        <v>1204</v>
      </c>
      <c r="J407" s="725" t="s">
        <v>1205</v>
      </c>
      <c r="K407" s="725" t="s">
        <v>1206</v>
      </c>
      <c r="L407" s="727">
        <v>108.63</v>
      </c>
      <c r="M407" s="727">
        <v>4</v>
      </c>
      <c r="N407" s="728">
        <v>434.52</v>
      </c>
    </row>
    <row r="408" spans="1:14" ht="14.4" customHeight="1" x14ac:dyDescent="0.3">
      <c r="A408" s="723" t="s">
        <v>561</v>
      </c>
      <c r="B408" s="724" t="s">
        <v>2111</v>
      </c>
      <c r="C408" s="725" t="s">
        <v>571</v>
      </c>
      <c r="D408" s="726" t="s">
        <v>572</v>
      </c>
      <c r="E408" s="725" t="s">
        <v>1202</v>
      </c>
      <c r="F408" s="726" t="s">
        <v>2115</v>
      </c>
      <c r="G408" s="725" t="s">
        <v>596</v>
      </c>
      <c r="H408" s="725" t="s">
        <v>1626</v>
      </c>
      <c r="I408" s="725" t="s">
        <v>1627</v>
      </c>
      <c r="J408" s="725" t="s">
        <v>1628</v>
      </c>
      <c r="K408" s="725" t="s">
        <v>1629</v>
      </c>
      <c r="L408" s="727">
        <v>1303.5299999999991</v>
      </c>
      <c r="M408" s="727">
        <v>1</v>
      </c>
      <c r="N408" s="728">
        <v>1303.5299999999991</v>
      </c>
    </row>
    <row r="409" spans="1:14" ht="14.4" customHeight="1" x14ac:dyDescent="0.3">
      <c r="A409" s="723" t="s">
        <v>561</v>
      </c>
      <c r="B409" s="724" t="s">
        <v>2111</v>
      </c>
      <c r="C409" s="725" t="s">
        <v>571</v>
      </c>
      <c r="D409" s="726" t="s">
        <v>572</v>
      </c>
      <c r="E409" s="725" t="s">
        <v>1202</v>
      </c>
      <c r="F409" s="726" t="s">
        <v>2115</v>
      </c>
      <c r="G409" s="725" t="s">
        <v>975</v>
      </c>
      <c r="H409" s="725" t="s">
        <v>1211</v>
      </c>
      <c r="I409" s="725" t="s">
        <v>1211</v>
      </c>
      <c r="J409" s="725" t="s">
        <v>1212</v>
      </c>
      <c r="K409" s="725" t="s">
        <v>1213</v>
      </c>
      <c r="L409" s="727">
        <v>159.5</v>
      </c>
      <c r="M409" s="727">
        <v>9.4</v>
      </c>
      <c r="N409" s="728">
        <v>1499.3</v>
      </c>
    </row>
    <row r="410" spans="1:14" ht="14.4" customHeight="1" x14ac:dyDescent="0.3">
      <c r="A410" s="723" t="s">
        <v>561</v>
      </c>
      <c r="B410" s="724" t="s">
        <v>2111</v>
      </c>
      <c r="C410" s="725" t="s">
        <v>571</v>
      </c>
      <c r="D410" s="726" t="s">
        <v>572</v>
      </c>
      <c r="E410" s="725" t="s">
        <v>1202</v>
      </c>
      <c r="F410" s="726" t="s">
        <v>2115</v>
      </c>
      <c r="G410" s="725" t="s">
        <v>975</v>
      </c>
      <c r="H410" s="725" t="s">
        <v>1214</v>
      </c>
      <c r="I410" s="725" t="s">
        <v>1214</v>
      </c>
      <c r="J410" s="725" t="s">
        <v>1212</v>
      </c>
      <c r="K410" s="725" t="s">
        <v>1215</v>
      </c>
      <c r="L410" s="727">
        <v>308</v>
      </c>
      <c r="M410" s="727">
        <v>5</v>
      </c>
      <c r="N410" s="728">
        <v>1540</v>
      </c>
    </row>
    <row r="411" spans="1:14" ht="14.4" customHeight="1" x14ac:dyDescent="0.3">
      <c r="A411" s="723" t="s">
        <v>561</v>
      </c>
      <c r="B411" s="724" t="s">
        <v>2111</v>
      </c>
      <c r="C411" s="725" t="s">
        <v>571</v>
      </c>
      <c r="D411" s="726" t="s">
        <v>572</v>
      </c>
      <c r="E411" s="725" t="s">
        <v>1202</v>
      </c>
      <c r="F411" s="726" t="s">
        <v>2115</v>
      </c>
      <c r="G411" s="725" t="s">
        <v>975</v>
      </c>
      <c r="H411" s="725" t="s">
        <v>1630</v>
      </c>
      <c r="I411" s="725" t="s">
        <v>1630</v>
      </c>
      <c r="J411" s="725" t="s">
        <v>1631</v>
      </c>
      <c r="K411" s="725" t="s">
        <v>1632</v>
      </c>
      <c r="L411" s="727">
        <v>284.68</v>
      </c>
      <c r="M411" s="727">
        <v>1</v>
      </c>
      <c r="N411" s="728">
        <v>284.68</v>
      </c>
    </row>
    <row r="412" spans="1:14" ht="14.4" customHeight="1" x14ac:dyDescent="0.3">
      <c r="A412" s="723" t="s">
        <v>561</v>
      </c>
      <c r="B412" s="724" t="s">
        <v>2111</v>
      </c>
      <c r="C412" s="725" t="s">
        <v>571</v>
      </c>
      <c r="D412" s="726" t="s">
        <v>572</v>
      </c>
      <c r="E412" s="725" t="s">
        <v>1202</v>
      </c>
      <c r="F412" s="726" t="s">
        <v>2115</v>
      </c>
      <c r="G412" s="725" t="s">
        <v>975</v>
      </c>
      <c r="H412" s="725" t="s">
        <v>1633</v>
      </c>
      <c r="I412" s="725" t="s">
        <v>1633</v>
      </c>
      <c r="J412" s="725" t="s">
        <v>1634</v>
      </c>
      <c r="K412" s="725" t="s">
        <v>1635</v>
      </c>
      <c r="L412" s="727">
        <v>493.46000000000004</v>
      </c>
      <c r="M412" s="727">
        <v>5</v>
      </c>
      <c r="N412" s="728">
        <v>2467.3000000000002</v>
      </c>
    </row>
    <row r="413" spans="1:14" ht="14.4" customHeight="1" x14ac:dyDescent="0.3">
      <c r="A413" s="723" t="s">
        <v>561</v>
      </c>
      <c r="B413" s="724" t="s">
        <v>2111</v>
      </c>
      <c r="C413" s="725" t="s">
        <v>571</v>
      </c>
      <c r="D413" s="726" t="s">
        <v>572</v>
      </c>
      <c r="E413" s="725" t="s">
        <v>1216</v>
      </c>
      <c r="F413" s="726" t="s">
        <v>2116</v>
      </c>
      <c r="G413" s="725"/>
      <c r="H413" s="725"/>
      <c r="I413" s="725" t="s">
        <v>1219</v>
      </c>
      <c r="J413" s="725" t="s">
        <v>1220</v>
      </c>
      <c r="K413" s="725"/>
      <c r="L413" s="727">
        <v>2945.8</v>
      </c>
      <c r="M413" s="727">
        <v>4</v>
      </c>
      <c r="N413" s="728">
        <v>11783.2</v>
      </c>
    </row>
    <row r="414" spans="1:14" ht="14.4" customHeight="1" x14ac:dyDescent="0.3">
      <c r="A414" s="723" t="s">
        <v>561</v>
      </c>
      <c r="B414" s="724" t="s">
        <v>2111</v>
      </c>
      <c r="C414" s="725" t="s">
        <v>571</v>
      </c>
      <c r="D414" s="726" t="s">
        <v>572</v>
      </c>
      <c r="E414" s="725" t="s">
        <v>1221</v>
      </c>
      <c r="F414" s="726" t="s">
        <v>2117</v>
      </c>
      <c r="G414" s="725" t="s">
        <v>596</v>
      </c>
      <c r="H414" s="725" t="s">
        <v>1222</v>
      </c>
      <c r="I414" s="725" t="s">
        <v>1223</v>
      </c>
      <c r="J414" s="725" t="s">
        <v>1224</v>
      </c>
      <c r="K414" s="725" t="s">
        <v>1225</v>
      </c>
      <c r="L414" s="727">
        <v>2443.1896482420339</v>
      </c>
      <c r="M414" s="727">
        <v>11</v>
      </c>
      <c r="N414" s="728">
        <v>26875.08613066237</v>
      </c>
    </row>
    <row r="415" spans="1:14" ht="14.4" customHeight="1" x14ac:dyDescent="0.3">
      <c r="A415" s="723" t="s">
        <v>561</v>
      </c>
      <c r="B415" s="724" t="s">
        <v>2111</v>
      </c>
      <c r="C415" s="725" t="s">
        <v>571</v>
      </c>
      <c r="D415" s="726" t="s">
        <v>572</v>
      </c>
      <c r="E415" s="725" t="s">
        <v>1221</v>
      </c>
      <c r="F415" s="726" t="s">
        <v>2117</v>
      </c>
      <c r="G415" s="725" t="s">
        <v>596</v>
      </c>
      <c r="H415" s="725" t="s">
        <v>1226</v>
      </c>
      <c r="I415" s="725" t="s">
        <v>1227</v>
      </c>
      <c r="J415" s="725" t="s">
        <v>1228</v>
      </c>
      <c r="K415" s="725" t="s">
        <v>1225</v>
      </c>
      <c r="L415" s="727">
        <v>2228.820438949137</v>
      </c>
      <c r="M415" s="727">
        <v>6</v>
      </c>
      <c r="N415" s="728">
        <v>13372.922633694823</v>
      </c>
    </row>
    <row r="416" spans="1:14" ht="14.4" customHeight="1" x14ac:dyDescent="0.3">
      <c r="A416" s="723" t="s">
        <v>561</v>
      </c>
      <c r="B416" s="724" t="s">
        <v>2111</v>
      </c>
      <c r="C416" s="725" t="s">
        <v>571</v>
      </c>
      <c r="D416" s="726" t="s">
        <v>572</v>
      </c>
      <c r="E416" s="725" t="s">
        <v>1221</v>
      </c>
      <c r="F416" s="726" t="s">
        <v>2117</v>
      </c>
      <c r="G416" s="725" t="s">
        <v>596</v>
      </c>
      <c r="H416" s="725" t="s">
        <v>1636</v>
      </c>
      <c r="I416" s="725" t="s">
        <v>1637</v>
      </c>
      <c r="J416" s="725" t="s">
        <v>1638</v>
      </c>
      <c r="K416" s="725" t="s">
        <v>1639</v>
      </c>
      <c r="L416" s="727">
        <v>3931.4</v>
      </c>
      <c r="M416" s="727">
        <v>1</v>
      </c>
      <c r="N416" s="728">
        <v>3931.4</v>
      </c>
    </row>
    <row r="417" spans="1:14" ht="14.4" customHeight="1" x14ac:dyDescent="0.3">
      <c r="A417" s="723" t="s">
        <v>561</v>
      </c>
      <c r="B417" s="724" t="s">
        <v>2111</v>
      </c>
      <c r="C417" s="725" t="s">
        <v>571</v>
      </c>
      <c r="D417" s="726" t="s">
        <v>572</v>
      </c>
      <c r="E417" s="725" t="s">
        <v>1221</v>
      </c>
      <c r="F417" s="726" t="s">
        <v>2117</v>
      </c>
      <c r="G417" s="725" t="s">
        <v>596</v>
      </c>
      <c r="H417" s="725" t="s">
        <v>1229</v>
      </c>
      <c r="I417" s="725" t="s">
        <v>1230</v>
      </c>
      <c r="J417" s="725" t="s">
        <v>1231</v>
      </c>
      <c r="K417" s="725" t="s">
        <v>1232</v>
      </c>
      <c r="L417" s="727">
        <v>2062.5</v>
      </c>
      <c r="M417" s="727">
        <v>2</v>
      </c>
      <c r="N417" s="728">
        <v>4125</v>
      </c>
    </row>
    <row r="418" spans="1:14" ht="14.4" customHeight="1" x14ac:dyDescent="0.3">
      <c r="A418" s="723" t="s">
        <v>561</v>
      </c>
      <c r="B418" s="724" t="s">
        <v>2111</v>
      </c>
      <c r="C418" s="725" t="s">
        <v>574</v>
      </c>
      <c r="D418" s="726" t="s">
        <v>575</v>
      </c>
      <c r="E418" s="725" t="s">
        <v>589</v>
      </c>
      <c r="F418" s="726" t="s">
        <v>2112</v>
      </c>
      <c r="G418" s="725"/>
      <c r="H418" s="725" t="s">
        <v>1640</v>
      </c>
      <c r="I418" s="725" t="s">
        <v>1641</v>
      </c>
      <c r="J418" s="725" t="s">
        <v>1642</v>
      </c>
      <c r="K418" s="725" t="s">
        <v>1643</v>
      </c>
      <c r="L418" s="727">
        <v>106.54000000000003</v>
      </c>
      <c r="M418" s="727">
        <v>1</v>
      </c>
      <c r="N418" s="728">
        <v>106.54000000000003</v>
      </c>
    </row>
    <row r="419" spans="1:14" ht="14.4" customHeight="1" x14ac:dyDescent="0.3">
      <c r="A419" s="723" t="s">
        <v>561</v>
      </c>
      <c r="B419" s="724" t="s">
        <v>2111</v>
      </c>
      <c r="C419" s="725" t="s">
        <v>574</v>
      </c>
      <c r="D419" s="726" t="s">
        <v>575</v>
      </c>
      <c r="E419" s="725" t="s">
        <v>589</v>
      </c>
      <c r="F419" s="726" t="s">
        <v>2112</v>
      </c>
      <c r="G419" s="725"/>
      <c r="H419" s="725" t="s">
        <v>1644</v>
      </c>
      <c r="I419" s="725" t="s">
        <v>1645</v>
      </c>
      <c r="J419" s="725" t="s">
        <v>1646</v>
      </c>
      <c r="K419" s="725" t="s">
        <v>1647</v>
      </c>
      <c r="L419" s="727">
        <v>107.45000000000003</v>
      </c>
      <c r="M419" s="727">
        <v>1</v>
      </c>
      <c r="N419" s="728">
        <v>107.45000000000003</v>
      </c>
    </row>
    <row r="420" spans="1:14" ht="14.4" customHeight="1" x14ac:dyDescent="0.3">
      <c r="A420" s="723" t="s">
        <v>561</v>
      </c>
      <c r="B420" s="724" t="s">
        <v>2111</v>
      </c>
      <c r="C420" s="725" t="s">
        <v>574</v>
      </c>
      <c r="D420" s="726" t="s">
        <v>575</v>
      </c>
      <c r="E420" s="725" t="s">
        <v>589</v>
      </c>
      <c r="F420" s="726" t="s">
        <v>2112</v>
      </c>
      <c r="G420" s="725"/>
      <c r="H420" s="725" t="s">
        <v>1648</v>
      </c>
      <c r="I420" s="725" t="s">
        <v>1649</v>
      </c>
      <c r="J420" s="725" t="s">
        <v>1650</v>
      </c>
      <c r="K420" s="725" t="s">
        <v>1651</v>
      </c>
      <c r="L420" s="727">
        <v>369.23933913309099</v>
      </c>
      <c r="M420" s="727">
        <v>2</v>
      </c>
      <c r="N420" s="728">
        <v>738.47867826618199</v>
      </c>
    </row>
    <row r="421" spans="1:14" ht="14.4" customHeight="1" x14ac:dyDescent="0.3">
      <c r="A421" s="723" t="s">
        <v>561</v>
      </c>
      <c r="B421" s="724" t="s">
        <v>2111</v>
      </c>
      <c r="C421" s="725" t="s">
        <v>574</v>
      </c>
      <c r="D421" s="726" t="s">
        <v>575</v>
      </c>
      <c r="E421" s="725" t="s">
        <v>589</v>
      </c>
      <c r="F421" s="726" t="s">
        <v>2112</v>
      </c>
      <c r="G421" s="725"/>
      <c r="H421" s="725" t="s">
        <v>1237</v>
      </c>
      <c r="I421" s="725" t="s">
        <v>1238</v>
      </c>
      <c r="J421" s="725" t="s">
        <v>1239</v>
      </c>
      <c r="K421" s="725" t="s">
        <v>1240</v>
      </c>
      <c r="L421" s="727">
        <v>47.842857142857142</v>
      </c>
      <c r="M421" s="727">
        <v>21</v>
      </c>
      <c r="N421" s="728">
        <v>1004.7</v>
      </c>
    </row>
    <row r="422" spans="1:14" ht="14.4" customHeight="1" x14ac:dyDescent="0.3">
      <c r="A422" s="723" t="s">
        <v>561</v>
      </c>
      <c r="B422" s="724" t="s">
        <v>2111</v>
      </c>
      <c r="C422" s="725" t="s">
        <v>574</v>
      </c>
      <c r="D422" s="726" t="s">
        <v>575</v>
      </c>
      <c r="E422" s="725" t="s">
        <v>589</v>
      </c>
      <c r="F422" s="726" t="s">
        <v>2112</v>
      </c>
      <c r="G422" s="725"/>
      <c r="H422" s="725" t="s">
        <v>1652</v>
      </c>
      <c r="I422" s="725" t="s">
        <v>1653</v>
      </c>
      <c r="J422" s="725" t="s">
        <v>1654</v>
      </c>
      <c r="K422" s="725" t="s">
        <v>1655</v>
      </c>
      <c r="L422" s="727">
        <v>74.610070760630293</v>
      </c>
      <c r="M422" s="727">
        <v>1</v>
      </c>
      <c r="N422" s="728">
        <v>74.610070760630293</v>
      </c>
    </row>
    <row r="423" spans="1:14" ht="14.4" customHeight="1" x14ac:dyDescent="0.3">
      <c r="A423" s="723" t="s">
        <v>561</v>
      </c>
      <c r="B423" s="724" t="s">
        <v>2111</v>
      </c>
      <c r="C423" s="725" t="s">
        <v>574</v>
      </c>
      <c r="D423" s="726" t="s">
        <v>575</v>
      </c>
      <c r="E423" s="725" t="s">
        <v>589</v>
      </c>
      <c r="F423" s="726" t="s">
        <v>2112</v>
      </c>
      <c r="G423" s="725"/>
      <c r="H423" s="725" t="s">
        <v>1656</v>
      </c>
      <c r="I423" s="725" t="s">
        <v>1657</v>
      </c>
      <c r="J423" s="725" t="s">
        <v>1658</v>
      </c>
      <c r="K423" s="725" t="s">
        <v>1659</v>
      </c>
      <c r="L423" s="727">
        <v>913.86249999999995</v>
      </c>
      <c r="M423" s="727">
        <v>4</v>
      </c>
      <c r="N423" s="728">
        <v>3655.45</v>
      </c>
    </row>
    <row r="424" spans="1:14" ht="14.4" customHeight="1" x14ac:dyDescent="0.3">
      <c r="A424" s="723" t="s">
        <v>561</v>
      </c>
      <c r="B424" s="724" t="s">
        <v>2111</v>
      </c>
      <c r="C424" s="725" t="s">
        <v>574</v>
      </c>
      <c r="D424" s="726" t="s">
        <v>575</v>
      </c>
      <c r="E424" s="725" t="s">
        <v>589</v>
      </c>
      <c r="F424" s="726" t="s">
        <v>2112</v>
      </c>
      <c r="G424" s="725"/>
      <c r="H424" s="725" t="s">
        <v>1249</v>
      </c>
      <c r="I424" s="725" t="s">
        <v>1249</v>
      </c>
      <c r="J424" s="725" t="s">
        <v>591</v>
      </c>
      <c r="K424" s="725" t="s">
        <v>1053</v>
      </c>
      <c r="L424" s="727">
        <v>44</v>
      </c>
      <c r="M424" s="727">
        <v>4</v>
      </c>
      <c r="N424" s="728">
        <v>176</v>
      </c>
    </row>
    <row r="425" spans="1:14" ht="14.4" customHeight="1" x14ac:dyDescent="0.3">
      <c r="A425" s="723" t="s">
        <v>561</v>
      </c>
      <c r="B425" s="724" t="s">
        <v>2111</v>
      </c>
      <c r="C425" s="725" t="s">
        <v>574</v>
      </c>
      <c r="D425" s="726" t="s">
        <v>575</v>
      </c>
      <c r="E425" s="725" t="s">
        <v>589</v>
      </c>
      <c r="F425" s="726" t="s">
        <v>2112</v>
      </c>
      <c r="G425" s="725" t="s">
        <v>596</v>
      </c>
      <c r="H425" s="725" t="s">
        <v>597</v>
      </c>
      <c r="I425" s="725" t="s">
        <v>597</v>
      </c>
      <c r="J425" s="725" t="s">
        <v>598</v>
      </c>
      <c r="K425" s="725" t="s">
        <v>599</v>
      </c>
      <c r="L425" s="727">
        <v>171.60000054614932</v>
      </c>
      <c r="M425" s="727">
        <v>95</v>
      </c>
      <c r="N425" s="728">
        <v>16302.000051884184</v>
      </c>
    </row>
    <row r="426" spans="1:14" ht="14.4" customHeight="1" x14ac:dyDescent="0.3">
      <c r="A426" s="723" t="s">
        <v>561</v>
      </c>
      <c r="B426" s="724" t="s">
        <v>2111</v>
      </c>
      <c r="C426" s="725" t="s">
        <v>574</v>
      </c>
      <c r="D426" s="726" t="s">
        <v>575</v>
      </c>
      <c r="E426" s="725" t="s">
        <v>589</v>
      </c>
      <c r="F426" s="726" t="s">
        <v>2112</v>
      </c>
      <c r="G426" s="725" t="s">
        <v>596</v>
      </c>
      <c r="H426" s="725" t="s">
        <v>600</v>
      </c>
      <c r="I426" s="725" t="s">
        <v>600</v>
      </c>
      <c r="J426" s="725" t="s">
        <v>601</v>
      </c>
      <c r="K426" s="725" t="s">
        <v>602</v>
      </c>
      <c r="L426" s="727">
        <v>173.68999991165416</v>
      </c>
      <c r="M426" s="727">
        <v>54</v>
      </c>
      <c r="N426" s="728">
        <v>9379.259995229324</v>
      </c>
    </row>
    <row r="427" spans="1:14" ht="14.4" customHeight="1" x14ac:dyDescent="0.3">
      <c r="A427" s="723" t="s">
        <v>561</v>
      </c>
      <c r="B427" s="724" t="s">
        <v>2111</v>
      </c>
      <c r="C427" s="725" t="s">
        <v>574</v>
      </c>
      <c r="D427" s="726" t="s">
        <v>575</v>
      </c>
      <c r="E427" s="725" t="s">
        <v>589</v>
      </c>
      <c r="F427" s="726" t="s">
        <v>2112</v>
      </c>
      <c r="G427" s="725" t="s">
        <v>596</v>
      </c>
      <c r="H427" s="725" t="s">
        <v>603</v>
      </c>
      <c r="I427" s="725" t="s">
        <v>603</v>
      </c>
      <c r="J427" s="725" t="s">
        <v>604</v>
      </c>
      <c r="K427" s="725" t="s">
        <v>605</v>
      </c>
      <c r="L427" s="727">
        <v>126.50000000000001</v>
      </c>
      <c r="M427" s="727">
        <v>4</v>
      </c>
      <c r="N427" s="728">
        <v>506.00000000000006</v>
      </c>
    </row>
    <row r="428" spans="1:14" ht="14.4" customHeight="1" x14ac:dyDescent="0.3">
      <c r="A428" s="723" t="s">
        <v>561</v>
      </c>
      <c r="B428" s="724" t="s">
        <v>2111</v>
      </c>
      <c r="C428" s="725" t="s">
        <v>574</v>
      </c>
      <c r="D428" s="726" t="s">
        <v>575</v>
      </c>
      <c r="E428" s="725" t="s">
        <v>589</v>
      </c>
      <c r="F428" s="726" t="s">
        <v>2112</v>
      </c>
      <c r="G428" s="725" t="s">
        <v>596</v>
      </c>
      <c r="H428" s="725" t="s">
        <v>606</v>
      </c>
      <c r="I428" s="725" t="s">
        <v>606</v>
      </c>
      <c r="J428" s="725" t="s">
        <v>604</v>
      </c>
      <c r="K428" s="725" t="s">
        <v>607</v>
      </c>
      <c r="L428" s="727">
        <v>222.19998120582005</v>
      </c>
      <c r="M428" s="727">
        <v>1</v>
      </c>
      <c r="N428" s="728">
        <v>222.19998120582005</v>
      </c>
    </row>
    <row r="429" spans="1:14" ht="14.4" customHeight="1" x14ac:dyDescent="0.3">
      <c r="A429" s="723" t="s">
        <v>561</v>
      </c>
      <c r="B429" s="724" t="s">
        <v>2111</v>
      </c>
      <c r="C429" s="725" t="s">
        <v>574</v>
      </c>
      <c r="D429" s="726" t="s">
        <v>575</v>
      </c>
      <c r="E429" s="725" t="s">
        <v>589</v>
      </c>
      <c r="F429" s="726" t="s">
        <v>2112</v>
      </c>
      <c r="G429" s="725" t="s">
        <v>596</v>
      </c>
      <c r="H429" s="725" t="s">
        <v>608</v>
      </c>
      <c r="I429" s="725" t="s">
        <v>608</v>
      </c>
      <c r="J429" s="725" t="s">
        <v>598</v>
      </c>
      <c r="K429" s="725" t="s">
        <v>609</v>
      </c>
      <c r="L429" s="727">
        <v>92.95</v>
      </c>
      <c r="M429" s="727">
        <v>38</v>
      </c>
      <c r="N429" s="728">
        <v>3532.1000000000004</v>
      </c>
    </row>
    <row r="430" spans="1:14" ht="14.4" customHeight="1" x14ac:dyDescent="0.3">
      <c r="A430" s="723" t="s">
        <v>561</v>
      </c>
      <c r="B430" s="724" t="s">
        <v>2111</v>
      </c>
      <c r="C430" s="725" t="s">
        <v>574</v>
      </c>
      <c r="D430" s="726" t="s">
        <v>575</v>
      </c>
      <c r="E430" s="725" t="s">
        <v>589</v>
      </c>
      <c r="F430" s="726" t="s">
        <v>2112</v>
      </c>
      <c r="G430" s="725" t="s">
        <v>596</v>
      </c>
      <c r="H430" s="725" t="s">
        <v>612</v>
      </c>
      <c r="I430" s="725" t="s">
        <v>613</v>
      </c>
      <c r="J430" s="725" t="s">
        <v>614</v>
      </c>
      <c r="K430" s="725" t="s">
        <v>615</v>
      </c>
      <c r="L430" s="727">
        <v>87.200000000000017</v>
      </c>
      <c r="M430" s="727">
        <v>5</v>
      </c>
      <c r="N430" s="728">
        <v>436.00000000000011</v>
      </c>
    </row>
    <row r="431" spans="1:14" ht="14.4" customHeight="1" x14ac:dyDescent="0.3">
      <c r="A431" s="723" t="s">
        <v>561</v>
      </c>
      <c r="B431" s="724" t="s">
        <v>2111</v>
      </c>
      <c r="C431" s="725" t="s">
        <v>574</v>
      </c>
      <c r="D431" s="726" t="s">
        <v>575</v>
      </c>
      <c r="E431" s="725" t="s">
        <v>589</v>
      </c>
      <c r="F431" s="726" t="s">
        <v>2112</v>
      </c>
      <c r="G431" s="725" t="s">
        <v>596</v>
      </c>
      <c r="H431" s="725" t="s">
        <v>616</v>
      </c>
      <c r="I431" s="725" t="s">
        <v>617</v>
      </c>
      <c r="J431" s="725" t="s">
        <v>618</v>
      </c>
      <c r="K431" s="725" t="s">
        <v>619</v>
      </c>
      <c r="L431" s="727">
        <v>96.820000000000007</v>
      </c>
      <c r="M431" s="727">
        <v>21</v>
      </c>
      <c r="N431" s="728">
        <v>2033.22</v>
      </c>
    </row>
    <row r="432" spans="1:14" ht="14.4" customHeight="1" x14ac:dyDescent="0.3">
      <c r="A432" s="723" t="s">
        <v>561</v>
      </c>
      <c r="B432" s="724" t="s">
        <v>2111</v>
      </c>
      <c r="C432" s="725" t="s">
        <v>574</v>
      </c>
      <c r="D432" s="726" t="s">
        <v>575</v>
      </c>
      <c r="E432" s="725" t="s">
        <v>589</v>
      </c>
      <c r="F432" s="726" t="s">
        <v>2112</v>
      </c>
      <c r="G432" s="725" t="s">
        <v>596</v>
      </c>
      <c r="H432" s="725" t="s">
        <v>627</v>
      </c>
      <c r="I432" s="725" t="s">
        <v>628</v>
      </c>
      <c r="J432" s="725" t="s">
        <v>629</v>
      </c>
      <c r="K432" s="725" t="s">
        <v>630</v>
      </c>
      <c r="L432" s="727">
        <v>64.54000000000002</v>
      </c>
      <c r="M432" s="727">
        <v>6</v>
      </c>
      <c r="N432" s="728">
        <v>387.24000000000012</v>
      </c>
    </row>
    <row r="433" spans="1:14" ht="14.4" customHeight="1" x14ac:dyDescent="0.3">
      <c r="A433" s="723" t="s">
        <v>561</v>
      </c>
      <c r="B433" s="724" t="s">
        <v>2111</v>
      </c>
      <c r="C433" s="725" t="s">
        <v>574</v>
      </c>
      <c r="D433" s="726" t="s">
        <v>575</v>
      </c>
      <c r="E433" s="725" t="s">
        <v>589</v>
      </c>
      <c r="F433" s="726" t="s">
        <v>2112</v>
      </c>
      <c r="G433" s="725" t="s">
        <v>596</v>
      </c>
      <c r="H433" s="725" t="s">
        <v>631</v>
      </c>
      <c r="I433" s="725" t="s">
        <v>632</v>
      </c>
      <c r="J433" s="725" t="s">
        <v>633</v>
      </c>
      <c r="K433" s="725" t="s">
        <v>634</v>
      </c>
      <c r="L433" s="727">
        <v>79.1790170062866</v>
      </c>
      <c r="M433" s="727">
        <v>7</v>
      </c>
      <c r="N433" s="728">
        <v>554.25311904400621</v>
      </c>
    </row>
    <row r="434" spans="1:14" ht="14.4" customHeight="1" x14ac:dyDescent="0.3">
      <c r="A434" s="723" t="s">
        <v>561</v>
      </c>
      <c r="B434" s="724" t="s">
        <v>2111</v>
      </c>
      <c r="C434" s="725" t="s">
        <v>574</v>
      </c>
      <c r="D434" s="726" t="s">
        <v>575</v>
      </c>
      <c r="E434" s="725" t="s">
        <v>589</v>
      </c>
      <c r="F434" s="726" t="s">
        <v>2112</v>
      </c>
      <c r="G434" s="725" t="s">
        <v>596</v>
      </c>
      <c r="H434" s="725" t="s">
        <v>635</v>
      </c>
      <c r="I434" s="725" t="s">
        <v>636</v>
      </c>
      <c r="J434" s="725" t="s">
        <v>637</v>
      </c>
      <c r="K434" s="725" t="s">
        <v>638</v>
      </c>
      <c r="L434" s="727">
        <v>79.19</v>
      </c>
      <c r="M434" s="727">
        <v>8</v>
      </c>
      <c r="N434" s="728">
        <v>633.52</v>
      </c>
    </row>
    <row r="435" spans="1:14" ht="14.4" customHeight="1" x14ac:dyDescent="0.3">
      <c r="A435" s="723" t="s">
        <v>561</v>
      </c>
      <c r="B435" s="724" t="s">
        <v>2111</v>
      </c>
      <c r="C435" s="725" t="s">
        <v>574</v>
      </c>
      <c r="D435" s="726" t="s">
        <v>575</v>
      </c>
      <c r="E435" s="725" t="s">
        <v>589</v>
      </c>
      <c r="F435" s="726" t="s">
        <v>2112</v>
      </c>
      <c r="G435" s="725" t="s">
        <v>596</v>
      </c>
      <c r="H435" s="725" t="s">
        <v>639</v>
      </c>
      <c r="I435" s="725" t="s">
        <v>640</v>
      </c>
      <c r="J435" s="725" t="s">
        <v>641</v>
      </c>
      <c r="K435" s="725" t="s">
        <v>642</v>
      </c>
      <c r="L435" s="727">
        <v>28.19</v>
      </c>
      <c r="M435" s="727">
        <v>30</v>
      </c>
      <c r="N435" s="728">
        <v>845.7</v>
      </c>
    </row>
    <row r="436" spans="1:14" ht="14.4" customHeight="1" x14ac:dyDescent="0.3">
      <c r="A436" s="723" t="s">
        <v>561</v>
      </c>
      <c r="B436" s="724" t="s">
        <v>2111</v>
      </c>
      <c r="C436" s="725" t="s">
        <v>574</v>
      </c>
      <c r="D436" s="726" t="s">
        <v>575</v>
      </c>
      <c r="E436" s="725" t="s">
        <v>589</v>
      </c>
      <c r="F436" s="726" t="s">
        <v>2112</v>
      </c>
      <c r="G436" s="725" t="s">
        <v>596</v>
      </c>
      <c r="H436" s="725" t="s">
        <v>643</v>
      </c>
      <c r="I436" s="725" t="s">
        <v>644</v>
      </c>
      <c r="J436" s="725" t="s">
        <v>645</v>
      </c>
      <c r="K436" s="725" t="s">
        <v>646</v>
      </c>
      <c r="L436" s="727">
        <v>40.169999999999987</v>
      </c>
      <c r="M436" s="727">
        <v>16</v>
      </c>
      <c r="N436" s="728">
        <v>642.7199999999998</v>
      </c>
    </row>
    <row r="437" spans="1:14" ht="14.4" customHeight="1" x14ac:dyDescent="0.3">
      <c r="A437" s="723" t="s">
        <v>561</v>
      </c>
      <c r="B437" s="724" t="s">
        <v>2111</v>
      </c>
      <c r="C437" s="725" t="s">
        <v>574</v>
      </c>
      <c r="D437" s="726" t="s">
        <v>575</v>
      </c>
      <c r="E437" s="725" t="s">
        <v>589</v>
      </c>
      <c r="F437" s="726" t="s">
        <v>2112</v>
      </c>
      <c r="G437" s="725" t="s">
        <v>596</v>
      </c>
      <c r="H437" s="725" t="s">
        <v>647</v>
      </c>
      <c r="I437" s="725" t="s">
        <v>648</v>
      </c>
      <c r="J437" s="725" t="s">
        <v>645</v>
      </c>
      <c r="K437" s="725" t="s">
        <v>649</v>
      </c>
      <c r="L437" s="727">
        <v>77.61</v>
      </c>
      <c r="M437" s="727">
        <v>14</v>
      </c>
      <c r="N437" s="728">
        <v>1086.54</v>
      </c>
    </row>
    <row r="438" spans="1:14" ht="14.4" customHeight="1" x14ac:dyDescent="0.3">
      <c r="A438" s="723" t="s">
        <v>561</v>
      </c>
      <c r="B438" s="724" t="s">
        <v>2111</v>
      </c>
      <c r="C438" s="725" t="s">
        <v>574</v>
      </c>
      <c r="D438" s="726" t="s">
        <v>575</v>
      </c>
      <c r="E438" s="725" t="s">
        <v>589</v>
      </c>
      <c r="F438" s="726" t="s">
        <v>2112</v>
      </c>
      <c r="G438" s="725" t="s">
        <v>596</v>
      </c>
      <c r="H438" s="725" t="s">
        <v>1660</v>
      </c>
      <c r="I438" s="725" t="s">
        <v>1661</v>
      </c>
      <c r="J438" s="725" t="s">
        <v>1662</v>
      </c>
      <c r="K438" s="725" t="s">
        <v>1663</v>
      </c>
      <c r="L438" s="727">
        <v>63.049999999999983</v>
      </c>
      <c r="M438" s="727">
        <v>1</v>
      </c>
      <c r="N438" s="728">
        <v>63.049999999999983</v>
      </c>
    </row>
    <row r="439" spans="1:14" ht="14.4" customHeight="1" x14ac:dyDescent="0.3">
      <c r="A439" s="723" t="s">
        <v>561</v>
      </c>
      <c r="B439" s="724" t="s">
        <v>2111</v>
      </c>
      <c r="C439" s="725" t="s">
        <v>574</v>
      </c>
      <c r="D439" s="726" t="s">
        <v>575</v>
      </c>
      <c r="E439" s="725" t="s">
        <v>589</v>
      </c>
      <c r="F439" s="726" t="s">
        <v>2112</v>
      </c>
      <c r="G439" s="725" t="s">
        <v>596</v>
      </c>
      <c r="H439" s="725" t="s">
        <v>654</v>
      </c>
      <c r="I439" s="725" t="s">
        <v>655</v>
      </c>
      <c r="J439" s="725" t="s">
        <v>656</v>
      </c>
      <c r="K439" s="725" t="s">
        <v>657</v>
      </c>
      <c r="L439" s="727">
        <v>66.72</v>
      </c>
      <c r="M439" s="727">
        <v>10</v>
      </c>
      <c r="N439" s="728">
        <v>667.2</v>
      </c>
    </row>
    <row r="440" spans="1:14" ht="14.4" customHeight="1" x14ac:dyDescent="0.3">
      <c r="A440" s="723" t="s">
        <v>561</v>
      </c>
      <c r="B440" s="724" t="s">
        <v>2111</v>
      </c>
      <c r="C440" s="725" t="s">
        <v>574</v>
      </c>
      <c r="D440" s="726" t="s">
        <v>575</v>
      </c>
      <c r="E440" s="725" t="s">
        <v>589</v>
      </c>
      <c r="F440" s="726" t="s">
        <v>2112</v>
      </c>
      <c r="G440" s="725" t="s">
        <v>596</v>
      </c>
      <c r="H440" s="725" t="s">
        <v>1275</v>
      </c>
      <c r="I440" s="725" t="s">
        <v>1276</v>
      </c>
      <c r="J440" s="725" t="s">
        <v>1277</v>
      </c>
      <c r="K440" s="725" t="s">
        <v>1278</v>
      </c>
      <c r="L440" s="727">
        <v>58.319999999999986</v>
      </c>
      <c r="M440" s="727">
        <v>9</v>
      </c>
      <c r="N440" s="728">
        <v>524.87999999999988</v>
      </c>
    </row>
    <row r="441" spans="1:14" ht="14.4" customHeight="1" x14ac:dyDescent="0.3">
      <c r="A441" s="723" t="s">
        <v>561</v>
      </c>
      <c r="B441" s="724" t="s">
        <v>2111</v>
      </c>
      <c r="C441" s="725" t="s">
        <v>574</v>
      </c>
      <c r="D441" s="726" t="s">
        <v>575</v>
      </c>
      <c r="E441" s="725" t="s">
        <v>589</v>
      </c>
      <c r="F441" s="726" t="s">
        <v>2112</v>
      </c>
      <c r="G441" s="725" t="s">
        <v>596</v>
      </c>
      <c r="H441" s="725" t="s">
        <v>1664</v>
      </c>
      <c r="I441" s="725" t="s">
        <v>1665</v>
      </c>
      <c r="J441" s="725" t="s">
        <v>731</v>
      </c>
      <c r="K441" s="725" t="s">
        <v>1666</v>
      </c>
      <c r="L441" s="727">
        <v>41.35</v>
      </c>
      <c r="M441" s="727">
        <v>1</v>
      </c>
      <c r="N441" s="728">
        <v>41.35</v>
      </c>
    </row>
    <row r="442" spans="1:14" ht="14.4" customHeight="1" x14ac:dyDescent="0.3">
      <c r="A442" s="723" t="s">
        <v>561</v>
      </c>
      <c r="B442" s="724" t="s">
        <v>2111</v>
      </c>
      <c r="C442" s="725" t="s">
        <v>574</v>
      </c>
      <c r="D442" s="726" t="s">
        <v>575</v>
      </c>
      <c r="E442" s="725" t="s">
        <v>589</v>
      </c>
      <c r="F442" s="726" t="s">
        <v>2112</v>
      </c>
      <c r="G442" s="725" t="s">
        <v>596</v>
      </c>
      <c r="H442" s="725" t="s">
        <v>1667</v>
      </c>
      <c r="I442" s="725" t="s">
        <v>1668</v>
      </c>
      <c r="J442" s="725" t="s">
        <v>1320</v>
      </c>
      <c r="K442" s="725" t="s">
        <v>1669</v>
      </c>
      <c r="L442" s="727">
        <v>66.72</v>
      </c>
      <c r="M442" s="727">
        <v>1</v>
      </c>
      <c r="N442" s="728">
        <v>66.72</v>
      </c>
    </row>
    <row r="443" spans="1:14" ht="14.4" customHeight="1" x14ac:dyDescent="0.3">
      <c r="A443" s="723" t="s">
        <v>561</v>
      </c>
      <c r="B443" s="724" t="s">
        <v>2111</v>
      </c>
      <c r="C443" s="725" t="s">
        <v>574</v>
      </c>
      <c r="D443" s="726" t="s">
        <v>575</v>
      </c>
      <c r="E443" s="725" t="s">
        <v>589</v>
      </c>
      <c r="F443" s="726" t="s">
        <v>2112</v>
      </c>
      <c r="G443" s="725" t="s">
        <v>596</v>
      </c>
      <c r="H443" s="725" t="s">
        <v>1670</v>
      </c>
      <c r="I443" s="725" t="s">
        <v>1671</v>
      </c>
      <c r="J443" s="725" t="s">
        <v>1672</v>
      </c>
      <c r="K443" s="725" t="s">
        <v>1673</v>
      </c>
      <c r="L443" s="727">
        <v>80.230000000000018</v>
      </c>
      <c r="M443" s="727">
        <v>1</v>
      </c>
      <c r="N443" s="728">
        <v>80.230000000000018</v>
      </c>
    </row>
    <row r="444" spans="1:14" ht="14.4" customHeight="1" x14ac:dyDescent="0.3">
      <c r="A444" s="723" t="s">
        <v>561</v>
      </c>
      <c r="B444" s="724" t="s">
        <v>2111</v>
      </c>
      <c r="C444" s="725" t="s">
        <v>574</v>
      </c>
      <c r="D444" s="726" t="s">
        <v>575</v>
      </c>
      <c r="E444" s="725" t="s">
        <v>589</v>
      </c>
      <c r="F444" s="726" t="s">
        <v>2112</v>
      </c>
      <c r="G444" s="725" t="s">
        <v>596</v>
      </c>
      <c r="H444" s="725" t="s">
        <v>662</v>
      </c>
      <c r="I444" s="725" t="s">
        <v>663</v>
      </c>
      <c r="J444" s="725" t="s">
        <v>664</v>
      </c>
      <c r="K444" s="725" t="s">
        <v>665</v>
      </c>
      <c r="L444" s="727">
        <v>41.139955031032535</v>
      </c>
      <c r="M444" s="727">
        <v>3</v>
      </c>
      <c r="N444" s="728">
        <v>123.4198650930976</v>
      </c>
    </row>
    <row r="445" spans="1:14" ht="14.4" customHeight="1" x14ac:dyDescent="0.3">
      <c r="A445" s="723" t="s">
        <v>561</v>
      </c>
      <c r="B445" s="724" t="s">
        <v>2111</v>
      </c>
      <c r="C445" s="725" t="s">
        <v>574</v>
      </c>
      <c r="D445" s="726" t="s">
        <v>575</v>
      </c>
      <c r="E445" s="725" t="s">
        <v>589</v>
      </c>
      <c r="F445" s="726" t="s">
        <v>2112</v>
      </c>
      <c r="G445" s="725" t="s">
        <v>596</v>
      </c>
      <c r="H445" s="725" t="s">
        <v>666</v>
      </c>
      <c r="I445" s="725" t="s">
        <v>667</v>
      </c>
      <c r="J445" s="725" t="s">
        <v>668</v>
      </c>
      <c r="K445" s="725" t="s">
        <v>669</v>
      </c>
      <c r="L445" s="727">
        <v>93.759999999999991</v>
      </c>
      <c r="M445" s="727">
        <v>3</v>
      </c>
      <c r="N445" s="728">
        <v>281.27999999999997</v>
      </c>
    </row>
    <row r="446" spans="1:14" ht="14.4" customHeight="1" x14ac:dyDescent="0.3">
      <c r="A446" s="723" t="s">
        <v>561</v>
      </c>
      <c r="B446" s="724" t="s">
        <v>2111</v>
      </c>
      <c r="C446" s="725" t="s">
        <v>574</v>
      </c>
      <c r="D446" s="726" t="s">
        <v>575</v>
      </c>
      <c r="E446" s="725" t="s">
        <v>589</v>
      </c>
      <c r="F446" s="726" t="s">
        <v>2112</v>
      </c>
      <c r="G446" s="725" t="s">
        <v>596</v>
      </c>
      <c r="H446" s="725" t="s">
        <v>670</v>
      </c>
      <c r="I446" s="725" t="s">
        <v>670</v>
      </c>
      <c r="J446" s="725" t="s">
        <v>671</v>
      </c>
      <c r="K446" s="725" t="s">
        <v>672</v>
      </c>
      <c r="L446" s="727">
        <v>36.529999999999994</v>
      </c>
      <c r="M446" s="727">
        <v>30</v>
      </c>
      <c r="N446" s="728">
        <v>1095.8999999999999</v>
      </c>
    </row>
    <row r="447" spans="1:14" ht="14.4" customHeight="1" x14ac:dyDescent="0.3">
      <c r="A447" s="723" t="s">
        <v>561</v>
      </c>
      <c r="B447" s="724" t="s">
        <v>2111</v>
      </c>
      <c r="C447" s="725" t="s">
        <v>574</v>
      </c>
      <c r="D447" s="726" t="s">
        <v>575</v>
      </c>
      <c r="E447" s="725" t="s">
        <v>589</v>
      </c>
      <c r="F447" s="726" t="s">
        <v>2112</v>
      </c>
      <c r="G447" s="725" t="s">
        <v>596</v>
      </c>
      <c r="H447" s="725" t="s">
        <v>1674</v>
      </c>
      <c r="I447" s="725" t="s">
        <v>1675</v>
      </c>
      <c r="J447" s="725" t="s">
        <v>1676</v>
      </c>
      <c r="K447" s="725" t="s">
        <v>1677</v>
      </c>
      <c r="L447" s="727">
        <v>1128.56</v>
      </c>
      <c r="M447" s="727">
        <v>1</v>
      </c>
      <c r="N447" s="728">
        <v>1128.56</v>
      </c>
    </row>
    <row r="448" spans="1:14" ht="14.4" customHeight="1" x14ac:dyDescent="0.3">
      <c r="A448" s="723" t="s">
        <v>561</v>
      </c>
      <c r="B448" s="724" t="s">
        <v>2111</v>
      </c>
      <c r="C448" s="725" t="s">
        <v>574</v>
      </c>
      <c r="D448" s="726" t="s">
        <v>575</v>
      </c>
      <c r="E448" s="725" t="s">
        <v>589</v>
      </c>
      <c r="F448" s="726" t="s">
        <v>2112</v>
      </c>
      <c r="G448" s="725" t="s">
        <v>596</v>
      </c>
      <c r="H448" s="725" t="s">
        <v>673</v>
      </c>
      <c r="I448" s="725" t="s">
        <v>674</v>
      </c>
      <c r="J448" s="725" t="s">
        <v>675</v>
      </c>
      <c r="K448" s="725" t="s">
        <v>676</v>
      </c>
      <c r="L448" s="727">
        <v>55.250000000000014</v>
      </c>
      <c r="M448" s="727">
        <v>1</v>
      </c>
      <c r="N448" s="728">
        <v>55.250000000000014</v>
      </c>
    </row>
    <row r="449" spans="1:14" ht="14.4" customHeight="1" x14ac:dyDescent="0.3">
      <c r="A449" s="723" t="s">
        <v>561</v>
      </c>
      <c r="B449" s="724" t="s">
        <v>2111</v>
      </c>
      <c r="C449" s="725" t="s">
        <v>574</v>
      </c>
      <c r="D449" s="726" t="s">
        <v>575</v>
      </c>
      <c r="E449" s="725" t="s">
        <v>589</v>
      </c>
      <c r="F449" s="726" t="s">
        <v>2112</v>
      </c>
      <c r="G449" s="725" t="s">
        <v>596</v>
      </c>
      <c r="H449" s="725" t="s">
        <v>677</v>
      </c>
      <c r="I449" s="725" t="s">
        <v>678</v>
      </c>
      <c r="J449" s="725" t="s">
        <v>679</v>
      </c>
      <c r="K449" s="725" t="s">
        <v>680</v>
      </c>
      <c r="L449" s="727">
        <v>73.789999163038146</v>
      </c>
      <c r="M449" s="727">
        <v>1</v>
      </c>
      <c r="N449" s="728">
        <v>73.789999163038146</v>
      </c>
    </row>
    <row r="450" spans="1:14" ht="14.4" customHeight="1" x14ac:dyDescent="0.3">
      <c r="A450" s="723" t="s">
        <v>561</v>
      </c>
      <c r="B450" s="724" t="s">
        <v>2111</v>
      </c>
      <c r="C450" s="725" t="s">
        <v>574</v>
      </c>
      <c r="D450" s="726" t="s">
        <v>575</v>
      </c>
      <c r="E450" s="725" t="s">
        <v>589</v>
      </c>
      <c r="F450" s="726" t="s">
        <v>2112</v>
      </c>
      <c r="G450" s="725" t="s">
        <v>596</v>
      </c>
      <c r="H450" s="725" t="s">
        <v>1287</v>
      </c>
      <c r="I450" s="725" t="s">
        <v>1288</v>
      </c>
      <c r="J450" s="725" t="s">
        <v>1289</v>
      </c>
      <c r="K450" s="725" t="s">
        <v>1290</v>
      </c>
      <c r="L450" s="727">
        <v>108.39000000000001</v>
      </c>
      <c r="M450" s="727">
        <v>2</v>
      </c>
      <c r="N450" s="728">
        <v>216.78000000000003</v>
      </c>
    </row>
    <row r="451" spans="1:14" ht="14.4" customHeight="1" x14ac:dyDescent="0.3">
      <c r="A451" s="723" t="s">
        <v>561</v>
      </c>
      <c r="B451" s="724" t="s">
        <v>2111</v>
      </c>
      <c r="C451" s="725" t="s">
        <v>574</v>
      </c>
      <c r="D451" s="726" t="s">
        <v>575</v>
      </c>
      <c r="E451" s="725" t="s">
        <v>589</v>
      </c>
      <c r="F451" s="726" t="s">
        <v>2112</v>
      </c>
      <c r="G451" s="725" t="s">
        <v>596</v>
      </c>
      <c r="H451" s="725" t="s">
        <v>681</v>
      </c>
      <c r="I451" s="725" t="s">
        <v>682</v>
      </c>
      <c r="J451" s="725" t="s">
        <v>683</v>
      </c>
      <c r="K451" s="725" t="s">
        <v>684</v>
      </c>
      <c r="L451" s="727">
        <v>216.68000000000004</v>
      </c>
      <c r="M451" s="727">
        <v>4</v>
      </c>
      <c r="N451" s="728">
        <v>866.72000000000014</v>
      </c>
    </row>
    <row r="452" spans="1:14" ht="14.4" customHeight="1" x14ac:dyDescent="0.3">
      <c r="A452" s="723" t="s">
        <v>561</v>
      </c>
      <c r="B452" s="724" t="s">
        <v>2111</v>
      </c>
      <c r="C452" s="725" t="s">
        <v>574</v>
      </c>
      <c r="D452" s="726" t="s">
        <v>575</v>
      </c>
      <c r="E452" s="725" t="s">
        <v>589</v>
      </c>
      <c r="F452" s="726" t="s">
        <v>2112</v>
      </c>
      <c r="G452" s="725" t="s">
        <v>596</v>
      </c>
      <c r="H452" s="725" t="s">
        <v>1678</v>
      </c>
      <c r="I452" s="725" t="s">
        <v>1679</v>
      </c>
      <c r="J452" s="725" t="s">
        <v>1680</v>
      </c>
      <c r="K452" s="725" t="s">
        <v>684</v>
      </c>
      <c r="L452" s="727">
        <v>216.68</v>
      </c>
      <c r="M452" s="727">
        <v>2</v>
      </c>
      <c r="N452" s="728">
        <v>433.36</v>
      </c>
    </row>
    <row r="453" spans="1:14" ht="14.4" customHeight="1" x14ac:dyDescent="0.3">
      <c r="A453" s="723" t="s">
        <v>561</v>
      </c>
      <c r="B453" s="724" t="s">
        <v>2111</v>
      </c>
      <c r="C453" s="725" t="s">
        <v>574</v>
      </c>
      <c r="D453" s="726" t="s">
        <v>575</v>
      </c>
      <c r="E453" s="725" t="s">
        <v>589</v>
      </c>
      <c r="F453" s="726" t="s">
        <v>2112</v>
      </c>
      <c r="G453" s="725" t="s">
        <v>596</v>
      </c>
      <c r="H453" s="725" t="s">
        <v>1681</v>
      </c>
      <c r="I453" s="725" t="s">
        <v>1682</v>
      </c>
      <c r="J453" s="725" t="s">
        <v>1683</v>
      </c>
      <c r="K453" s="725" t="s">
        <v>1298</v>
      </c>
      <c r="L453" s="727">
        <v>87.309999999999974</v>
      </c>
      <c r="M453" s="727">
        <v>1</v>
      </c>
      <c r="N453" s="728">
        <v>87.309999999999974</v>
      </c>
    </row>
    <row r="454" spans="1:14" ht="14.4" customHeight="1" x14ac:dyDescent="0.3">
      <c r="A454" s="723" t="s">
        <v>561</v>
      </c>
      <c r="B454" s="724" t="s">
        <v>2111</v>
      </c>
      <c r="C454" s="725" t="s">
        <v>574</v>
      </c>
      <c r="D454" s="726" t="s">
        <v>575</v>
      </c>
      <c r="E454" s="725" t="s">
        <v>589</v>
      </c>
      <c r="F454" s="726" t="s">
        <v>2112</v>
      </c>
      <c r="G454" s="725" t="s">
        <v>596</v>
      </c>
      <c r="H454" s="725" t="s">
        <v>693</v>
      </c>
      <c r="I454" s="725" t="s">
        <v>694</v>
      </c>
      <c r="J454" s="725" t="s">
        <v>695</v>
      </c>
      <c r="K454" s="725" t="s">
        <v>696</v>
      </c>
      <c r="L454" s="727">
        <v>61.681739130434778</v>
      </c>
      <c r="M454" s="727">
        <v>23</v>
      </c>
      <c r="N454" s="728">
        <v>1418.6799999999998</v>
      </c>
    </row>
    <row r="455" spans="1:14" ht="14.4" customHeight="1" x14ac:dyDescent="0.3">
      <c r="A455" s="723" t="s">
        <v>561</v>
      </c>
      <c r="B455" s="724" t="s">
        <v>2111</v>
      </c>
      <c r="C455" s="725" t="s">
        <v>574</v>
      </c>
      <c r="D455" s="726" t="s">
        <v>575</v>
      </c>
      <c r="E455" s="725" t="s">
        <v>589</v>
      </c>
      <c r="F455" s="726" t="s">
        <v>2112</v>
      </c>
      <c r="G455" s="725" t="s">
        <v>596</v>
      </c>
      <c r="H455" s="725" t="s">
        <v>1303</v>
      </c>
      <c r="I455" s="725" t="s">
        <v>1304</v>
      </c>
      <c r="J455" s="725" t="s">
        <v>1305</v>
      </c>
      <c r="K455" s="725" t="s">
        <v>1306</v>
      </c>
      <c r="L455" s="727">
        <v>74.219999999999985</v>
      </c>
      <c r="M455" s="727">
        <v>1</v>
      </c>
      <c r="N455" s="728">
        <v>74.219999999999985</v>
      </c>
    </row>
    <row r="456" spans="1:14" ht="14.4" customHeight="1" x14ac:dyDescent="0.3">
      <c r="A456" s="723" t="s">
        <v>561</v>
      </c>
      <c r="B456" s="724" t="s">
        <v>2111</v>
      </c>
      <c r="C456" s="725" t="s">
        <v>574</v>
      </c>
      <c r="D456" s="726" t="s">
        <v>575</v>
      </c>
      <c r="E456" s="725" t="s">
        <v>589</v>
      </c>
      <c r="F456" s="726" t="s">
        <v>2112</v>
      </c>
      <c r="G456" s="725" t="s">
        <v>596</v>
      </c>
      <c r="H456" s="725" t="s">
        <v>705</v>
      </c>
      <c r="I456" s="725" t="s">
        <v>706</v>
      </c>
      <c r="J456" s="725" t="s">
        <v>707</v>
      </c>
      <c r="K456" s="725" t="s">
        <v>708</v>
      </c>
      <c r="L456" s="727">
        <v>162.48999999999998</v>
      </c>
      <c r="M456" s="727">
        <v>74</v>
      </c>
      <c r="N456" s="728">
        <v>12024.259999999998</v>
      </c>
    </row>
    <row r="457" spans="1:14" ht="14.4" customHeight="1" x14ac:dyDescent="0.3">
      <c r="A457" s="723" t="s">
        <v>561</v>
      </c>
      <c r="B457" s="724" t="s">
        <v>2111</v>
      </c>
      <c r="C457" s="725" t="s">
        <v>574</v>
      </c>
      <c r="D457" s="726" t="s">
        <v>575</v>
      </c>
      <c r="E457" s="725" t="s">
        <v>589</v>
      </c>
      <c r="F457" s="726" t="s">
        <v>2112</v>
      </c>
      <c r="G457" s="725" t="s">
        <v>596</v>
      </c>
      <c r="H457" s="725" t="s">
        <v>1684</v>
      </c>
      <c r="I457" s="725" t="s">
        <v>1685</v>
      </c>
      <c r="J457" s="725" t="s">
        <v>1686</v>
      </c>
      <c r="K457" s="725" t="s">
        <v>1687</v>
      </c>
      <c r="L457" s="727">
        <v>58.929999999999993</v>
      </c>
      <c r="M457" s="727">
        <v>1</v>
      </c>
      <c r="N457" s="728">
        <v>58.929999999999993</v>
      </c>
    </row>
    <row r="458" spans="1:14" ht="14.4" customHeight="1" x14ac:dyDescent="0.3">
      <c r="A458" s="723" t="s">
        <v>561</v>
      </c>
      <c r="B458" s="724" t="s">
        <v>2111</v>
      </c>
      <c r="C458" s="725" t="s">
        <v>574</v>
      </c>
      <c r="D458" s="726" t="s">
        <v>575</v>
      </c>
      <c r="E458" s="725" t="s">
        <v>589</v>
      </c>
      <c r="F458" s="726" t="s">
        <v>2112</v>
      </c>
      <c r="G458" s="725" t="s">
        <v>596</v>
      </c>
      <c r="H458" s="725" t="s">
        <v>1688</v>
      </c>
      <c r="I458" s="725" t="s">
        <v>1689</v>
      </c>
      <c r="J458" s="725" t="s">
        <v>1690</v>
      </c>
      <c r="K458" s="725" t="s">
        <v>1691</v>
      </c>
      <c r="L458" s="727">
        <v>188.75</v>
      </c>
      <c r="M458" s="727">
        <v>1</v>
      </c>
      <c r="N458" s="728">
        <v>188.75</v>
      </c>
    </row>
    <row r="459" spans="1:14" ht="14.4" customHeight="1" x14ac:dyDescent="0.3">
      <c r="A459" s="723" t="s">
        <v>561</v>
      </c>
      <c r="B459" s="724" t="s">
        <v>2111</v>
      </c>
      <c r="C459" s="725" t="s">
        <v>574</v>
      </c>
      <c r="D459" s="726" t="s">
        <v>575</v>
      </c>
      <c r="E459" s="725" t="s">
        <v>589</v>
      </c>
      <c r="F459" s="726" t="s">
        <v>2112</v>
      </c>
      <c r="G459" s="725" t="s">
        <v>596</v>
      </c>
      <c r="H459" s="725" t="s">
        <v>709</v>
      </c>
      <c r="I459" s="725" t="s">
        <v>710</v>
      </c>
      <c r="J459" s="725" t="s">
        <v>711</v>
      </c>
      <c r="K459" s="725" t="s">
        <v>712</v>
      </c>
      <c r="L459" s="727">
        <v>71.139999999999986</v>
      </c>
      <c r="M459" s="727">
        <v>1</v>
      </c>
      <c r="N459" s="728">
        <v>71.139999999999986</v>
      </c>
    </row>
    <row r="460" spans="1:14" ht="14.4" customHeight="1" x14ac:dyDescent="0.3">
      <c r="A460" s="723" t="s">
        <v>561</v>
      </c>
      <c r="B460" s="724" t="s">
        <v>2111</v>
      </c>
      <c r="C460" s="725" t="s">
        <v>574</v>
      </c>
      <c r="D460" s="726" t="s">
        <v>575</v>
      </c>
      <c r="E460" s="725" t="s">
        <v>589</v>
      </c>
      <c r="F460" s="726" t="s">
        <v>2112</v>
      </c>
      <c r="G460" s="725" t="s">
        <v>596</v>
      </c>
      <c r="H460" s="725" t="s">
        <v>713</v>
      </c>
      <c r="I460" s="725" t="s">
        <v>714</v>
      </c>
      <c r="J460" s="725" t="s">
        <v>715</v>
      </c>
      <c r="K460" s="725" t="s">
        <v>716</v>
      </c>
      <c r="L460" s="727">
        <v>125.43</v>
      </c>
      <c r="M460" s="727">
        <v>3</v>
      </c>
      <c r="N460" s="728">
        <v>376.29</v>
      </c>
    </row>
    <row r="461" spans="1:14" ht="14.4" customHeight="1" x14ac:dyDescent="0.3">
      <c r="A461" s="723" t="s">
        <v>561</v>
      </c>
      <c r="B461" s="724" t="s">
        <v>2111</v>
      </c>
      <c r="C461" s="725" t="s">
        <v>574</v>
      </c>
      <c r="D461" s="726" t="s">
        <v>575</v>
      </c>
      <c r="E461" s="725" t="s">
        <v>589</v>
      </c>
      <c r="F461" s="726" t="s">
        <v>2112</v>
      </c>
      <c r="G461" s="725" t="s">
        <v>596</v>
      </c>
      <c r="H461" s="725" t="s">
        <v>1692</v>
      </c>
      <c r="I461" s="725" t="s">
        <v>1693</v>
      </c>
      <c r="J461" s="725" t="s">
        <v>1694</v>
      </c>
      <c r="K461" s="725" t="s">
        <v>1695</v>
      </c>
      <c r="L461" s="727">
        <v>23.509961452828446</v>
      </c>
      <c r="M461" s="727">
        <v>1</v>
      </c>
      <c r="N461" s="728">
        <v>23.509961452828446</v>
      </c>
    </row>
    <row r="462" spans="1:14" ht="14.4" customHeight="1" x14ac:dyDescent="0.3">
      <c r="A462" s="723" t="s">
        <v>561</v>
      </c>
      <c r="B462" s="724" t="s">
        <v>2111</v>
      </c>
      <c r="C462" s="725" t="s">
        <v>574</v>
      </c>
      <c r="D462" s="726" t="s">
        <v>575</v>
      </c>
      <c r="E462" s="725" t="s">
        <v>589</v>
      </c>
      <c r="F462" s="726" t="s">
        <v>2112</v>
      </c>
      <c r="G462" s="725" t="s">
        <v>596</v>
      </c>
      <c r="H462" s="725" t="s">
        <v>1696</v>
      </c>
      <c r="I462" s="725" t="s">
        <v>1697</v>
      </c>
      <c r="J462" s="725" t="s">
        <v>1698</v>
      </c>
      <c r="K462" s="725" t="s">
        <v>1699</v>
      </c>
      <c r="L462" s="727">
        <v>414.79000000000025</v>
      </c>
      <c r="M462" s="727">
        <v>1</v>
      </c>
      <c r="N462" s="728">
        <v>414.79000000000025</v>
      </c>
    </row>
    <row r="463" spans="1:14" ht="14.4" customHeight="1" x14ac:dyDescent="0.3">
      <c r="A463" s="723" t="s">
        <v>561</v>
      </c>
      <c r="B463" s="724" t="s">
        <v>2111</v>
      </c>
      <c r="C463" s="725" t="s">
        <v>574</v>
      </c>
      <c r="D463" s="726" t="s">
        <v>575</v>
      </c>
      <c r="E463" s="725" t="s">
        <v>589</v>
      </c>
      <c r="F463" s="726" t="s">
        <v>2112</v>
      </c>
      <c r="G463" s="725" t="s">
        <v>596</v>
      </c>
      <c r="H463" s="725" t="s">
        <v>1307</v>
      </c>
      <c r="I463" s="725" t="s">
        <v>1308</v>
      </c>
      <c r="J463" s="725" t="s">
        <v>1309</v>
      </c>
      <c r="K463" s="725" t="s">
        <v>1310</v>
      </c>
      <c r="L463" s="727">
        <v>322.49</v>
      </c>
      <c r="M463" s="727">
        <v>1</v>
      </c>
      <c r="N463" s="728">
        <v>322.49</v>
      </c>
    </row>
    <row r="464" spans="1:14" ht="14.4" customHeight="1" x14ac:dyDescent="0.3">
      <c r="A464" s="723" t="s">
        <v>561</v>
      </c>
      <c r="B464" s="724" t="s">
        <v>2111</v>
      </c>
      <c r="C464" s="725" t="s">
        <v>574</v>
      </c>
      <c r="D464" s="726" t="s">
        <v>575</v>
      </c>
      <c r="E464" s="725" t="s">
        <v>589</v>
      </c>
      <c r="F464" s="726" t="s">
        <v>2112</v>
      </c>
      <c r="G464" s="725" t="s">
        <v>596</v>
      </c>
      <c r="H464" s="725" t="s">
        <v>725</v>
      </c>
      <c r="I464" s="725" t="s">
        <v>726</v>
      </c>
      <c r="J464" s="725" t="s">
        <v>727</v>
      </c>
      <c r="K464" s="725" t="s">
        <v>728</v>
      </c>
      <c r="L464" s="727">
        <v>127.44999999999997</v>
      </c>
      <c r="M464" s="727">
        <v>3</v>
      </c>
      <c r="N464" s="728">
        <v>382.34999999999991</v>
      </c>
    </row>
    <row r="465" spans="1:14" ht="14.4" customHeight="1" x14ac:dyDescent="0.3">
      <c r="A465" s="723" t="s">
        <v>561</v>
      </c>
      <c r="B465" s="724" t="s">
        <v>2111</v>
      </c>
      <c r="C465" s="725" t="s">
        <v>574</v>
      </c>
      <c r="D465" s="726" t="s">
        <v>575</v>
      </c>
      <c r="E465" s="725" t="s">
        <v>589</v>
      </c>
      <c r="F465" s="726" t="s">
        <v>2112</v>
      </c>
      <c r="G465" s="725" t="s">
        <v>596</v>
      </c>
      <c r="H465" s="725" t="s">
        <v>1700</v>
      </c>
      <c r="I465" s="725" t="s">
        <v>1701</v>
      </c>
      <c r="J465" s="725" t="s">
        <v>1702</v>
      </c>
      <c r="K465" s="725" t="s">
        <v>1703</v>
      </c>
      <c r="L465" s="727">
        <v>142.42999999999998</v>
      </c>
      <c r="M465" s="727">
        <v>3</v>
      </c>
      <c r="N465" s="728">
        <v>427.28999999999996</v>
      </c>
    </row>
    <row r="466" spans="1:14" ht="14.4" customHeight="1" x14ac:dyDescent="0.3">
      <c r="A466" s="723" t="s">
        <v>561</v>
      </c>
      <c r="B466" s="724" t="s">
        <v>2111</v>
      </c>
      <c r="C466" s="725" t="s">
        <v>574</v>
      </c>
      <c r="D466" s="726" t="s">
        <v>575</v>
      </c>
      <c r="E466" s="725" t="s">
        <v>589</v>
      </c>
      <c r="F466" s="726" t="s">
        <v>2112</v>
      </c>
      <c r="G466" s="725" t="s">
        <v>596</v>
      </c>
      <c r="H466" s="725" t="s">
        <v>1315</v>
      </c>
      <c r="I466" s="725" t="s">
        <v>1316</v>
      </c>
      <c r="J466" s="725" t="s">
        <v>1317</v>
      </c>
      <c r="K466" s="725" t="s">
        <v>1318</v>
      </c>
      <c r="L466" s="727">
        <v>48.680000000000014</v>
      </c>
      <c r="M466" s="727">
        <v>11</v>
      </c>
      <c r="N466" s="728">
        <v>535.48000000000013</v>
      </c>
    </row>
    <row r="467" spans="1:14" ht="14.4" customHeight="1" x14ac:dyDescent="0.3">
      <c r="A467" s="723" t="s">
        <v>561</v>
      </c>
      <c r="B467" s="724" t="s">
        <v>2111</v>
      </c>
      <c r="C467" s="725" t="s">
        <v>574</v>
      </c>
      <c r="D467" s="726" t="s">
        <v>575</v>
      </c>
      <c r="E467" s="725" t="s">
        <v>589</v>
      </c>
      <c r="F467" s="726" t="s">
        <v>2112</v>
      </c>
      <c r="G467" s="725" t="s">
        <v>596</v>
      </c>
      <c r="H467" s="725" t="s">
        <v>737</v>
      </c>
      <c r="I467" s="725" t="s">
        <v>738</v>
      </c>
      <c r="J467" s="725" t="s">
        <v>739</v>
      </c>
      <c r="K467" s="725" t="s">
        <v>740</v>
      </c>
      <c r="L467" s="727">
        <v>47.551060591886056</v>
      </c>
      <c r="M467" s="727">
        <v>40</v>
      </c>
      <c r="N467" s="728">
        <v>1902.0424236754423</v>
      </c>
    </row>
    <row r="468" spans="1:14" ht="14.4" customHeight="1" x14ac:dyDescent="0.3">
      <c r="A468" s="723" t="s">
        <v>561</v>
      </c>
      <c r="B468" s="724" t="s">
        <v>2111</v>
      </c>
      <c r="C468" s="725" t="s">
        <v>574</v>
      </c>
      <c r="D468" s="726" t="s">
        <v>575</v>
      </c>
      <c r="E468" s="725" t="s">
        <v>589</v>
      </c>
      <c r="F468" s="726" t="s">
        <v>2112</v>
      </c>
      <c r="G468" s="725" t="s">
        <v>596</v>
      </c>
      <c r="H468" s="725" t="s">
        <v>741</v>
      </c>
      <c r="I468" s="725" t="s">
        <v>742</v>
      </c>
      <c r="J468" s="725" t="s">
        <v>739</v>
      </c>
      <c r="K468" s="725" t="s">
        <v>743</v>
      </c>
      <c r="L468" s="727">
        <v>210.0195048715116</v>
      </c>
      <c r="M468" s="727">
        <v>14</v>
      </c>
      <c r="N468" s="728">
        <v>2940.2730682011625</v>
      </c>
    </row>
    <row r="469" spans="1:14" ht="14.4" customHeight="1" x14ac:dyDescent="0.3">
      <c r="A469" s="723" t="s">
        <v>561</v>
      </c>
      <c r="B469" s="724" t="s">
        <v>2111</v>
      </c>
      <c r="C469" s="725" t="s">
        <v>574</v>
      </c>
      <c r="D469" s="726" t="s">
        <v>575</v>
      </c>
      <c r="E469" s="725" t="s">
        <v>589</v>
      </c>
      <c r="F469" s="726" t="s">
        <v>2112</v>
      </c>
      <c r="G469" s="725" t="s">
        <v>596</v>
      </c>
      <c r="H469" s="725" t="s">
        <v>1704</v>
      </c>
      <c r="I469" s="725" t="s">
        <v>1705</v>
      </c>
      <c r="J469" s="725" t="s">
        <v>1706</v>
      </c>
      <c r="K469" s="725" t="s">
        <v>1707</v>
      </c>
      <c r="L469" s="727">
        <v>39.83</v>
      </c>
      <c r="M469" s="727">
        <v>1</v>
      </c>
      <c r="N469" s="728">
        <v>39.83</v>
      </c>
    </row>
    <row r="470" spans="1:14" ht="14.4" customHeight="1" x14ac:dyDescent="0.3">
      <c r="A470" s="723" t="s">
        <v>561</v>
      </c>
      <c r="B470" s="724" t="s">
        <v>2111</v>
      </c>
      <c r="C470" s="725" t="s">
        <v>574</v>
      </c>
      <c r="D470" s="726" t="s">
        <v>575</v>
      </c>
      <c r="E470" s="725" t="s">
        <v>589</v>
      </c>
      <c r="F470" s="726" t="s">
        <v>2112</v>
      </c>
      <c r="G470" s="725" t="s">
        <v>596</v>
      </c>
      <c r="H470" s="725" t="s">
        <v>1326</v>
      </c>
      <c r="I470" s="725" t="s">
        <v>1327</v>
      </c>
      <c r="J470" s="725" t="s">
        <v>1328</v>
      </c>
      <c r="K470" s="725" t="s">
        <v>1329</v>
      </c>
      <c r="L470" s="727">
        <v>53.04</v>
      </c>
      <c r="M470" s="727">
        <v>1</v>
      </c>
      <c r="N470" s="728">
        <v>53.04</v>
      </c>
    </row>
    <row r="471" spans="1:14" ht="14.4" customHeight="1" x14ac:dyDescent="0.3">
      <c r="A471" s="723" t="s">
        <v>561</v>
      </c>
      <c r="B471" s="724" t="s">
        <v>2111</v>
      </c>
      <c r="C471" s="725" t="s">
        <v>574</v>
      </c>
      <c r="D471" s="726" t="s">
        <v>575</v>
      </c>
      <c r="E471" s="725" t="s">
        <v>589</v>
      </c>
      <c r="F471" s="726" t="s">
        <v>2112</v>
      </c>
      <c r="G471" s="725" t="s">
        <v>596</v>
      </c>
      <c r="H471" s="725" t="s">
        <v>1334</v>
      </c>
      <c r="I471" s="725" t="s">
        <v>1335</v>
      </c>
      <c r="J471" s="725" t="s">
        <v>1336</v>
      </c>
      <c r="K471" s="725" t="s">
        <v>1337</v>
      </c>
      <c r="L471" s="727">
        <v>111.72</v>
      </c>
      <c r="M471" s="727">
        <v>2</v>
      </c>
      <c r="N471" s="728">
        <v>223.44</v>
      </c>
    </row>
    <row r="472" spans="1:14" ht="14.4" customHeight="1" x14ac:dyDescent="0.3">
      <c r="A472" s="723" t="s">
        <v>561</v>
      </c>
      <c r="B472" s="724" t="s">
        <v>2111</v>
      </c>
      <c r="C472" s="725" t="s">
        <v>574</v>
      </c>
      <c r="D472" s="726" t="s">
        <v>575</v>
      </c>
      <c r="E472" s="725" t="s">
        <v>589</v>
      </c>
      <c r="F472" s="726" t="s">
        <v>2112</v>
      </c>
      <c r="G472" s="725" t="s">
        <v>596</v>
      </c>
      <c r="H472" s="725" t="s">
        <v>1346</v>
      </c>
      <c r="I472" s="725" t="s">
        <v>1347</v>
      </c>
      <c r="J472" s="725" t="s">
        <v>1348</v>
      </c>
      <c r="K472" s="725" t="s">
        <v>1349</v>
      </c>
      <c r="L472" s="727">
        <v>160.30000000000001</v>
      </c>
      <c r="M472" s="727">
        <v>1</v>
      </c>
      <c r="N472" s="728">
        <v>160.30000000000001</v>
      </c>
    </row>
    <row r="473" spans="1:14" ht="14.4" customHeight="1" x14ac:dyDescent="0.3">
      <c r="A473" s="723" t="s">
        <v>561</v>
      </c>
      <c r="B473" s="724" t="s">
        <v>2111</v>
      </c>
      <c r="C473" s="725" t="s">
        <v>574</v>
      </c>
      <c r="D473" s="726" t="s">
        <v>575</v>
      </c>
      <c r="E473" s="725" t="s">
        <v>589</v>
      </c>
      <c r="F473" s="726" t="s">
        <v>2112</v>
      </c>
      <c r="G473" s="725" t="s">
        <v>596</v>
      </c>
      <c r="H473" s="725" t="s">
        <v>1708</v>
      </c>
      <c r="I473" s="725" t="s">
        <v>1709</v>
      </c>
      <c r="J473" s="725" t="s">
        <v>1710</v>
      </c>
      <c r="K473" s="725" t="s">
        <v>692</v>
      </c>
      <c r="L473" s="727">
        <v>60.300000000000011</v>
      </c>
      <c r="M473" s="727">
        <v>2</v>
      </c>
      <c r="N473" s="728">
        <v>120.60000000000002</v>
      </c>
    </row>
    <row r="474" spans="1:14" ht="14.4" customHeight="1" x14ac:dyDescent="0.3">
      <c r="A474" s="723" t="s">
        <v>561</v>
      </c>
      <c r="B474" s="724" t="s">
        <v>2111</v>
      </c>
      <c r="C474" s="725" t="s">
        <v>574</v>
      </c>
      <c r="D474" s="726" t="s">
        <v>575</v>
      </c>
      <c r="E474" s="725" t="s">
        <v>589</v>
      </c>
      <c r="F474" s="726" t="s">
        <v>2112</v>
      </c>
      <c r="G474" s="725" t="s">
        <v>596</v>
      </c>
      <c r="H474" s="725" t="s">
        <v>1350</v>
      </c>
      <c r="I474" s="725" t="s">
        <v>1351</v>
      </c>
      <c r="J474" s="725" t="s">
        <v>1352</v>
      </c>
      <c r="K474" s="725" t="s">
        <v>1353</v>
      </c>
      <c r="L474" s="727">
        <v>26.28</v>
      </c>
      <c r="M474" s="727">
        <v>1</v>
      </c>
      <c r="N474" s="728">
        <v>26.28</v>
      </c>
    </row>
    <row r="475" spans="1:14" ht="14.4" customHeight="1" x14ac:dyDescent="0.3">
      <c r="A475" s="723" t="s">
        <v>561</v>
      </c>
      <c r="B475" s="724" t="s">
        <v>2111</v>
      </c>
      <c r="C475" s="725" t="s">
        <v>574</v>
      </c>
      <c r="D475" s="726" t="s">
        <v>575</v>
      </c>
      <c r="E475" s="725" t="s">
        <v>589</v>
      </c>
      <c r="F475" s="726" t="s">
        <v>2112</v>
      </c>
      <c r="G475" s="725" t="s">
        <v>596</v>
      </c>
      <c r="H475" s="725" t="s">
        <v>1711</v>
      </c>
      <c r="I475" s="725" t="s">
        <v>1712</v>
      </c>
      <c r="J475" s="725" t="s">
        <v>1352</v>
      </c>
      <c r="K475" s="725" t="s">
        <v>1713</v>
      </c>
      <c r="L475" s="727">
        <v>58.249999999999972</v>
      </c>
      <c r="M475" s="727">
        <v>1</v>
      </c>
      <c r="N475" s="728">
        <v>58.249999999999972</v>
      </c>
    </row>
    <row r="476" spans="1:14" ht="14.4" customHeight="1" x14ac:dyDescent="0.3">
      <c r="A476" s="723" t="s">
        <v>561</v>
      </c>
      <c r="B476" s="724" t="s">
        <v>2111</v>
      </c>
      <c r="C476" s="725" t="s">
        <v>574</v>
      </c>
      <c r="D476" s="726" t="s">
        <v>575</v>
      </c>
      <c r="E476" s="725" t="s">
        <v>589</v>
      </c>
      <c r="F476" s="726" t="s">
        <v>2112</v>
      </c>
      <c r="G476" s="725" t="s">
        <v>596</v>
      </c>
      <c r="H476" s="725" t="s">
        <v>752</v>
      </c>
      <c r="I476" s="725" t="s">
        <v>753</v>
      </c>
      <c r="J476" s="725" t="s">
        <v>754</v>
      </c>
      <c r="K476" s="725" t="s">
        <v>755</v>
      </c>
      <c r="L476" s="727">
        <v>67.389985571652886</v>
      </c>
      <c r="M476" s="727">
        <v>5</v>
      </c>
      <c r="N476" s="728">
        <v>336.9499278582644</v>
      </c>
    </row>
    <row r="477" spans="1:14" ht="14.4" customHeight="1" x14ac:dyDescent="0.3">
      <c r="A477" s="723" t="s">
        <v>561</v>
      </c>
      <c r="B477" s="724" t="s">
        <v>2111</v>
      </c>
      <c r="C477" s="725" t="s">
        <v>574</v>
      </c>
      <c r="D477" s="726" t="s">
        <v>575</v>
      </c>
      <c r="E477" s="725" t="s">
        <v>589</v>
      </c>
      <c r="F477" s="726" t="s">
        <v>2112</v>
      </c>
      <c r="G477" s="725" t="s">
        <v>596</v>
      </c>
      <c r="H477" s="725" t="s">
        <v>756</v>
      </c>
      <c r="I477" s="725" t="s">
        <v>757</v>
      </c>
      <c r="J477" s="725" t="s">
        <v>758</v>
      </c>
      <c r="K477" s="725" t="s">
        <v>759</v>
      </c>
      <c r="L477" s="727">
        <v>112.95987907507856</v>
      </c>
      <c r="M477" s="727">
        <v>4</v>
      </c>
      <c r="N477" s="728">
        <v>451.83951630031424</v>
      </c>
    </row>
    <row r="478" spans="1:14" ht="14.4" customHeight="1" x14ac:dyDescent="0.3">
      <c r="A478" s="723" t="s">
        <v>561</v>
      </c>
      <c r="B478" s="724" t="s">
        <v>2111</v>
      </c>
      <c r="C478" s="725" t="s">
        <v>574</v>
      </c>
      <c r="D478" s="726" t="s">
        <v>575</v>
      </c>
      <c r="E478" s="725" t="s">
        <v>589</v>
      </c>
      <c r="F478" s="726" t="s">
        <v>2112</v>
      </c>
      <c r="G478" s="725" t="s">
        <v>596</v>
      </c>
      <c r="H478" s="725" t="s">
        <v>1356</v>
      </c>
      <c r="I478" s="725" t="s">
        <v>1357</v>
      </c>
      <c r="J478" s="725" t="s">
        <v>1358</v>
      </c>
      <c r="K478" s="725" t="s">
        <v>1359</v>
      </c>
      <c r="L478" s="727">
        <v>34.450000000000003</v>
      </c>
      <c r="M478" s="727">
        <v>4</v>
      </c>
      <c r="N478" s="728">
        <v>137.80000000000001</v>
      </c>
    </row>
    <row r="479" spans="1:14" ht="14.4" customHeight="1" x14ac:dyDescent="0.3">
      <c r="A479" s="723" t="s">
        <v>561</v>
      </c>
      <c r="B479" s="724" t="s">
        <v>2111</v>
      </c>
      <c r="C479" s="725" t="s">
        <v>574</v>
      </c>
      <c r="D479" s="726" t="s">
        <v>575</v>
      </c>
      <c r="E479" s="725" t="s">
        <v>589</v>
      </c>
      <c r="F479" s="726" t="s">
        <v>2112</v>
      </c>
      <c r="G479" s="725" t="s">
        <v>596</v>
      </c>
      <c r="H479" s="725" t="s">
        <v>1714</v>
      </c>
      <c r="I479" s="725" t="s">
        <v>1715</v>
      </c>
      <c r="J479" s="725" t="s">
        <v>1716</v>
      </c>
      <c r="K479" s="725" t="s">
        <v>1717</v>
      </c>
      <c r="L479" s="727">
        <v>68.549999999999983</v>
      </c>
      <c r="M479" s="727">
        <v>1</v>
      </c>
      <c r="N479" s="728">
        <v>68.549999999999983</v>
      </c>
    </row>
    <row r="480" spans="1:14" ht="14.4" customHeight="1" x14ac:dyDescent="0.3">
      <c r="A480" s="723" t="s">
        <v>561</v>
      </c>
      <c r="B480" s="724" t="s">
        <v>2111</v>
      </c>
      <c r="C480" s="725" t="s">
        <v>574</v>
      </c>
      <c r="D480" s="726" t="s">
        <v>575</v>
      </c>
      <c r="E480" s="725" t="s">
        <v>589</v>
      </c>
      <c r="F480" s="726" t="s">
        <v>2112</v>
      </c>
      <c r="G480" s="725" t="s">
        <v>596</v>
      </c>
      <c r="H480" s="725" t="s">
        <v>1718</v>
      </c>
      <c r="I480" s="725" t="s">
        <v>1719</v>
      </c>
      <c r="J480" s="725" t="s">
        <v>1720</v>
      </c>
      <c r="K480" s="725" t="s">
        <v>1298</v>
      </c>
      <c r="L480" s="727">
        <v>33.439999999999991</v>
      </c>
      <c r="M480" s="727">
        <v>1</v>
      </c>
      <c r="N480" s="728">
        <v>33.439999999999991</v>
      </c>
    </row>
    <row r="481" spans="1:14" ht="14.4" customHeight="1" x14ac:dyDescent="0.3">
      <c r="A481" s="723" t="s">
        <v>561</v>
      </c>
      <c r="B481" s="724" t="s">
        <v>2111</v>
      </c>
      <c r="C481" s="725" t="s">
        <v>574</v>
      </c>
      <c r="D481" s="726" t="s">
        <v>575</v>
      </c>
      <c r="E481" s="725" t="s">
        <v>589</v>
      </c>
      <c r="F481" s="726" t="s">
        <v>2112</v>
      </c>
      <c r="G481" s="725" t="s">
        <v>596</v>
      </c>
      <c r="H481" s="725" t="s">
        <v>1721</v>
      </c>
      <c r="I481" s="725" t="s">
        <v>1722</v>
      </c>
      <c r="J481" s="725" t="s">
        <v>1723</v>
      </c>
      <c r="K481" s="725" t="s">
        <v>1724</v>
      </c>
      <c r="L481" s="727">
        <v>115.67014000708738</v>
      </c>
      <c r="M481" s="727">
        <v>1</v>
      </c>
      <c r="N481" s="728">
        <v>115.67014000708738</v>
      </c>
    </row>
    <row r="482" spans="1:14" ht="14.4" customHeight="1" x14ac:dyDescent="0.3">
      <c r="A482" s="723" t="s">
        <v>561</v>
      </c>
      <c r="B482" s="724" t="s">
        <v>2111</v>
      </c>
      <c r="C482" s="725" t="s">
        <v>574</v>
      </c>
      <c r="D482" s="726" t="s">
        <v>575</v>
      </c>
      <c r="E482" s="725" t="s">
        <v>589</v>
      </c>
      <c r="F482" s="726" t="s">
        <v>2112</v>
      </c>
      <c r="G482" s="725" t="s">
        <v>596</v>
      </c>
      <c r="H482" s="725" t="s">
        <v>771</v>
      </c>
      <c r="I482" s="725" t="s">
        <v>772</v>
      </c>
      <c r="J482" s="725" t="s">
        <v>773</v>
      </c>
      <c r="K482" s="725" t="s">
        <v>774</v>
      </c>
      <c r="L482" s="727">
        <v>28.41</v>
      </c>
      <c r="M482" s="727">
        <v>15</v>
      </c>
      <c r="N482" s="728">
        <v>426.15</v>
      </c>
    </row>
    <row r="483" spans="1:14" ht="14.4" customHeight="1" x14ac:dyDescent="0.3">
      <c r="A483" s="723" t="s">
        <v>561</v>
      </c>
      <c r="B483" s="724" t="s">
        <v>2111</v>
      </c>
      <c r="C483" s="725" t="s">
        <v>574</v>
      </c>
      <c r="D483" s="726" t="s">
        <v>575</v>
      </c>
      <c r="E483" s="725" t="s">
        <v>589</v>
      </c>
      <c r="F483" s="726" t="s">
        <v>2112</v>
      </c>
      <c r="G483" s="725" t="s">
        <v>596</v>
      </c>
      <c r="H483" s="725" t="s">
        <v>1368</v>
      </c>
      <c r="I483" s="725" t="s">
        <v>1369</v>
      </c>
      <c r="J483" s="725" t="s">
        <v>1370</v>
      </c>
      <c r="K483" s="725" t="s">
        <v>1371</v>
      </c>
      <c r="L483" s="727">
        <v>175.03899999999999</v>
      </c>
      <c r="M483" s="727">
        <v>1</v>
      </c>
      <c r="N483" s="728">
        <v>175.03899999999999</v>
      </c>
    </row>
    <row r="484" spans="1:14" ht="14.4" customHeight="1" x14ac:dyDescent="0.3">
      <c r="A484" s="723" t="s">
        <v>561</v>
      </c>
      <c r="B484" s="724" t="s">
        <v>2111</v>
      </c>
      <c r="C484" s="725" t="s">
        <v>574</v>
      </c>
      <c r="D484" s="726" t="s">
        <v>575</v>
      </c>
      <c r="E484" s="725" t="s">
        <v>589</v>
      </c>
      <c r="F484" s="726" t="s">
        <v>2112</v>
      </c>
      <c r="G484" s="725" t="s">
        <v>596</v>
      </c>
      <c r="H484" s="725" t="s">
        <v>1375</v>
      </c>
      <c r="I484" s="725" t="s">
        <v>1375</v>
      </c>
      <c r="J484" s="725" t="s">
        <v>1376</v>
      </c>
      <c r="K484" s="725" t="s">
        <v>1377</v>
      </c>
      <c r="L484" s="727">
        <v>93.516666666666708</v>
      </c>
      <c r="M484" s="727">
        <v>3</v>
      </c>
      <c r="N484" s="728">
        <v>280.55000000000013</v>
      </c>
    </row>
    <row r="485" spans="1:14" ht="14.4" customHeight="1" x14ac:dyDescent="0.3">
      <c r="A485" s="723" t="s">
        <v>561</v>
      </c>
      <c r="B485" s="724" t="s">
        <v>2111</v>
      </c>
      <c r="C485" s="725" t="s">
        <v>574</v>
      </c>
      <c r="D485" s="726" t="s">
        <v>575</v>
      </c>
      <c r="E485" s="725" t="s">
        <v>589</v>
      </c>
      <c r="F485" s="726" t="s">
        <v>2112</v>
      </c>
      <c r="G485" s="725" t="s">
        <v>596</v>
      </c>
      <c r="H485" s="725" t="s">
        <v>779</v>
      </c>
      <c r="I485" s="725" t="s">
        <v>780</v>
      </c>
      <c r="J485" s="725" t="s">
        <v>633</v>
      </c>
      <c r="K485" s="725" t="s">
        <v>781</v>
      </c>
      <c r="L485" s="727">
        <v>42.17</v>
      </c>
      <c r="M485" s="727">
        <v>10</v>
      </c>
      <c r="N485" s="728">
        <v>421.70000000000005</v>
      </c>
    </row>
    <row r="486" spans="1:14" ht="14.4" customHeight="1" x14ac:dyDescent="0.3">
      <c r="A486" s="723" t="s">
        <v>561</v>
      </c>
      <c r="B486" s="724" t="s">
        <v>2111</v>
      </c>
      <c r="C486" s="725" t="s">
        <v>574</v>
      </c>
      <c r="D486" s="726" t="s">
        <v>575</v>
      </c>
      <c r="E486" s="725" t="s">
        <v>589</v>
      </c>
      <c r="F486" s="726" t="s">
        <v>2112</v>
      </c>
      <c r="G486" s="725" t="s">
        <v>596</v>
      </c>
      <c r="H486" s="725" t="s">
        <v>782</v>
      </c>
      <c r="I486" s="725" t="s">
        <v>783</v>
      </c>
      <c r="J486" s="725" t="s">
        <v>784</v>
      </c>
      <c r="K486" s="725" t="s">
        <v>785</v>
      </c>
      <c r="L486" s="727">
        <v>60.27995224958228</v>
      </c>
      <c r="M486" s="727">
        <v>34</v>
      </c>
      <c r="N486" s="728">
        <v>2049.5183764857975</v>
      </c>
    </row>
    <row r="487" spans="1:14" ht="14.4" customHeight="1" x14ac:dyDescent="0.3">
      <c r="A487" s="723" t="s">
        <v>561</v>
      </c>
      <c r="B487" s="724" t="s">
        <v>2111</v>
      </c>
      <c r="C487" s="725" t="s">
        <v>574</v>
      </c>
      <c r="D487" s="726" t="s">
        <v>575</v>
      </c>
      <c r="E487" s="725" t="s">
        <v>589</v>
      </c>
      <c r="F487" s="726" t="s">
        <v>2112</v>
      </c>
      <c r="G487" s="725" t="s">
        <v>596</v>
      </c>
      <c r="H487" s="725" t="s">
        <v>786</v>
      </c>
      <c r="I487" s="725" t="s">
        <v>787</v>
      </c>
      <c r="J487" s="725" t="s">
        <v>788</v>
      </c>
      <c r="K487" s="725" t="s">
        <v>789</v>
      </c>
      <c r="L487" s="727">
        <v>1592.7999999999997</v>
      </c>
      <c r="M487" s="727">
        <v>17</v>
      </c>
      <c r="N487" s="728">
        <v>27077.599999999995</v>
      </c>
    </row>
    <row r="488" spans="1:14" ht="14.4" customHeight="1" x14ac:dyDescent="0.3">
      <c r="A488" s="723" t="s">
        <v>561</v>
      </c>
      <c r="B488" s="724" t="s">
        <v>2111</v>
      </c>
      <c r="C488" s="725" t="s">
        <v>574</v>
      </c>
      <c r="D488" s="726" t="s">
        <v>575</v>
      </c>
      <c r="E488" s="725" t="s">
        <v>589</v>
      </c>
      <c r="F488" s="726" t="s">
        <v>2112</v>
      </c>
      <c r="G488" s="725" t="s">
        <v>596</v>
      </c>
      <c r="H488" s="725" t="s">
        <v>1378</v>
      </c>
      <c r="I488" s="725" t="s">
        <v>1379</v>
      </c>
      <c r="J488" s="725" t="s">
        <v>1380</v>
      </c>
      <c r="K488" s="725" t="s">
        <v>1381</v>
      </c>
      <c r="L488" s="727">
        <v>113.96999999999994</v>
      </c>
      <c r="M488" s="727">
        <v>1</v>
      </c>
      <c r="N488" s="728">
        <v>113.96999999999994</v>
      </c>
    </row>
    <row r="489" spans="1:14" ht="14.4" customHeight="1" x14ac:dyDescent="0.3">
      <c r="A489" s="723" t="s">
        <v>561</v>
      </c>
      <c r="B489" s="724" t="s">
        <v>2111</v>
      </c>
      <c r="C489" s="725" t="s">
        <v>574</v>
      </c>
      <c r="D489" s="726" t="s">
        <v>575</v>
      </c>
      <c r="E489" s="725" t="s">
        <v>589</v>
      </c>
      <c r="F489" s="726" t="s">
        <v>2112</v>
      </c>
      <c r="G489" s="725" t="s">
        <v>596</v>
      </c>
      <c r="H489" s="725" t="s">
        <v>1725</v>
      </c>
      <c r="I489" s="725" t="s">
        <v>1725</v>
      </c>
      <c r="J489" s="725" t="s">
        <v>1726</v>
      </c>
      <c r="K489" s="725" t="s">
        <v>1727</v>
      </c>
      <c r="L489" s="727">
        <v>73.490000000000009</v>
      </c>
      <c r="M489" s="727">
        <v>1</v>
      </c>
      <c r="N489" s="728">
        <v>73.490000000000009</v>
      </c>
    </row>
    <row r="490" spans="1:14" ht="14.4" customHeight="1" x14ac:dyDescent="0.3">
      <c r="A490" s="723" t="s">
        <v>561</v>
      </c>
      <c r="B490" s="724" t="s">
        <v>2111</v>
      </c>
      <c r="C490" s="725" t="s">
        <v>574</v>
      </c>
      <c r="D490" s="726" t="s">
        <v>575</v>
      </c>
      <c r="E490" s="725" t="s">
        <v>589</v>
      </c>
      <c r="F490" s="726" t="s">
        <v>2112</v>
      </c>
      <c r="G490" s="725" t="s">
        <v>596</v>
      </c>
      <c r="H490" s="725" t="s">
        <v>1382</v>
      </c>
      <c r="I490" s="725" t="s">
        <v>1383</v>
      </c>
      <c r="J490" s="725" t="s">
        <v>1384</v>
      </c>
      <c r="K490" s="725" t="s">
        <v>1385</v>
      </c>
      <c r="L490" s="727">
        <v>1704.56</v>
      </c>
      <c r="M490" s="727">
        <v>1</v>
      </c>
      <c r="N490" s="728">
        <v>1704.56</v>
      </c>
    </row>
    <row r="491" spans="1:14" ht="14.4" customHeight="1" x14ac:dyDescent="0.3">
      <c r="A491" s="723" t="s">
        <v>561</v>
      </c>
      <c r="B491" s="724" t="s">
        <v>2111</v>
      </c>
      <c r="C491" s="725" t="s">
        <v>574</v>
      </c>
      <c r="D491" s="726" t="s">
        <v>575</v>
      </c>
      <c r="E491" s="725" t="s">
        <v>589</v>
      </c>
      <c r="F491" s="726" t="s">
        <v>2112</v>
      </c>
      <c r="G491" s="725" t="s">
        <v>596</v>
      </c>
      <c r="H491" s="725" t="s">
        <v>1728</v>
      </c>
      <c r="I491" s="725" t="s">
        <v>1729</v>
      </c>
      <c r="J491" s="725" t="s">
        <v>1730</v>
      </c>
      <c r="K491" s="725" t="s">
        <v>1731</v>
      </c>
      <c r="L491" s="727">
        <v>112.14999999999995</v>
      </c>
      <c r="M491" s="727">
        <v>1</v>
      </c>
      <c r="N491" s="728">
        <v>112.14999999999995</v>
      </c>
    </row>
    <row r="492" spans="1:14" ht="14.4" customHeight="1" x14ac:dyDescent="0.3">
      <c r="A492" s="723" t="s">
        <v>561</v>
      </c>
      <c r="B492" s="724" t="s">
        <v>2111</v>
      </c>
      <c r="C492" s="725" t="s">
        <v>574</v>
      </c>
      <c r="D492" s="726" t="s">
        <v>575</v>
      </c>
      <c r="E492" s="725" t="s">
        <v>589</v>
      </c>
      <c r="F492" s="726" t="s">
        <v>2112</v>
      </c>
      <c r="G492" s="725" t="s">
        <v>596</v>
      </c>
      <c r="H492" s="725" t="s">
        <v>809</v>
      </c>
      <c r="I492" s="725" t="s">
        <v>810</v>
      </c>
      <c r="J492" s="725" t="s">
        <v>811</v>
      </c>
      <c r="K492" s="725" t="s">
        <v>812</v>
      </c>
      <c r="L492" s="727">
        <v>68.789999999999992</v>
      </c>
      <c r="M492" s="727">
        <v>1</v>
      </c>
      <c r="N492" s="728">
        <v>68.789999999999992</v>
      </c>
    </row>
    <row r="493" spans="1:14" ht="14.4" customHeight="1" x14ac:dyDescent="0.3">
      <c r="A493" s="723" t="s">
        <v>561</v>
      </c>
      <c r="B493" s="724" t="s">
        <v>2111</v>
      </c>
      <c r="C493" s="725" t="s">
        <v>574</v>
      </c>
      <c r="D493" s="726" t="s">
        <v>575</v>
      </c>
      <c r="E493" s="725" t="s">
        <v>589</v>
      </c>
      <c r="F493" s="726" t="s">
        <v>2112</v>
      </c>
      <c r="G493" s="725" t="s">
        <v>596</v>
      </c>
      <c r="H493" s="725" t="s">
        <v>813</v>
      </c>
      <c r="I493" s="725" t="s">
        <v>814</v>
      </c>
      <c r="J493" s="725" t="s">
        <v>815</v>
      </c>
      <c r="K493" s="725" t="s">
        <v>816</v>
      </c>
      <c r="L493" s="727">
        <v>74.890000000000029</v>
      </c>
      <c r="M493" s="727">
        <v>1</v>
      </c>
      <c r="N493" s="728">
        <v>74.890000000000029</v>
      </c>
    </row>
    <row r="494" spans="1:14" ht="14.4" customHeight="1" x14ac:dyDescent="0.3">
      <c r="A494" s="723" t="s">
        <v>561</v>
      </c>
      <c r="B494" s="724" t="s">
        <v>2111</v>
      </c>
      <c r="C494" s="725" t="s">
        <v>574</v>
      </c>
      <c r="D494" s="726" t="s">
        <v>575</v>
      </c>
      <c r="E494" s="725" t="s">
        <v>589</v>
      </c>
      <c r="F494" s="726" t="s">
        <v>2112</v>
      </c>
      <c r="G494" s="725" t="s">
        <v>596</v>
      </c>
      <c r="H494" s="725" t="s">
        <v>1732</v>
      </c>
      <c r="I494" s="725" t="s">
        <v>822</v>
      </c>
      <c r="J494" s="725" t="s">
        <v>1733</v>
      </c>
      <c r="K494" s="725"/>
      <c r="L494" s="727">
        <v>159.08000000000001</v>
      </c>
      <c r="M494" s="727">
        <v>2</v>
      </c>
      <c r="N494" s="728">
        <v>318.16000000000003</v>
      </c>
    </row>
    <row r="495" spans="1:14" ht="14.4" customHeight="1" x14ac:dyDescent="0.3">
      <c r="A495" s="723" t="s">
        <v>561</v>
      </c>
      <c r="B495" s="724" t="s">
        <v>2111</v>
      </c>
      <c r="C495" s="725" t="s">
        <v>574</v>
      </c>
      <c r="D495" s="726" t="s">
        <v>575</v>
      </c>
      <c r="E495" s="725" t="s">
        <v>589</v>
      </c>
      <c r="F495" s="726" t="s">
        <v>2112</v>
      </c>
      <c r="G495" s="725" t="s">
        <v>596</v>
      </c>
      <c r="H495" s="725" t="s">
        <v>1734</v>
      </c>
      <c r="I495" s="725" t="s">
        <v>822</v>
      </c>
      <c r="J495" s="725" t="s">
        <v>1735</v>
      </c>
      <c r="K495" s="725"/>
      <c r="L495" s="727">
        <v>339.84000000000003</v>
      </c>
      <c r="M495" s="727">
        <v>1</v>
      </c>
      <c r="N495" s="728">
        <v>339.84000000000003</v>
      </c>
    </row>
    <row r="496" spans="1:14" ht="14.4" customHeight="1" x14ac:dyDescent="0.3">
      <c r="A496" s="723" t="s">
        <v>561</v>
      </c>
      <c r="B496" s="724" t="s">
        <v>2111</v>
      </c>
      <c r="C496" s="725" t="s">
        <v>574</v>
      </c>
      <c r="D496" s="726" t="s">
        <v>575</v>
      </c>
      <c r="E496" s="725" t="s">
        <v>589</v>
      </c>
      <c r="F496" s="726" t="s">
        <v>2112</v>
      </c>
      <c r="G496" s="725" t="s">
        <v>596</v>
      </c>
      <c r="H496" s="725" t="s">
        <v>1402</v>
      </c>
      <c r="I496" s="725" t="s">
        <v>1403</v>
      </c>
      <c r="J496" s="725" t="s">
        <v>1404</v>
      </c>
      <c r="K496" s="725" t="s">
        <v>1405</v>
      </c>
      <c r="L496" s="727">
        <v>56.489999999999981</v>
      </c>
      <c r="M496" s="727">
        <v>1</v>
      </c>
      <c r="N496" s="728">
        <v>56.489999999999981</v>
      </c>
    </row>
    <row r="497" spans="1:14" ht="14.4" customHeight="1" x14ac:dyDescent="0.3">
      <c r="A497" s="723" t="s">
        <v>561</v>
      </c>
      <c r="B497" s="724" t="s">
        <v>2111</v>
      </c>
      <c r="C497" s="725" t="s">
        <v>574</v>
      </c>
      <c r="D497" s="726" t="s">
        <v>575</v>
      </c>
      <c r="E497" s="725" t="s">
        <v>589</v>
      </c>
      <c r="F497" s="726" t="s">
        <v>2112</v>
      </c>
      <c r="G497" s="725" t="s">
        <v>596</v>
      </c>
      <c r="H497" s="725" t="s">
        <v>1409</v>
      </c>
      <c r="I497" s="725" t="s">
        <v>1410</v>
      </c>
      <c r="J497" s="725" t="s">
        <v>1239</v>
      </c>
      <c r="K497" s="725" t="s">
        <v>1411</v>
      </c>
      <c r="L497" s="727">
        <v>85.75</v>
      </c>
      <c r="M497" s="727">
        <v>5</v>
      </c>
      <c r="N497" s="728">
        <v>428.75</v>
      </c>
    </row>
    <row r="498" spans="1:14" ht="14.4" customHeight="1" x14ac:dyDescent="0.3">
      <c r="A498" s="723" t="s">
        <v>561</v>
      </c>
      <c r="B498" s="724" t="s">
        <v>2111</v>
      </c>
      <c r="C498" s="725" t="s">
        <v>574</v>
      </c>
      <c r="D498" s="726" t="s">
        <v>575</v>
      </c>
      <c r="E498" s="725" t="s">
        <v>589</v>
      </c>
      <c r="F498" s="726" t="s">
        <v>2112</v>
      </c>
      <c r="G498" s="725" t="s">
        <v>596</v>
      </c>
      <c r="H498" s="725" t="s">
        <v>1736</v>
      </c>
      <c r="I498" s="725" t="s">
        <v>1737</v>
      </c>
      <c r="J498" s="725" t="s">
        <v>1738</v>
      </c>
      <c r="K498" s="725" t="s">
        <v>1739</v>
      </c>
      <c r="L498" s="727">
        <v>65.72999999999999</v>
      </c>
      <c r="M498" s="727">
        <v>1</v>
      </c>
      <c r="N498" s="728">
        <v>65.72999999999999</v>
      </c>
    </row>
    <row r="499" spans="1:14" ht="14.4" customHeight="1" x14ac:dyDescent="0.3">
      <c r="A499" s="723" t="s">
        <v>561</v>
      </c>
      <c r="B499" s="724" t="s">
        <v>2111</v>
      </c>
      <c r="C499" s="725" t="s">
        <v>574</v>
      </c>
      <c r="D499" s="726" t="s">
        <v>575</v>
      </c>
      <c r="E499" s="725" t="s">
        <v>589</v>
      </c>
      <c r="F499" s="726" t="s">
        <v>2112</v>
      </c>
      <c r="G499" s="725" t="s">
        <v>596</v>
      </c>
      <c r="H499" s="725" t="s">
        <v>837</v>
      </c>
      <c r="I499" s="725" t="s">
        <v>838</v>
      </c>
      <c r="J499" s="725" t="s">
        <v>839</v>
      </c>
      <c r="K499" s="725" t="s">
        <v>840</v>
      </c>
      <c r="L499" s="727">
        <v>28.52000000000001</v>
      </c>
      <c r="M499" s="727">
        <v>10</v>
      </c>
      <c r="N499" s="728">
        <v>285.2000000000001</v>
      </c>
    </row>
    <row r="500" spans="1:14" ht="14.4" customHeight="1" x14ac:dyDescent="0.3">
      <c r="A500" s="723" t="s">
        <v>561</v>
      </c>
      <c r="B500" s="724" t="s">
        <v>2111</v>
      </c>
      <c r="C500" s="725" t="s">
        <v>574</v>
      </c>
      <c r="D500" s="726" t="s">
        <v>575</v>
      </c>
      <c r="E500" s="725" t="s">
        <v>589</v>
      </c>
      <c r="F500" s="726" t="s">
        <v>2112</v>
      </c>
      <c r="G500" s="725" t="s">
        <v>596</v>
      </c>
      <c r="H500" s="725" t="s">
        <v>1740</v>
      </c>
      <c r="I500" s="725" t="s">
        <v>1741</v>
      </c>
      <c r="J500" s="725" t="s">
        <v>1742</v>
      </c>
      <c r="K500" s="725" t="s">
        <v>646</v>
      </c>
      <c r="L500" s="727">
        <v>79.55</v>
      </c>
      <c r="M500" s="727">
        <v>1</v>
      </c>
      <c r="N500" s="728">
        <v>79.55</v>
      </c>
    </row>
    <row r="501" spans="1:14" ht="14.4" customHeight="1" x14ac:dyDescent="0.3">
      <c r="A501" s="723" t="s">
        <v>561</v>
      </c>
      <c r="B501" s="724" t="s">
        <v>2111</v>
      </c>
      <c r="C501" s="725" t="s">
        <v>574</v>
      </c>
      <c r="D501" s="726" t="s">
        <v>575</v>
      </c>
      <c r="E501" s="725" t="s">
        <v>589</v>
      </c>
      <c r="F501" s="726" t="s">
        <v>2112</v>
      </c>
      <c r="G501" s="725" t="s">
        <v>596</v>
      </c>
      <c r="H501" s="725" t="s">
        <v>1743</v>
      </c>
      <c r="I501" s="725" t="s">
        <v>1744</v>
      </c>
      <c r="J501" s="725" t="s">
        <v>1745</v>
      </c>
      <c r="K501" s="725" t="s">
        <v>1746</v>
      </c>
      <c r="L501" s="727">
        <v>32.919999999999995</v>
      </c>
      <c r="M501" s="727">
        <v>1</v>
      </c>
      <c r="N501" s="728">
        <v>32.919999999999995</v>
      </c>
    </row>
    <row r="502" spans="1:14" ht="14.4" customHeight="1" x14ac:dyDescent="0.3">
      <c r="A502" s="723" t="s">
        <v>561</v>
      </c>
      <c r="B502" s="724" t="s">
        <v>2111</v>
      </c>
      <c r="C502" s="725" t="s">
        <v>574</v>
      </c>
      <c r="D502" s="726" t="s">
        <v>575</v>
      </c>
      <c r="E502" s="725" t="s">
        <v>589</v>
      </c>
      <c r="F502" s="726" t="s">
        <v>2112</v>
      </c>
      <c r="G502" s="725" t="s">
        <v>596</v>
      </c>
      <c r="H502" s="725" t="s">
        <v>841</v>
      </c>
      <c r="I502" s="725" t="s">
        <v>842</v>
      </c>
      <c r="J502" s="725" t="s">
        <v>843</v>
      </c>
      <c r="K502" s="725" t="s">
        <v>844</v>
      </c>
      <c r="L502" s="727">
        <v>149.4</v>
      </c>
      <c r="M502" s="727">
        <v>8</v>
      </c>
      <c r="N502" s="728">
        <v>1195.2</v>
      </c>
    </row>
    <row r="503" spans="1:14" ht="14.4" customHeight="1" x14ac:dyDescent="0.3">
      <c r="A503" s="723" t="s">
        <v>561</v>
      </c>
      <c r="B503" s="724" t="s">
        <v>2111</v>
      </c>
      <c r="C503" s="725" t="s">
        <v>574</v>
      </c>
      <c r="D503" s="726" t="s">
        <v>575</v>
      </c>
      <c r="E503" s="725" t="s">
        <v>589</v>
      </c>
      <c r="F503" s="726" t="s">
        <v>2112</v>
      </c>
      <c r="G503" s="725" t="s">
        <v>596</v>
      </c>
      <c r="H503" s="725" t="s">
        <v>849</v>
      </c>
      <c r="I503" s="725" t="s">
        <v>850</v>
      </c>
      <c r="J503" s="725" t="s">
        <v>851</v>
      </c>
      <c r="K503" s="725" t="s">
        <v>852</v>
      </c>
      <c r="L503" s="727">
        <v>105.81</v>
      </c>
      <c r="M503" s="727">
        <v>24</v>
      </c>
      <c r="N503" s="728">
        <v>2539.44</v>
      </c>
    </row>
    <row r="504" spans="1:14" ht="14.4" customHeight="1" x14ac:dyDescent="0.3">
      <c r="A504" s="723" t="s">
        <v>561</v>
      </c>
      <c r="B504" s="724" t="s">
        <v>2111</v>
      </c>
      <c r="C504" s="725" t="s">
        <v>574</v>
      </c>
      <c r="D504" s="726" t="s">
        <v>575</v>
      </c>
      <c r="E504" s="725" t="s">
        <v>589</v>
      </c>
      <c r="F504" s="726" t="s">
        <v>2112</v>
      </c>
      <c r="G504" s="725" t="s">
        <v>596</v>
      </c>
      <c r="H504" s="725" t="s">
        <v>1747</v>
      </c>
      <c r="I504" s="725" t="s">
        <v>1748</v>
      </c>
      <c r="J504" s="725" t="s">
        <v>1749</v>
      </c>
      <c r="K504" s="725" t="s">
        <v>1750</v>
      </c>
      <c r="L504" s="727">
        <v>132.96</v>
      </c>
      <c r="M504" s="727">
        <v>1</v>
      </c>
      <c r="N504" s="728">
        <v>132.96</v>
      </c>
    </row>
    <row r="505" spans="1:14" ht="14.4" customHeight="1" x14ac:dyDescent="0.3">
      <c r="A505" s="723" t="s">
        <v>561</v>
      </c>
      <c r="B505" s="724" t="s">
        <v>2111</v>
      </c>
      <c r="C505" s="725" t="s">
        <v>574</v>
      </c>
      <c r="D505" s="726" t="s">
        <v>575</v>
      </c>
      <c r="E505" s="725" t="s">
        <v>589</v>
      </c>
      <c r="F505" s="726" t="s">
        <v>2112</v>
      </c>
      <c r="G505" s="725" t="s">
        <v>596</v>
      </c>
      <c r="H505" s="725" t="s">
        <v>1419</v>
      </c>
      <c r="I505" s="725" t="s">
        <v>1420</v>
      </c>
      <c r="J505" s="725" t="s">
        <v>1421</v>
      </c>
      <c r="K505" s="725"/>
      <c r="L505" s="727">
        <v>219.5499205499919</v>
      </c>
      <c r="M505" s="727">
        <v>4</v>
      </c>
      <c r="N505" s="728">
        <v>878.19968219996758</v>
      </c>
    </row>
    <row r="506" spans="1:14" ht="14.4" customHeight="1" x14ac:dyDescent="0.3">
      <c r="A506" s="723" t="s">
        <v>561</v>
      </c>
      <c r="B506" s="724" t="s">
        <v>2111</v>
      </c>
      <c r="C506" s="725" t="s">
        <v>574</v>
      </c>
      <c r="D506" s="726" t="s">
        <v>575</v>
      </c>
      <c r="E506" s="725" t="s">
        <v>589</v>
      </c>
      <c r="F506" s="726" t="s">
        <v>2112</v>
      </c>
      <c r="G506" s="725" t="s">
        <v>596</v>
      </c>
      <c r="H506" s="725" t="s">
        <v>857</v>
      </c>
      <c r="I506" s="725" t="s">
        <v>857</v>
      </c>
      <c r="J506" s="725" t="s">
        <v>858</v>
      </c>
      <c r="K506" s="725" t="s">
        <v>859</v>
      </c>
      <c r="L506" s="727">
        <v>214.63999999999987</v>
      </c>
      <c r="M506" s="727">
        <v>1</v>
      </c>
      <c r="N506" s="728">
        <v>214.63999999999987</v>
      </c>
    </row>
    <row r="507" spans="1:14" ht="14.4" customHeight="1" x14ac:dyDescent="0.3">
      <c r="A507" s="723" t="s">
        <v>561</v>
      </c>
      <c r="B507" s="724" t="s">
        <v>2111</v>
      </c>
      <c r="C507" s="725" t="s">
        <v>574</v>
      </c>
      <c r="D507" s="726" t="s">
        <v>575</v>
      </c>
      <c r="E507" s="725" t="s">
        <v>589</v>
      </c>
      <c r="F507" s="726" t="s">
        <v>2112</v>
      </c>
      <c r="G507" s="725" t="s">
        <v>596</v>
      </c>
      <c r="H507" s="725" t="s">
        <v>860</v>
      </c>
      <c r="I507" s="725" t="s">
        <v>861</v>
      </c>
      <c r="J507" s="725" t="s">
        <v>862</v>
      </c>
      <c r="K507" s="725" t="s">
        <v>863</v>
      </c>
      <c r="L507" s="727">
        <v>111.5188888888889</v>
      </c>
      <c r="M507" s="727">
        <v>36</v>
      </c>
      <c r="N507" s="728">
        <v>4014.6800000000003</v>
      </c>
    </row>
    <row r="508" spans="1:14" ht="14.4" customHeight="1" x14ac:dyDescent="0.3">
      <c r="A508" s="723" t="s">
        <v>561</v>
      </c>
      <c r="B508" s="724" t="s">
        <v>2111</v>
      </c>
      <c r="C508" s="725" t="s">
        <v>574</v>
      </c>
      <c r="D508" s="726" t="s">
        <v>575</v>
      </c>
      <c r="E508" s="725" t="s">
        <v>589</v>
      </c>
      <c r="F508" s="726" t="s">
        <v>2112</v>
      </c>
      <c r="G508" s="725" t="s">
        <v>596</v>
      </c>
      <c r="H508" s="725" t="s">
        <v>864</v>
      </c>
      <c r="I508" s="725" t="s">
        <v>865</v>
      </c>
      <c r="J508" s="725" t="s">
        <v>858</v>
      </c>
      <c r="K508" s="725" t="s">
        <v>866</v>
      </c>
      <c r="L508" s="727">
        <v>117.96000000000002</v>
      </c>
      <c r="M508" s="727">
        <v>1</v>
      </c>
      <c r="N508" s="728">
        <v>117.96000000000002</v>
      </c>
    </row>
    <row r="509" spans="1:14" ht="14.4" customHeight="1" x14ac:dyDescent="0.3">
      <c r="A509" s="723" t="s">
        <v>561</v>
      </c>
      <c r="B509" s="724" t="s">
        <v>2111</v>
      </c>
      <c r="C509" s="725" t="s">
        <v>574</v>
      </c>
      <c r="D509" s="726" t="s">
        <v>575</v>
      </c>
      <c r="E509" s="725" t="s">
        <v>589</v>
      </c>
      <c r="F509" s="726" t="s">
        <v>2112</v>
      </c>
      <c r="G509" s="725" t="s">
        <v>596</v>
      </c>
      <c r="H509" s="725" t="s">
        <v>871</v>
      </c>
      <c r="I509" s="725" t="s">
        <v>871</v>
      </c>
      <c r="J509" s="725" t="s">
        <v>872</v>
      </c>
      <c r="K509" s="725" t="s">
        <v>873</v>
      </c>
      <c r="L509" s="727">
        <v>92</v>
      </c>
      <c r="M509" s="727">
        <v>1</v>
      </c>
      <c r="N509" s="728">
        <v>92</v>
      </c>
    </row>
    <row r="510" spans="1:14" ht="14.4" customHeight="1" x14ac:dyDescent="0.3">
      <c r="A510" s="723" t="s">
        <v>561</v>
      </c>
      <c r="B510" s="724" t="s">
        <v>2111</v>
      </c>
      <c r="C510" s="725" t="s">
        <v>574</v>
      </c>
      <c r="D510" s="726" t="s">
        <v>575</v>
      </c>
      <c r="E510" s="725" t="s">
        <v>589</v>
      </c>
      <c r="F510" s="726" t="s">
        <v>2112</v>
      </c>
      <c r="G510" s="725" t="s">
        <v>596</v>
      </c>
      <c r="H510" s="725" t="s">
        <v>880</v>
      </c>
      <c r="I510" s="725" t="s">
        <v>881</v>
      </c>
      <c r="J510" s="725" t="s">
        <v>882</v>
      </c>
      <c r="K510" s="725" t="s">
        <v>883</v>
      </c>
      <c r="L510" s="727">
        <v>54.789999999999985</v>
      </c>
      <c r="M510" s="727">
        <v>4</v>
      </c>
      <c r="N510" s="728">
        <v>219.15999999999994</v>
      </c>
    </row>
    <row r="511" spans="1:14" ht="14.4" customHeight="1" x14ac:dyDescent="0.3">
      <c r="A511" s="723" t="s">
        <v>561</v>
      </c>
      <c r="B511" s="724" t="s">
        <v>2111</v>
      </c>
      <c r="C511" s="725" t="s">
        <v>574</v>
      </c>
      <c r="D511" s="726" t="s">
        <v>575</v>
      </c>
      <c r="E511" s="725" t="s">
        <v>589</v>
      </c>
      <c r="F511" s="726" t="s">
        <v>2112</v>
      </c>
      <c r="G511" s="725" t="s">
        <v>596</v>
      </c>
      <c r="H511" s="725" t="s">
        <v>1751</v>
      </c>
      <c r="I511" s="725" t="s">
        <v>1752</v>
      </c>
      <c r="J511" s="725" t="s">
        <v>1753</v>
      </c>
      <c r="K511" s="725" t="s">
        <v>1754</v>
      </c>
      <c r="L511" s="727">
        <v>34.330000000000005</v>
      </c>
      <c r="M511" s="727">
        <v>1</v>
      </c>
      <c r="N511" s="728">
        <v>34.330000000000005</v>
      </c>
    </row>
    <row r="512" spans="1:14" ht="14.4" customHeight="1" x14ac:dyDescent="0.3">
      <c r="A512" s="723" t="s">
        <v>561</v>
      </c>
      <c r="B512" s="724" t="s">
        <v>2111</v>
      </c>
      <c r="C512" s="725" t="s">
        <v>574</v>
      </c>
      <c r="D512" s="726" t="s">
        <v>575</v>
      </c>
      <c r="E512" s="725" t="s">
        <v>589</v>
      </c>
      <c r="F512" s="726" t="s">
        <v>2112</v>
      </c>
      <c r="G512" s="725" t="s">
        <v>596</v>
      </c>
      <c r="H512" s="725" t="s">
        <v>1428</v>
      </c>
      <c r="I512" s="725" t="s">
        <v>822</v>
      </c>
      <c r="J512" s="725" t="s">
        <v>1429</v>
      </c>
      <c r="K512" s="725"/>
      <c r="L512" s="727">
        <v>133.40676944288663</v>
      </c>
      <c r="M512" s="727">
        <v>1</v>
      </c>
      <c r="N512" s="728">
        <v>133.40676944288663</v>
      </c>
    </row>
    <row r="513" spans="1:14" ht="14.4" customHeight="1" x14ac:dyDescent="0.3">
      <c r="A513" s="723" t="s">
        <v>561</v>
      </c>
      <c r="B513" s="724" t="s">
        <v>2111</v>
      </c>
      <c r="C513" s="725" t="s">
        <v>574</v>
      </c>
      <c r="D513" s="726" t="s">
        <v>575</v>
      </c>
      <c r="E513" s="725" t="s">
        <v>589</v>
      </c>
      <c r="F513" s="726" t="s">
        <v>2112</v>
      </c>
      <c r="G513" s="725" t="s">
        <v>596</v>
      </c>
      <c r="H513" s="725" t="s">
        <v>1755</v>
      </c>
      <c r="I513" s="725" t="s">
        <v>1756</v>
      </c>
      <c r="J513" s="725" t="s">
        <v>1757</v>
      </c>
      <c r="K513" s="725" t="s">
        <v>1758</v>
      </c>
      <c r="L513" s="727">
        <v>282.43000000000006</v>
      </c>
      <c r="M513" s="727">
        <v>3</v>
      </c>
      <c r="N513" s="728">
        <v>847.29000000000019</v>
      </c>
    </row>
    <row r="514" spans="1:14" ht="14.4" customHeight="1" x14ac:dyDescent="0.3">
      <c r="A514" s="723" t="s">
        <v>561</v>
      </c>
      <c r="B514" s="724" t="s">
        <v>2111</v>
      </c>
      <c r="C514" s="725" t="s">
        <v>574</v>
      </c>
      <c r="D514" s="726" t="s">
        <v>575</v>
      </c>
      <c r="E514" s="725" t="s">
        <v>589</v>
      </c>
      <c r="F514" s="726" t="s">
        <v>2112</v>
      </c>
      <c r="G514" s="725" t="s">
        <v>596</v>
      </c>
      <c r="H514" s="725" t="s">
        <v>1759</v>
      </c>
      <c r="I514" s="725" t="s">
        <v>822</v>
      </c>
      <c r="J514" s="725" t="s">
        <v>1760</v>
      </c>
      <c r="K514" s="725" t="s">
        <v>1761</v>
      </c>
      <c r="L514" s="727">
        <v>248.9659</v>
      </c>
      <c r="M514" s="727">
        <v>1</v>
      </c>
      <c r="N514" s="728">
        <v>248.9659</v>
      </c>
    </row>
    <row r="515" spans="1:14" ht="14.4" customHeight="1" x14ac:dyDescent="0.3">
      <c r="A515" s="723" t="s">
        <v>561</v>
      </c>
      <c r="B515" s="724" t="s">
        <v>2111</v>
      </c>
      <c r="C515" s="725" t="s">
        <v>574</v>
      </c>
      <c r="D515" s="726" t="s">
        <v>575</v>
      </c>
      <c r="E515" s="725" t="s">
        <v>589</v>
      </c>
      <c r="F515" s="726" t="s">
        <v>2112</v>
      </c>
      <c r="G515" s="725" t="s">
        <v>596</v>
      </c>
      <c r="H515" s="725" t="s">
        <v>1762</v>
      </c>
      <c r="I515" s="725" t="s">
        <v>822</v>
      </c>
      <c r="J515" s="725" t="s">
        <v>1763</v>
      </c>
      <c r="K515" s="725"/>
      <c r="L515" s="727">
        <v>379.48055981681114</v>
      </c>
      <c r="M515" s="727">
        <v>1</v>
      </c>
      <c r="N515" s="728">
        <v>379.48055981681114</v>
      </c>
    </row>
    <row r="516" spans="1:14" ht="14.4" customHeight="1" x14ac:dyDescent="0.3">
      <c r="A516" s="723" t="s">
        <v>561</v>
      </c>
      <c r="B516" s="724" t="s">
        <v>2111</v>
      </c>
      <c r="C516" s="725" t="s">
        <v>574</v>
      </c>
      <c r="D516" s="726" t="s">
        <v>575</v>
      </c>
      <c r="E516" s="725" t="s">
        <v>589</v>
      </c>
      <c r="F516" s="726" t="s">
        <v>2112</v>
      </c>
      <c r="G516" s="725" t="s">
        <v>596</v>
      </c>
      <c r="H516" s="725" t="s">
        <v>1764</v>
      </c>
      <c r="I516" s="725" t="s">
        <v>822</v>
      </c>
      <c r="J516" s="725" t="s">
        <v>1765</v>
      </c>
      <c r="K516" s="725"/>
      <c r="L516" s="727">
        <v>72.743439828311992</v>
      </c>
      <c r="M516" s="727">
        <v>5</v>
      </c>
      <c r="N516" s="728">
        <v>363.71719914155995</v>
      </c>
    </row>
    <row r="517" spans="1:14" ht="14.4" customHeight="1" x14ac:dyDescent="0.3">
      <c r="A517" s="723" t="s">
        <v>561</v>
      </c>
      <c r="B517" s="724" t="s">
        <v>2111</v>
      </c>
      <c r="C517" s="725" t="s">
        <v>574</v>
      </c>
      <c r="D517" s="726" t="s">
        <v>575</v>
      </c>
      <c r="E517" s="725" t="s">
        <v>589</v>
      </c>
      <c r="F517" s="726" t="s">
        <v>2112</v>
      </c>
      <c r="G517" s="725" t="s">
        <v>596</v>
      </c>
      <c r="H517" s="725" t="s">
        <v>1766</v>
      </c>
      <c r="I517" s="725" t="s">
        <v>822</v>
      </c>
      <c r="J517" s="725" t="s">
        <v>1767</v>
      </c>
      <c r="K517" s="725"/>
      <c r="L517" s="727">
        <v>107.999</v>
      </c>
      <c r="M517" s="727">
        <v>1</v>
      </c>
      <c r="N517" s="728">
        <v>107.999</v>
      </c>
    </row>
    <row r="518" spans="1:14" ht="14.4" customHeight="1" x14ac:dyDescent="0.3">
      <c r="A518" s="723" t="s">
        <v>561</v>
      </c>
      <c r="B518" s="724" t="s">
        <v>2111</v>
      </c>
      <c r="C518" s="725" t="s">
        <v>574</v>
      </c>
      <c r="D518" s="726" t="s">
        <v>575</v>
      </c>
      <c r="E518" s="725" t="s">
        <v>589</v>
      </c>
      <c r="F518" s="726" t="s">
        <v>2112</v>
      </c>
      <c r="G518" s="725" t="s">
        <v>596</v>
      </c>
      <c r="H518" s="725" t="s">
        <v>1768</v>
      </c>
      <c r="I518" s="725" t="s">
        <v>1769</v>
      </c>
      <c r="J518" s="725" t="s">
        <v>1770</v>
      </c>
      <c r="K518" s="725" t="s">
        <v>1771</v>
      </c>
      <c r="L518" s="727">
        <v>197.46</v>
      </c>
      <c r="M518" s="727">
        <v>1</v>
      </c>
      <c r="N518" s="728">
        <v>197.46</v>
      </c>
    </row>
    <row r="519" spans="1:14" ht="14.4" customHeight="1" x14ac:dyDescent="0.3">
      <c r="A519" s="723" t="s">
        <v>561</v>
      </c>
      <c r="B519" s="724" t="s">
        <v>2111</v>
      </c>
      <c r="C519" s="725" t="s">
        <v>574</v>
      </c>
      <c r="D519" s="726" t="s">
        <v>575</v>
      </c>
      <c r="E519" s="725" t="s">
        <v>589</v>
      </c>
      <c r="F519" s="726" t="s">
        <v>2112</v>
      </c>
      <c r="G519" s="725" t="s">
        <v>596</v>
      </c>
      <c r="H519" s="725" t="s">
        <v>1772</v>
      </c>
      <c r="I519" s="725" t="s">
        <v>822</v>
      </c>
      <c r="J519" s="725" t="s">
        <v>1773</v>
      </c>
      <c r="K519" s="725" t="s">
        <v>1774</v>
      </c>
      <c r="L519" s="727">
        <v>208.27778570185825</v>
      </c>
      <c r="M519" s="727">
        <v>1</v>
      </c>
      <c r="N519" s="728">
        <v>208.27778570185825</v>
      </c>
    </row>
    <row r="520" spans="1:14" ht="14.4" customHeight="1" x14ac:dyDescent="0.3">
      <c r="A520" s="723" t="s">
        <v>561</v>
      </c>
      <c r="B520" s="724" t="s">
        <v>2111</v>
      </c>
      <c r="C520" s="725" t="s">
        <v>574</v>
      </c>
      <c r="D520" s="726" t="s">
        <v>575</v>
      </c>
      <c r="E520" s="725" t="s">
        <v>589</v>
      </c>
      <c r="F520" s="726" t="s">
        <v>2112</v>
      </c>
      <c r="G520" s="725" t="s">
        <v>596</v>
      </c>
      <c r="H520" s="725" t="s">
        <v>1775</v>
      </c>
      <c r="I520" s="725" t="s">
        <v>1776</v>
      </c>
      <c r="J520" s="725" t="s">
        <v>1777</v>
      </c>
      <c r="K520" s="725" t="s">
        <v>1724</v>
      </c>
      <c r="L520" s="727">
        <v>78.400427740878001</v>
      </c>
      <c r="M520" s="727">
        <v>1</v>
      </c>
      <c r="N520" s="728">
        <v>78.400427740878001</v>
      </c>
    </row>
    <row r="521" spans="1:14" ht="14.4" customHeight="1" x14ac:dyDescent="0.3">
      <c r="A521" s="723" t="s">
        <v>561</v>
      </c>
      <c r="B521" s="724" t="s">
        <v>2111</v>
      </c>
      <c r="C521" s="725" t="s">
        <v>574</v>
      </c>
      <c r="D521" s="726" t="s">
        <v>575</v>
      </c>
      <c r="E521" s="725" t="s">
        <v>589</v>
      </c>
      <c r="F521" s="726" t="s">
        <v>2112</v>
      </c>
      <c r="G521" s="725" t="s">
        <v>596</v>
      </c>
      <c r="H521" s="725" t="s">
        <v>1778</v>
      </c>
      <c r="I521" s="725" t="s">
        <v>1778</v>
      </c>
      <c r="J521" s="725" t="s">
        <v>876</v>
      </c>
      <c r="K521" s="725" t="s">
        <v>1779</v>
      </c>
      <c r="L521" s="727">
        <v>440.29327839942567</v>
      </c>
      <c r="M521" s="727">
        <v>15</v>
      </c>
      <c r="N521" s="728">
        <v>6604.3991759913852</v>
      </c>
    </row>
    <row r="522" spans="1:14" ht="14.4" customHeight="1" x14ac:dyDescent="0.3">
      <c r="A522" s="723" t="s">
        <v>561</v>
      </c>
      <c r="B522" s="724" t="s">
        <v>2111</v>
      </c>
      <c r="C522" s="725" t="s">
        <v>574</v>
      </c>
      <c r="D522" s="726" t="s">
        <v>575</v>
      </c>
      <c r="E522" s="725" t="s">
        <v>589</v>
      </c>
      <c r="F522" s="726" t="s">
        <v>2112</v>
      </c>
      <c r="G522" s="725" t="s">
        <v>596</v>
      </c>
      <c r="H522" s="725" t="s">
        <v>924</v>
      </c>
      <c r="I522" s="725" t="s">
        <v>924</v>
      </c>
      <c r="J522" s="725" t="s">
        <v>925</v>
      </c>
      <c r="K522" s="725" t="s">
        <v>926</v>
      </c>
      <c r="L522" s="727">
        <v>95.24</v>
      </c>
      <c r="M522" s="727">
        <v>2</v>
      </c>
      <c r="N522" s="728">
        <v>190.48</v>
      </c>
    </row>
    <row r="523" spans="1:14" ht="14.4" customHeight="1" x14ac:dyDescent="0.3">
      <c r="A523" s="723" t="s">
        <v>561</v>
      </c>
      <c r="B523" s="724" t="s">
        <v>2111</v>
      </c>
      <c r="C523" s="725" t="s">
        <v>574</v>
      </c>
      <c r="D523" s="726" t="s">
        <v>575</v>
      </c>
      <c r="E523" s="725" t="s">
        <v>589</v>
      </c>
      <c r="F523" s="726" t="s">
        <v>2112</v>
      </c>
      <c r="G523" s="725" t="s">
        <v>596</v>
      </c>
      <c r="H523" s="725" t="s">
        <v>939</v>
      </c>
      <c r="I523" s="725" t="s">
        <v>939</v>
      </c>
      <c r="J523" s="725" t="s">
        <v>940</v>
      </c>
      <c r="K523" s="725" t="s">
        <v>941</v>
      </c>
      <c r="L523" s="727">
        <v>278.7766666666667</v>
      </c>
      <c r="M523" s="727">
        <v>3</v>
      </c>
      <c r="N523" s="728">
        <v>836.33000000000015</v>
      </c>
    </row>
    <row r="524" spans="1:14" ht="14.4" customHeight="1" x14ac:dyDescent="0.3">
      <c r="A524" s="723" t="s">
        <v>561</v>
      </c>
      <c r="B524" s="724" t="s">
        <v>2111</v>
      </c>
      <c r="C524" s="725" t="s">
        <v>574</v>
      </c>
      <c r="D524" s="726" t="s">
        <v>575</v>
      </c>
      <c r="E524" s="725" t="s">
        <v>589</v>
      </c>
      <c r="F524" s="726" t="s">
        <v>2112</v>
      </c>
      <c r="G524" s="725" t="s">
        <v>596</v>
      </c>
      <c r="H524" s="725" t="s">
        <v>1780</v>
      </c>
      <c r="I524" s="725" t="s">
        <v>1781</v>
      </c>
      <c r="J524" s="725" t="s">
        <v>1782</v>
      </c>
      <c r="K524" s="725" t="s">
        <v>1783</v>
      </c>
      <c r="L524" s="727">
        <v>131.35</v>
      </c>
      <c r="M524" s="727">
        <v>3</v>
      </c>
      <c r="N524" s="728">
        <v>394.04999999999995</v>
      </c>
    </row>
    <row r="525" spans="1:14" ht="14.4" customHeight="1" x14ac:dyDescent="0.3">
      <c r="A525" s="723" t="s">
        <v>561</v>
      </c>
      <c r="B525" s="724" t="s">
        <v>2111</v>
      </c>
      <c r="C525" s="725" t="s">
        <v>574</v>
      </c>
      <c r="D525" s="726" t="s">
        <v>575</v>
      </c>
      <c r="E525" s="725" t="s">
        <v>589</v>
      </c>
      <c r="F525" s="726" t="s">
        <v>2112</v>
      </c>
      <c r="G525" s="725" t="s">
        <v>596</v>
      </c>
      <c r="H525" s="725" t="s">
        <v>1784</v>
      </c>
      <c r="I525" s="725" t="s">
        <v>1784</v>
      </c>
      <c r="J525" s="725" t="s">
        <v>1785</v>
      </c>
      <c r="K525" s="725" t="s">
        <v>1663</v>
      </c>
      <c r="L525" s="727">
        <v>84.730000000000018</v>
      </c>
      <c r="M525" s="727">
        <v>1</v>
      </c>
      <c r="N525" s="728">
        <v>84.730000000000018</v>
      </c>
    </row>
    <row r="526" spans="1:14" ht="14.4" customHeight="1" x14ac:dyDescent="0.3">
      <c r="A526" s="723" t="s">
        <v>561</v>
      </c>
      <c r="B526" s="724" t="s">
        <v>2111</v>
      </c>
      <c r="C526" s="725" t="s">
        <v>574</v>
      </c>
      <c r="D526" s="726" t="s">
        <v>575</v>
      </c>
      <c r="E526" s="725" t="s">
        <v>589</v>
      </c>
      <c r="F526" s="726" t="s">
        <v>2112</v>
      </c>
      <c r="G526" s="725" t="s">
        <v>596</v>
      </c>
      <c r="H526" s="725" t="s">
        <v>942</v>
      </c>
      <c r="I526" s="725" t="s">
        <v>942</v>
      </c>
      <c r="J526" s="725" t="s">
        <v>943</v>
      </c>
      <c r="K526" s="725" t="s">
        <v>944</v>
      </c>
      <c r="L526" s="727">
        <v>56.34</v>
      </c>
      <c r="M526" s="727">
        <v>1</v>
      </c>
      <c r="N526" s="728">
        <v>56.34</v>
      </c>
    </row>
    <row r="527" spans="1:14" ht="14.4" customHeight="1" x14ac:dyDescent="0.3">
      <c r="A527" s="723" t="s">
        <v>561</v>
      </c>
      <c r="B527" s="724" t="s">
        <v>2111</v>
      </c>
      <c r="C527" s="725" t="s">
        <v>574</v>
      </c>
      <c r="D527" s="726" t="s">
        <v>575</v>
      </c>
      <c r="E527" s="725" t="s">
        <v>589</v>
      </c>
      <c r="F527" s="726" t="s">
        <v>2112</v>
      </c>
      <c r="G527" s="725" t="s">
        <v>596</v>
      </c>
      <c r="H527" s="725" t="s">
        <v>1470</v>
      </c>
      <c r="I527" s="725" t="s">
        <v>1470</v>
      </c>
      <c r="J527" s="725" t="s">
        <v>1471</v>
      </c>
      <c r="K527" s="725" t="s">
        <v>1472</v>
      </c>
      <c r="L527" s="727">
        <v>123.10999999999997</v>
      </c>
      <c r="M527" s="727">
        <v>1</v>
      </c>
      <c r="N527" s="728">
        <v>123.10999999999997</v>
      </c>
    </row>
    <row r="528" spans="1:14" ht="14.4" customHeight="1" x14ac:dyDescent="0.3">
      <c r="A528" s="723" t="s">
        <v>561</v>
      </c>
      <c r="B528" s="724" t="s">
        <v>2111</v>
      </c>
      <c r="C528" s="725" t="s">
        <v>574</v>
      </c>
      <c r="D528" s="726" t="s">
        <v>575</v>
      </c>
      <c r="E528" s="725" t="s">
        <v>589</v>
      </c>
      <c r="F528" s="726" t="s">
        <v>2112</v>
      </c>
      <c r="G528" s="725" t="s">
        <v>596</v>
      </c>
      <c r="H528" s="725" t="s">
        <v>945</v>
      </c>
      <c r="I528" s="725" t="s">
        <v>945</v>
      </c>
      <c r="J528" s="725" t="s">
        <v>946</v>
      </c>
      <c r="K528" s="725" t="s">
        <v>947</v>
      </c>
      <c r="L528" s="727">
        <v>199.98</v>
      </c>
      <c r="M528" s="727">
        <v>25</v>
      </c>
      <c r="N528" s="728">
        <v>4999.5</v>
      </c>
    </row>
    <row r="529" spans="1:14" ht="14.4" customHeight="1" x14ac:dyDescent="0.3">
      <c r="A529" s="723" t="s">
        <v>561</v>
      </c>
      <c r="B529" s="724" t="s">
        <v>2111</v>
      </c>
      <c r="C529" s="725" t="s">
        <v>574</v>
      </c>
      <c r="D529" s="726" t="s">
        <v>575</v>
      </c>
      <c r="E529" s="725" t="s">
        <v>589</v>
      </c>
      <c r="F529" s="726" t="s">
        <v>2112</v>
      </c>
      <c r="G529" s="725" t="s">
        <v>596</v>
      </c>
      <c r="H529" s="725" t="s">
        <v>948</v>
      </c>
      <c r="I529" s="725" t="s">
        <v>948</v>
      </c>
      <c r="J529" s="725" t="s">
        <v>949</v>
      </c>
      <c r="K529" s="725" t="s">
        <v>950</v>
      </c>
      <c r="L529" s="727">
        <v>81.96</v>
      </c>
      <c r="M529" s="727">
        <v>1</v>
      </c>
      <c r="N529" s="728">
        <v>81.96</v>
      </c>
    </row>
    <row r="530" spans="1:14" ht="14.4" customHeight="1" x14ac:dyDescent="0.3">
      <c r="A530" s="723" t="s">
        <v>561</v>
      </c>
      <c r="B530" s="724" t="s">
        <v>2111</v>
      </c>
      <c r="C530" s="725" t="s">
        <v>574</v>
      </c>
      <c r="D530" s="726" t="s">
        <v>575</v>
      </c>
      <c r="E530" s="725" t="s">
        <v>589</v>
      </c>
      <c r="F530" s="726" t="s">
        <v>2112</v>
      </c>
      <c r="G530" s="725" t="s">
        <v>596</v>
      </c>
      <c r="H530" s="725" t="s">
        <v>1473</v>
      </c>
      <c r="I530" s="725" t="s">
        <v>1473</v>
      </c>
      <c r="J530" s="725" t="s">
        <v>1474</v>
      </c>
      <c r="K530" s="725" t="s">
        <v>1475</v>
      </c>
      <c r="L530" s="727">
        <v>264.99</v>
      </c>
      <c r="M530" s="727">
        <v>35</v>
      </c>
      <c r="N530" s="728">
        <v>9274.65</v>
      </c>
    </row>
    <row r="531" spans="1:14" ht="14.4" customHeight="1" x14ac:dyDescent="0.3">
      <c r="A531" s="723" t="s">
        <v>561</v>
      </c>
      <c r="B531" s="724" t="s">
        <v>2111</v>
      </c>
      <c r="C531" s="725" t="s">
        <v>574</v>
      </c>
      <c r="D531" s="726" t="s">
        <v>575</v>
      </c>
      <c r="E531" s="725" t="s">
        <v>589</v>
      </c>
      <c r="F531" s="726" t="s">
        <v>2112</v>
      </c>
      <c r="G531" s="725" t="s">
        <v>596</v>
      </c>
      <c r="H531" s="725" t="s">
        <v>951</v>
      </c>
      <c r="I531" s="725" t="s">
        <v>951</v>
      </c>
      <c r="J531" s="725" t="s">
        <v>940</v>
      </c>
      <c r="K531" s="725" t="s">
        <v>952</v>
      </c>
      <c r="L531" s="727">
        <v>383.42999999999995</v>
      </c>
      <c r="M531" s="727">
        <v>1</v>
      </c>
      <c r="N531" s="728">
        <v>383.42999999999995</v>
      </c>
    </row>
    <row r="532" spans="1:14" ht="14.4" customHeight="1" x14ac:dyDescent="0.3">
      <c r="A532" s="723" t="s">
        <v>561</v>
      </c>
      <c r="B532" s="724" t="s">
        <v>2111</v>
      </c>
      <c r="C532" s="725" t="s">
        <v>574</v>
      </c>
      <c r="D532" s="726" t="s">
        <v>575</v>
      </c>
      <c r="E532" s="725" t="s">
        <v>589</v>
      </c>
      <c r="F532" s="726" t="s">
        <v>2112</v>
      </c>
      <c r="G532" s="725" t="s">
        <v>596</v>
      </c>
      <c r="H532" s="725" t="s">
        <v>953</v>
      </c>
      <c r="I532" s="725" t="s">
        <v>822</v>
      </c>
      <c r="J532" s="725" t="s">
        <v>954</v>
      </c>
      <c r="K532" s="725"/>
      <c r="L532" s="727">
        <v>952.7572891058046</v>
      </c>
      <c r="M532" s="727">
        <v>8</v>
      </c>
      <c r="N532" s="728">
        <v>7622.0583128464368</v>
      </c>
    </row>
    <row r="533" spans="1:14" ht="14.4" customHeight="1" x14ac:dyDescent="0.3">
      <c r="A533" s="723" t="s">
        <v>561</v>
      </c>
      <c r="B533" s="724" t="s">
        <v>2111</v>
      </c>
      <c r="C533" s="725" t="s">
        <v>574</v>
      </c>
      <c r="D533" s="726" t="s">
        <v>575</v>
      </c>
      <c r="E533" s="725" t="s">
        <v>589</v>
      </c>
      <c r="F533" s="726" t="s">
        <v>2112</v>
      </c>
      <c r="G533" s="725" t="s">
        <v>596</v>
      </c>
      <c r="H533" s="725" t="s">
        <v>1786</v>
      </c>
      <c r="I533" s="725" t="s">
        <v>1786</v>
      </c>
      <c r="J533" s="725" t="s">
        <v>1787</v>
      </c>
      <c r="K533" s="725" t="s">
        <v>1788</v>
      </c>
      <c r="L533" s="727">
        <v>54.76</v>
      </c>
      <c r="M533" s="727">
        <v>1</v>
      </c>
      <c r="N533" s="728">
        <v>54.76</v>
      </c>
    </row>
    <row r="534" spans="1:14" ht="14.4" customHeight="1" x14ac:dyDescent="0.3">
      <c r="A534" s="723" t="s">
        <v>561</v>
      </c>
      <c r="B534" s="724" t="s">
        <v>2111</v>
      </c>
      <c r="C534" s="725" t="s">
        <v>574</v>
      </c>
      <c r="D534" s="726" t="s">
        <v>575</v>
      </c>
      <c r="E534" s="725" t="s">
        <v>589</v>
      </c>
      <c r="F534" s="726" t="s">
        <v>2112</v>
      </c>
      <c r="G534" s="725" t="s">
        <v>596</v>
      </c>
      <c r="H534" s="725" t="s">
        <v>1482</v>
      </c>
      <c r="I534" s="725" t="s">
        <v>1482</v>
      </c>
      <c r="J534" s="725" t="s">
        <v>1483</v>
      </c>
      <c r="K534" s="725" t="s">
        <v>1484</v>
      </c>
      <c r="L534" s="727">
        <v>72.879998139439721</v>
      </c>
      <c r="M534" s="727">
        <v>17</v>
      </c>
      <c r="N534" s="728">
        <v>1238.9599683704753</v>
      </c>
    </row>
    <row r="535" spans="1:14" ht="14.4" customHeight="1" x14ac:dyDescent="0.3">
      <c r="A535" s="723" t="s">
        <v>561</v>
      </c>
      <c r="B535" s="724" t="s">
        <v>2111</v>
      </c>
      <c r="C535" s="725" t="s">
        <v>574</v>
      </c>
      <c r="D535" s="726" t="s">
        <v>575</v>
      </c>
      <c r="E535" s="725" t="s">
        <v>589</v>
      </c>
      <c r="F535" s="726" t="s">
        <v>2112</v>
      </c>
      <c r="G535" s="725" t="s">
        <v>596</v>
      </c>
      <c r="H535" s="725" t="s">
        <v>962</v>
      </c>
      <c r="I535" s="725" t="s">
        <v>962</v>
      </c>
      <c r="J535" s="725" t="s">
        <v>963</v>
      </c>
      <c r="K535" s="725" t="s">
        <v>964</v>
      </c>
      <c r="L535" s="727">
        <v>142.69000000000003</v>
      </c>
      <c r="M535" s="727">
        <v>1</v>
      </c>
      <c r="N535" s="728">
        <v>142.69000000000003</v>
      </c>
    </row>
    <row r="536" spans="1:14" ht="14.4" customHeight="1" x14ac:dyDescent="0.3">
      <c r="A536" s="723" t="s">
        <v>561</v>
      </c>
      <c r="B536" s="724" t="s">
        <v>2111</v>
      </c>
      <c r="C536" s="725" t="s">
        <v>574</v>
      </c>
      <c r="D536" s="726" t="s">
        <v>575</v>
      </c>
      <c r="E536" s="725" t="s">
        <v>589</v>
      </c>
      <c r="F536" s="726" t="s">
        <v>2112</v>
      </c>
      <c r="G536" s="725" t="s">
        <v>596</v>
      </c>
      <c r="H536" s="725" t="s">
        <v>1789</v>
      </c>
      <c r="I536" s="725" t="s">
        <v>1789</v>
      </c>
      <c r="J536" s="725" t="s">
        <v>1790</v>
      </c>
      <c r="K536" s="725" t="s">
        <v>1791</v>
      </c>
      <c r="L536" s="727">
        <v>124.26999999999998</v>
      </c>
      <c r="M536" s="727">
        <v>11</v>
      </c>
      <c r="N536" s="728">
        <v>1366.9699999999998</v>
      </c>
    </row>
    <row r="537" spans="1:14" ht="14.4" customHeight="1" x14ac:dyDescent="0.3">
      <c r="A537" s="723" t="s">
        <v>561</v>
      </c>
      <c r="B537" s="724" t="s">
        <v>2111</v>
      </c>
      <c r="C537" s="725" t="s">
        <v>574</v>
      </c>
      <c r="D537" s="726" t="s">
        <v>575</v>
      </c>
      <c r="E537" s="725" t="s">
        <v>589</v>
      </c>
      <c r="F537" s="726" t="s">
        <v>2112</v>
      </c>
      <c r="G537" s="725" t="s">
        <v>596</v>
      </c>
      <c r="H537" s="725" t="s">
        <v>1792</v>
      </c>
      <c r="I537" s="725" t="s">
        <v>822</v>
      </c>
      <c r="J537" s="725" t="s">
        <v>1793</v>
      </c>
      <c r="K537" s="725"/>
      <c r="L537" s="727">
        <v>105.93</v>
      </c>
      <c r="M537" s="727">
        <v>1</v>
      </c>
      <c r="N537" s="728">
        <v>105.93</v>
      </c>
    </row>
    <row r="538" spans="1:14" ht="14.4" customHeight="1" x14ac:dyDescent="0.3">
      <c r="A538" s="723" t="s">
        <v>561</v>
      </c>
      <c r="B538" s="724" t="s">
        <v>2111</v>
      </c>
      <c r="C538" s="725" t="s">
        <v>574</v>
      </c>
      <c r="D538" s="726" t="s">
        <v>575</v>
      </c>
      <c r="E538" s="725" t="s">
        <v>589</v>
      </c>
      <c r="F538" s="726" t="s">
        <v>2112</v>
      </c>
      <c r="G538" s="725" t="s">
        <v>596</v>
      </c>
      <c r="H538" s="725" t="s">
        <v>1794</v>
      </c>
      <c r="I538" s="725" t="s">
        <v>1794</v>
      </c>
      <c r="J538" s="725" t="s">
        <v>1795</v>
      </c>
      <c r="K538" s="725" t="s">
        <v>1796</v>
      </c>
      <c r="L538" s="727">
        <v>51.150000000000013</v>
      </c>
      <c r="M538" s="727">
        <v>1</v>
      </c>
      <c r="N538" s="728">
        <v>51.150000000000013</v>
      </c>
    </row>
    <row r="539" spans="1:14" ht="14.4" customHeight="1" x14ac:dyDescent="0.3">
      <c r="A539" s="723" t="s">
        <v>561</v>
      </c>
      <c r="B539" s="724" t="s">
        <v>2111</v>
      </c>
      <c r="C539" s="725" t="s">
        <v>574</v>
      </c>
      <c r="D539" s="726" t="s">
        <v>575</v>
      </c>
      <c r="E539" s="725" t="s">
        <v>589</v>
      </c>
      <c r="F539" s="726" t="s">
        <v>2112</v>
      </c>
      <c r="G539" s="725" t="s">
        <v>596</v>
      </c>
      <c r="H539" s="725" t="s">
        <v>1797</v>
      </c>
      <c r="I539" s="725" t="s">
        <v>1798</v>
      </c>
      <c r="J539" s="725" t="s">
        <v>1799</v>
      </c>
      <c r="K539" s="725" t="s">
        <v>1800</v>
      </c>
      <c r="L539" s="727">
        <v>182.04999999999995</v>
      </c>
      <c r="M539" s="727">
        <v>2</v>
      </c>
      <c r="N539" s="728">
        <v>364.09999999999991</v>
      </c>
    </row>
    <row r="540" spans="1:14" ht="14.4" customHeight="1" x14ac:dyDescent="0.3">
      <c r="A540" s="723" t="s">
        <v>561</v>
      </c>
      <c r="B540" s="724" t="s">
        <v>2111</v>
      </c>
      <c r="C540" s="725" t="s">
        <v>574</v>
      </c>
      <c r="D540" s="726" t="s">
        <v>575</v>
      </c>
      <c r="E540" s="725" t="s">
        <v>589</v>
      </c>
      <c r="F540" s="726" t="s">
        <v>2112</v>
      </c>
      <c r="G540" s="725" t="s">
        <v>596</v>
      </c>
      <c r="H540" s="725" t="s">
        <v>1801</v>
      </c>
      <c r="I540" s="725" t="s">
        <v>1801</v>
      </c>
      <c r="J540" s="725" t="s">
        <v>1802</v>
      </c>
      <c r="K540" s="725" t="s">
        <v>1803</v>
      </c>
      <c r="L540" s="727">
        <v>19.25</v>
      </c>
      <c r="M540" s="727">
        <v>10</v>
      </c>
      <c r="N540" s="728">
        <v>192.5</v>
      </c>
    </row>
    <row r="541" spans="1:14" ht="14.4" customHeight="1" x14ac:dyDescent="0.3">
      <c r="A541" s="723" t="s">
        <v>561</v>
      </c>
      <c r="B541" s="724" t="s">
        <v>2111</v>
      </c>
      <c r="C541" s="725" t="s">
        <v>574</v>
      </c>
      <c r="D541" s="726" t="s">
        <v>575</v>
      </c>
      <c r="E541" s="725" t="s">
        <v>589</v>
      </c>
      <c r="F541" s="726" t="s">
        <v>2112</v>
      </c>
      <c r="G541" s="725" t="s">
        <v>596</v>
      </c>
      <c r="H541" s="725" t="s">
        <v>1804</v>
      </c>
      <c r="I541" s="725" t="s">
        <v>1805</v>
      </c>
      <c r="J541" s="725" t="s">
        <v>1806</v>
      </c>
      <c r="K541" s="725"/>
      <c r="L541" s="727">
        <v>140.06000000000003</v>
      </c>
      <c r="M541" s="727">
        <v>1</v>
      </c>
      <c r="N541" s="728">
        <v>140.06000000000003</v>
      </c>
    </row>
    <row r="542" spans="1:14" ht="14.4" customHeight="1" x14ac:dyDescent="0.3">
      <c r="A542" s="723" t="s">
        <v>561</v>
      </c>
      <c r="B542" s="724" t="s">
        <v>2111</v>
      </c>
      <c r="C542" s="725" t="s">
        <v>574</v>
      </c>
      <c r="D542" s="726" t="s">
        <v>575</v>
      </c>
      <c r="E542" s="725" t="s">
        <v>589</v>
      </c>
      <c r="F542" s="726" t="s">
        <v>2112</v>
      </c>
      <c r="G542" s="725" t="s">
        <v>975</v>
      </c>
      <c r="H542" s="725" t="s">
        <v>1807</v>
      </c>
      <c r="I542" s="725" t="s">
        <v>1807</v>
      </c>
      <c r="J542" s="725" t="s">
        <v>1808</v>
      </c>
      <c r="K542" s="725" t="s">
        <v>1809</v>
      </c>
      <c r="L542" s="727">
        <v>12.060000000000004</v>
      </c>
      <c r="M542" s="727">
        <v>1</v>
      </c>
      <c r="N542" s="728">
        <v>12.060000000000004</v>
      </c>
    </row>
    <row r="543" spans="1:14" ht="14.4" customHeight="1" x14ac:dyDescent="0.3">
      <c r="A543" s="723" t="s">
        <v>561</v>
      </c>
      <c r="B543" s="724" t="s">
        <v>2111</v>
      </c>
      <c r="C543" s="725" t="s">
        <v>574</v>
      </c>
      <c r="D543" s="726" t="s">
        <v>575</v>
      </c>
      <c r="E543" s="725" t="s">
        <v>589</v>
      </c>
      <c r="F543" s="726" t="s">
        <v>2112</v>
      </c>
      <c r="G543" s="725" t="s">
        <v>975</v>
      </c>
      <c r="H543" s="725" t="s">
        <v>980</v>
      </c>
      <c r="I543" s="725" t="s">
        <v>981</v>
      </c>
      <c r="J543" s="725" t="s">
        <v>982</v>
      </c>
      <c r="K543" s="725" t="s">
        <v>983</v>
      </c>
      <c r="L543" s="727">
        <v>45.190000000000012</v>
      </c>
      <c r="M543" s="727">
        <v>1</v>
      </c>
      <c r="N543" s="728">
        <v>45.190000000000012</v>
      </c>
    </row>
    <row r="544" spans="1:14" ht="14.4" customHeight="1" x14ac:dyDescent="0.3">
      <c r="A544" s="723" t="s">
        <v>561</v>
      </c>
      <c r="B544" s="724" t="s">
        <v>2111</v>
      </c>
      <c r="C544" s="725" t="s">
        <v>574</v>
      </c>
      <c r="D544" s="726" t="s">
        <v>575</v>
      </c>
      <c r="E544" s="725" t="s">
        <v>589</v>
      </c>
      <c r="F544" s="726" t="s">
        <v>2112</v>
      </c>
      <c r="G544" s="725" t="s">
        <v>975</v>
      </c>
      <c r="H544" s="725" t="s">
        <v>1497</v>
      </c>
      <c r="I544" s="725" t="s">
        <v>1498</v>
      </c>
      <c r="J544" s="725" t="s">
        <v>1499</v>
      </c>
      <c r="K544" s="725" t="s">
        <v>1500</v>
      </c>
      <c r="L544" s="727">
        <v>98.59999999999998</v>
      </c>
      <c r="M544" s="727">
        <v>2</v>
      </c>
      <c r="N544" s="728">
        <v>197.19999999999996</v>
      </c>
    </row>
    <row r="545" spans="1:14" ht="14.4" customHeight="1" x14ac:dyDescent="0.3">
      <c r="A545" s="723" t="s">
        <v>561</v>
      </c>
      <c r="B545" s="724" t="s">
        <v>2111</v>
      </c>
      <c r="C545" s="725" t="s">
        <v>574</v>
      </c>
      <c r="D545" s="726" t="s">
        <v>575</v>
      </c>
      <c r="E545" s="725" t="s">
        <v>589</v>
      </c>
      <c r="F545" s="726" t="s">
        <v>2112</v>
      </c>
      <c r="G545" s="725" t="s">
        <v>975</v>
      </c>
      <c r="H545" s="725" t="s">
        <v>1504</v>
      </c>
      <c r="I545" s="725" t="s">
        <v>1505</v>
      </c>
      <c r="J545" s="725" t="s">
        <v>1506</v>
      </c>
      <c r="K545" s="725" t="s">
        <v>1507</v>
      </c>
      <c r="L545" s="727">
        <v>62.24</v>
      </c>
      <c r="M545" s="727">
        <v>1</v>
      </c>
      <c r="N545" s="728">
        <v>62.24</v>
      </c>
    </row>
    <row r="546" spans="1:14" ht="14.4" customHeight="1" x14ac:dyDescent="0.3">
      <c r="A546" s="723" t="s">
        <v>561</v>
      </c>
      <c r="B546" s="724" t="s">
        <v>2111</v>
      </c>
      <c r="C546" s="725" t="s">
        <v>574</v>
      </c>
      <c r="D546" s="726" t="s">
        <v>575</v>
      </c>
      <c r="E546" s="725" t="s">
        <v>589</v>
      </c>
      <c r="F546" s="726" t="s">
        <v>2112</v>
      </c>
      <c r="G546" s="725" t="s">
        <v>975</v>
      </c>
      <c r="H546" s="725" t="s">
        <v>990</v>
      </c>
      <c r="I546" s="725" t="s">
        <v>991</v>
      </c>
      <c r="J546" s="725" t="s">
        <v>992</v>
      </c>
      <c r="K546" s="725" t="s">
        <v>993</v>
      </c>
      <c r="L546" s="727">
        <v>36.620017365328252</v>
      </c>
      <c r="M546" s="727">
        <v>4</v>
      </c>
      <c r="N546" s="728">
        <v>146.48006946131301</v>
      </c>
    </row>
    <row r="547" spans="1:14" ht="14.4" customHeight="1" x14ac:dyDescent="0.3">
      <c r="A547" s="723" t="s">
        <v>561</v>
      </c>
      <c r="B547" s="724" t="s">
        <v>2111</v>
      </c>
      <c r="C547" s="725" t="s">
        <v>574</v>
      </c>
      <c r="D547" s="726" t="s">
        <v>575</v>
      </c>
      <c r="E547" s="725" t="s">
        <v>589</v>
      </c>
      <c r="F547" s="726" t="s">
        <v>2112</v>
      </c>
      <c r="G547" s="725" t="s">
        <v>975</v>
      </c>
      <c r="H547" s="725" t="s">
        <v>994</v>
      </c>
      <c r="I547" s="725" t="s">
        <v>995</v>
      </c>
      <c r="J547" s="725" t="s">
        <v>996</v>
      </c>
      <c r="K547" s="725" t="s">
        <v>997</v>
      </c>
      <c r="L547" s="727">
        <v>42.579999999999991</v>
      </c>
      <c r="M547" s="727">
        <v>2</v>
      </c>
      <c r="N547" s="728">
        <v>85.159999999999982</v>
      </c>
    </row>
    <row r="548" spans="1:14" ht="14.4" customHeight="1" x14ac:dyDescent="0.3">
      <c r="A548" s="723" t="s">
        <v>561</v>
      </c>
      <c r="B548" s="724" t="s">
        <v>2111</v>
      </c>
      <c r="C548" s="725" t="s">
        <v>574</v>
      </c>
      <c r="D548" s="726" t="s">
        <v>575</v>
      </c>
      <c r="E548" s="725" t="s">
        <v>589</v>
      </c>
      <c r="F548" s="726" t="s">
        <v>2112</v>
      </c>
      <c r="G548" s="725" t="s">
        <v>975</v>
      </c>
      <c r="H548" s="725" t="s">
        <v>998</v>
      </c>
      <c r="I548" s="725" t="s">
        <v>999</v>
      </c>
      <c r="J548" s="725" t="s">
        <v>1000</v>
      </c>
      <c r="K548" s="725" t="s">
        <v>1001</v>
      </c>
      <c r="L548" s="727">
        <v>44.590008928184623</v>
      </c>
      <c r="M548" s="727">
        <v>141</v>
      </c>
      <c r="N548" s="728">
        <v>6287.1912588740315</v>
      </c>
    </row>
    <row r="549" spans="1:14" ht="14.4" customHeight="1" x14ac:dyDescent="0.3">
      <c r="A549" s="723" t="s">
        <v>561</v>
      </c>
      <c r="B549" s="724" t="s">
        <v>2111</v>
      </c>
      <c r="C549" s="725" t="s">
        <v>574</v>
      </c>
      <c r="D549" s="726" t="s">
        <v>575</v>
      </c>
      <c r="E549" s="725" t="s">
        <v>589</v>
      </c>
      <c r="F549" s="726" t="s">
        <v>2112</v>
      </c>
      <c r="G549" s="725" t="s">
        <v>975</v>
      </c>
      <c r="H549" s="725" t="s">
        <v>1810</v>
      </c>
      <c r="I549" s="725" t="s">
        <v>1811</v>
      </c>
      <c r="J549" s="725" t="s">
        <v>1812</v>
      </c>
      <c r="K549" s="725" t="s">
        <v>778</v>
      </c>
      <c r="L549" s="727">
        <v>76.480000000000018</v>
      </c>
      <c r="M549" s="727">
        <v>1</v>
      </c>
      <c r="N549" s="728">
        <v>76.480000000000018</v>
      </c>
    </row>
    <row r="550" spans="1:14" ht="14.4" customHeight="1" x14ac:dyDescent="0.3">
      <c r="A550" s="723" t="s">
        <v>561</v>
      </c>
      <c r="B550" s="724" t="s">
        <v>2111</v>
      </c>
      <c r="C550" s="725" t="s">
        <v>574</v>
      </c>
      <c r="D550" s="726" t="s">
        <v>575</v>
      </c>
      <c r="E550" s="725" t="s">
        <v>589</v>
      </c>
      <c r="F550" s="726" t="s">
        <v>2112</v>
      </c>
      <c r="G550" s="725" t="s">
        <v>975</v>
      </c>
      <c r="H550" s="725" t="s">
        <v>1517</v>
      </c>
      <c r="I550" s="725" t="s">
        <v>1518</v>
      </c>
      <c r="J550" s="725" t="s">
        <v>1519</v>
      </c>
      <c r="K550" s="725" t="s">
        <v>1009</v>
      </c>
      <c r="L550" s="727">
        <v>44.120000000000005</v>
      </c>
      <c r="M550" s="727">
        <v>3</v>
      </c>
      <c r="N550" s="728">
        <v>132.36000000000001</v>
      </c>
    </row>
    <row r="551" spans="1:14" ht="14.4" customHeight="1" x14ac:dyDescent="0.3">
      <c r="A551" s="723" t="s">
        <v>561</v>
      </c>
      <c r="B551" s="724" t="s">
        <v>2111</v>
      </c>
      <c r="C551" s="725" t="s">
        <v>574</v>
      </c>
      <c r="D551" s="726" t="s">
        <v>575</v>
      </c>
      <c r="E551" s="725" t="s">
        <v>589</v>
      </c>
      <c r="F551" s="726" t="s">
        <v>2112</v>
      </c>
      <c r="G551" s="725" t="s">
        <v>975</v>
      </c>
      <c r="H551" s="725" t="s">
        <v>1010</v>
      </c>
      <c r="I551" s="725" t="s">
        <v>1011</v>
      </c>
      <c r="J551" s="725" t="s">
        <v>1012</v>
      </c>
      <c r="K551" s="725" t="s">
        <v>908</v>
      </c>
      <c r="L551" s="727">
        <v>67.108243203688801</v>
      </c>
      <c r="M551" s="727">
        <v>10</v>
      </c>
      <c r="N551" s="728">
        <v>671.08243203688801</v>
      </c>
    </row>
    <row r="552" spans="1:14" ht="14.4" customHeight="1" x14ac:dyDescent="0.3">
      <c r="A552" s="723" t="s">
        <v>561</v>
      </c>
      <c r="B552" s="724" t="s">
        <v>2111</v>
      </c>
      <c r="C552" s="725" t="s">
        <v>574</v>
      </c>
      <c r="D552" s="726" t="s">
        <v>575</v>
      </c>
      <c r="E552" s="725" t="s">
        <v>589</v>
      </c>
      <c r="F552" s="726" t="s">
        <v>2112</v>
      </c>
      <c r="G552" s="725" t="s">
        <v>975</v>
      </c>
      <c r="H552" s="725" t="s">
        <v>1813</v>
      </c>
      <c r="I552" s="725" t="s">
        <v>1814</v>
      </c>
      <c r="J552" s="725" t="s">
        <v>1815</v>
      </c>
      <c r="K552" s="725" t="s">
        <v>747</v>
      </c>
      <c r="L552" s="727">
        <v>65.53</v>
      </c>
      <c r="M552" s="727">
        <v>1</v>
      </c>
      <c r="N552" s="728">
        <v>65.53</v>
      </c>
    </row>
    <row r="553" spans="1:14" ht="14.4" customHeight="1" x14ac:dyDescent="0.3">
      <c r="A553" s="723" t="s">
        <v>561</v>
      </c>
      <c r="B553" s="724" t="s">
        <v>2111</v>
      </c>
      <c r="C553" s="725" t="s">
        <v>574</v>
      </c>
      <c r="D553" s="726" t="s">
        <v>575</v>
      </c>
      <c r="E553" s="725" t="s">
        <v>589</v>
      </c>
      <c r="F553" s="726" t="s">
        <v>2112</v>
      </c>
      <c r="G553" s="725" t="s">
        <v>975</v>
      </c>
      <c r="H553" s="725" t="s">
        <v>1013</v>
      </c>
      <c r="I553" s="725" t="s">
        <v>1014</v>
      </c>
      <c r="J553" s="725" t="s">
        <v>1015</v>
      </c>
      <c r="K553" s="725" t="s">
        <v>778</v>
      </c>
      <c r="L553" s="727">
        <v>116.84000000000005</v>
      </c>
      <c r="M553" s="727">
        <v>3</v>
      </c>
      <c r="N553" s="728">
        <v>350.52000000000015</v>
      </c>
    </row>
    <row r="554" spans="1:14" ht="14.4" customHeight="1" x14ac:dyDescent="0.3">
      <c r="A554" s="723" t="s">
        <v>561</v>
      </c>
      <c r="B554" s="724" t="s">
        <v>2111</v>
      </c>
      <c r="C554" s="725" t="s">
        <v>574</v>
      </c>
      <c r="D554" s="726" t="s">
        <v>575</v>
      </c>
      <c r="E554" s="725" t="s">
        <v>589</v>
      </c>
      <c r="F554" s="726" t="s">
        <v>2112</v>
      </c>
      <c r="G554" s="725" t="s">
        <v>975</v>
      </c>
      <c r="H554" s="725" t="s">
        <v>1016</v>
      </c>
      <c r="I554" s="725" t="s">
        <v>1017</v>
      </c>
      <c r="J554" s="725" t="s">
        <v>1018</v>
      </c>
      <c r="K554" s="725" t="s">
        <v>1019</v>
      </c>
      <c r="L554" s="727">
        <v>24.929999999999993</v>
      </c>
      <c r="M554" s="727">
        <v>1</v>
      </c>
      <c r="N554" s="728">
        <v>24.929999999999993</v>
      </c>
    </row>
    <row r="555" spans="1:14" ht="14.4" customHeight="1" x14ac:dyDescent="0.3">
      <c r="A555" s="723" t="s">
        <v>561</v>
      </c>
      <c r="B555" s="724" t="s">
        <v>2111</v>
      </c>
      <c r="C555" s="725" t="s">
        <v>574</v>
      </c>
      <c r="D555" s="726" t="s">
        <v>575</v>
      </c>
      <c r="E555" s="725" t="s">
        <v>589</v>
      </c>
      <c r="F555" s="726" t="s">
        <v>2112</v>
      </c>
      <c r="G555" s="725" t="s">
        <v>975</v>
      </c>
      <c r="H555" s="725" t="s">
        <v>1530</v>
      </c>
      <c r="I555" s="725" t="s">
        <v>1531</v>
      </c>
      <c r="J555" s="725" t="s">
        <v>1532</v>
      </c>
      <c r="K555" s="725" t="s">
        <v>1533</v>
      </c>
      <c r="L555" s="727">
        <v>20.060000000000002</v>
      </c>
      <c r="M555" s="727">
        <v>3</v>
      </c>
      <c r="N555" s="728">
        <v>60.180000000000007</v>
      </c>
    </row>
    <row r="556" spans="1:14" ht="14.4" customHeight="1" x14ac:dyDescent="0.3">
      <c r="A556" s="723" t="s">
        <v>561</v>
      </c>
      <c r="B556" s="724" t="s">
        <v>2111</v>
      </c>
      <c r="C556" s="725" t="s">
        <v>574</v>
      </c>
      <c r="D556" s="726" t="s">
        <v>575</v>
      </c>
      <c r="E556" s="725" t="s">
        <v>589</v>
      </c>
      <c r="F556" s="726" t="s">
        <v>2112</v>
      </c>
      <c r="G556" s="725" t="s">
        <v>975</v>
      </c>
      <c r="H556" s="725" t="s">
        <v>1020</v>
      </c>
      <c r="I556" s="725" t="s">
        <v>1021</v>
      </c>
      <c r="J556" s="725" t="s">
        <v>1022</v>
      </c>
      <c r="K556" s="725" t="s">
        <v>1023</v>
      </c>
      <c r="L556" s="727">
        <v>409.59000000000003</v>
      </c>
      <c r="M556" s="727">
        <v>4</v>
      </c>
      <c r="N556" s="728">
        <v>1638.3600000000001</v>
      </c>
    </row>
    <row r="557" spans="1:14" ht="14.4" customHeight="1" x14ac:dyDescent="0.3">
      <c r="A557" s="723" t="s">
        <v>561</v>
      </c>
      <c r="B557" s="724" t="s">
        <v>2111</v>
      </c>
      <c r="C557" s="725" t="s">
        <v>574</v>
      </c>
      <c r="D557" s="726" t="s">
        <v>575</v>
      </c>
      <c r="E557" s="725" t="s">
        <v>589</v>
      </c>
      <c r="F557" s="726" t="s">
        <v>2112</v>
      </c>
      <c r="G557" s="725" t="s">
        <v>975</v>
      </c>
      <c r="H557" s="725" t="s">
        <v>1534</v>
      </c>
      <c r="I557" s="725" t="s">
        <v>1535</v>
      </c>
      <c r="J557" s="725" t="s">
        <v>1536</v>
      </c>
      <c r="K557" s="725" t="s">
        <v>1537</v>
      </c>
      <c r="L557" s="727">
        <v>50.170000000000016</v>
      </c>
      <c r="M557" s="727">
        <v>1</v>
      </c>
      <c r="N557" s="728">
        <v>50.170000000000016</v>
      </c>
    </row>
    <row r="558" spans="1:14" ht="14.4" customHeight="1" x14ac:dyDescent="0.3">
      <c r="A558" s="723" t="s">
        <v>561</v>
      </c>
      <c r="B558" s="724" t="s">
        <v>2111</v>
      </c>
      <c r="C558" s="725" t="s">
        <v>574</v>
      </c>
      <c r="D558" s="726" t="s">
        <v>575</v>
      </c>
      <c r="E558" s="725" t="s">
        <v>589</v>
      </c>
      <c r="F558" s="726" t="s">
        <v>2112</v>
      </c>
      <c r="G558" s="725" t="s">
        <v>975</v>
      </c>
      <c r="H558" s="725" t="s">
        <v>1024</v>
      </c>
      <c r="I558" s="725" t="s">
        <v>1025</v>
      </c>
      <c r="J558" s="725" t="s">
        <v>1000</v>
      </c>
      <c r="K558" s="725" t="s">
        <v>1026</v>
      </c>
      <c r="L558" s="727">
        <v>56.880035765842813</v>
      </c>
      <c r="M558" s="727">
        <v>100</v>
      </c>
      <c r="N558" s="728">
        <v>5688.0035765842813</v>
      </c>
    </row>
    <row r="559" spans="1:14" ht="14.4" customHeight="1" x14ac:dyDescent="0.3">
      <c r="A559" s="723" t="s">
        <v>561</v>
      </c>
      <c r="B559" s="724" t="s">
        <v>2111</v>
      </c>
      <c r="C559" s="725" t="s">
        <v>574</v>
      </c>
      <c r="D559" s="726" t="s">
        <v>575</v>
      </c>
      <c r="E559" s="725" t="s">
        <v>589</v>
      </c>
      <c r="F559" s="726" t="s">
        <v>2112</v>
      </c>
      <c r="G559" s="725" t="s">
        <v>975</v>
      </c>
      <c r="H559" s="725" t="s">
        <v>1027</v>
      </c>
      <c r="I559" s="725" t="s">
        <v>1028</v>
      </c>
      <c r="J559" s="725" t="s">
        <v>1029</v>
      </c>
      <c r="K559" s="725" t="s">
        <v>1030</v>
      </c>
      <c r="L559" s="727">
        <v>60.819999999999986</v>
      </c>
      <c r="M559" s="727">
        <v>1</v>
      </c>
      <c r="N559" s="728">
        <v>60.819999999999986</v>
      </c>
    </row>
    <row r="560" spans="1:14" ht="14.4" customHeight="1" x14ac:dyDescent="0.3">
      <c r="A560" s="723" t="s">
        <v>561</v>
      </c>
      <c r="B560" s="724" t="s">
        <v>2111</v>
      </c>
      <c r="C560" s="725" t="s">
        <v>574</v>
      </c>
      <c r="D560" s="726" t="s">
        <v>575</v>
      </c>
      <c r="E560" s="725" t="s">
        <v>589</v>
      </c>
      <c r="F560" s="726" t="s">
        <v>2112</v>
      </c>
      <c r="G560" s="725" t="s">
        <v>975</v>
      </c>
      <c r="H560" s="725" t="s">
        <v>1816</v>
      </c>
      <c r="I560" s="725" t="s">
        <v>1817</v>
      </c>
      <c r="J560" s="725" t="s">
        <v>1818</v>
      </c>
      <c r="K560" s="725" t="s">
        <v>747</v>
      </c>
      <c r="L560" s="727">
        <v>254.25</v>
      </c>
      <c r="M560" s="727">
        <v>1</v>
      </c>
      <c r="N560" s="728">
        <v>254.25</v>
      </c>
    </row>
    <row r="561" spans="1:14" ht="14.4" customHeight="1" x14ac:dyDescent="0.3">
      <c r="A561" s="723" t="s">
        <v>561</v>
      </c>
      <c r="B561" s="724" t="s">
        <v>2111</v>
      </c>
      <c r="C561" s="725" t="s">
        <v>574</v>
      </c>
      <c r="D561" s="726" t="s">
        <v>575</v>
      </c>
      <c r="E561" s="725" t="s">
        <v>589</v>
      </c>
      <c r="F561" s="726" t="s">
        <v>2112</v>
      </c>
      <c r="G561" s="725" t="s">
        <v>975</v>
      </c>
      <c r="H561" s="725" t="s">
        <v>1819</v>
      </c>
      <c r="I561" s="725" t="s">
        <v>1820</v>
      </c>
      <c r="J561" s="725" t="s">
        <v>1821</v>
      </c>
      <c r="K561" s="725" t="s">
        <v>1244</v>
      </c>
      <c r="L561" s="727">
        <v>69.849999999999994</v>
      </c>
      <c r="M561" s="727">
        <v>1</v>
      </c>
      <c r="N561" s="728">
        <v>69.849999999999994</v>
      </c>
    </row>
    <row r="562" spans="1:14" ht="14.4" customHeight="1" x14ac:dyDescent="0.3">
      <c r="A562" s="723" t="s">
        <v>561</v>
      </c>
      <c r="B562" s="724" t="s">
        <v>2111</v>
      </c>
      <c r="C562" s="725" t="s">
        <v>574</v>
      </c>
      <c r="D562" s="726" t="s">
        <v>575</v>
      </c>
      <c r="E562" s="725" t="s">
        <v>589</v>
      </c>
      <c r="F562" s="726" t="s">
        <v>2112</v>
      </c>
      <c r="G562" s="725" t="s">
        <v>975</v>
      </c>
      <c r="H562" s="725" t="s">
        <v>1822</v>
      </c>
      <c r="I562" s="725" t="s">
        <v>1823</v>
      </c>
      <c r="J562" s="725" t="s">
        <v>1824</v>
      </c>
      <c r="K562" s="725" t="s">
        <v>1825</v>
      </c>
      <c r="L562" s="727">
        <v>68.679999999999964</v>
      </c>
      <c r="M562" s="727">
        <v>1</v>
      </c>
      <c r="N562" s="728">
        <v>68.679999999999964</v>
      </c>
    </row>
    <row r="563" spans="1:14" ht="14.4" customHeight="1" x14ac:dyDescent="0.3">
      <c r="A563" s="723" t="s">
        <v>561</v>
      </c>
      <c r="B563" s="724" t="s">
        <v>2111</v>
      </c>
      <c r="C563" s="725" t="s">
        <v>574</v>
      </c>
      <c r="D563" s="726" t="s">
        <v>575</v>
      </c>
      <c r="E563" s="725" t="s">
        <v>589</v>
      </c>
      <c r="F563" s="726" t="s">
        <v>2112</v>
      </c>
      <c r="G563" s="725" t="s">
        <v>975</v>
      </c>
      <c r="H563" s="725" t="s">
        <v>1826</v>
      </c>
      <c r="I563" s="725" t="s">
        <v>1827</v>
      </c>
      <c r="J563" s="725" t="s">
        <v>1828</v>
      </c>
      <c r="K563" s="725" t="s">
        <v>1829</v>
      </c>
      <c r="L563" s="727">
        <v>164.94666666666669</v>
      </c>
      <c r="M563" s="727">
        <v>3</v>
      </c>
      <c r="N563" s="728">
        <v>494.84000000000003</v>
      </c>
    </row>
    <row r="564" spans="1:14" ht="14.4" customHeight="1" x14ac:dyDescent="0.3">
      <c r="A564" s="723" t="s">
        <v>561</v>
      </c>
      <c r="B564" s="724" t="s">
        <v>2111</v>
      </c>
      <c r="C564" s="725" t="s">
        <v>574</v>
      </c>
      <c r="D564" s="726" t="s">
        <v>575</v>
      </c>
      <c r="E564" s="725" t="s">
        <v>589</v>
      </c>
      <c r="F564" s="726" t="s">
        <v>2112</v>
      </c>
      <c r="G564" s="725" t="s">
        <v>975</v>
      </c>
      <c r="H564" s="725" t="s">
        <v>1038</v>
      </c>
      <c r="I564" s="725" t="s">
        <v>1039</v>
      </c>
      <c r="J564" s="725" t="s">
        <v>1040</v>
      </c>
      <c r="K564" s="725" t="s">
        <v>1041</v>
      </c>
      <c r="L564" s="727">
        <v>325.16000000000003</v>
      </c>
      <c r="M564" s="727">
        <v>3</v>
      </c>
      <c r="N564" s="728">
        <v>975.48</v>
      </c>
    </row>
    <row r="565" spans="1:14" ht="14.4" customHeight="1" x14ac:dyDescent="0.3">
      <c r="A565" s="723" t="s">
        <v>561</v>
      </c>
      <c r="B565" s="724" t="s">
        <v>2111</v>
      </c>
      <c r="C565" s="725" t="s">
        <v>574</v>
      </c>
      <c r="D565" s="726" t="s">
        <v>575</v>
      </c>
      <c r="E565" s="725" t="s">
        <v>589</v>
      </c>
      <c r="F565" s="726" t="s">
        <v>2112</v>
      </c>
      <c r="G565" s="725" t="s">
        <v>975</v>
      </c>
      <c r="H565" s="725" t="s">
        <v>1046</v>
      </c>
      <c r="I565" s="725" t="s">
        <v>1047</v>
      </c>
      <c r="J565" s="725" t="s">
        <v>1048</v>
      </c>
      <c r="K565" s="725" t="s">
        <v>1049</v>
      </c>
      <c r="L565" s="727">
        <v>66.72999999999999</v>
      </c>
      <c r="M565" s="727">
        <v>2</v>
      </c>
      <c r="N565" s="728">
        <v>133.45999999999998</v>
      </c>
    </row>
    <row r="566" spans="1:14" ht="14.4" customHeight="1" x14ac:dyDescent="0.3">
      <c r="A566" s="723" t="s">
        <v>561</v>
      </c>
      <c r="B566" s="724" t="s">
        <v>2111</v>
      </c>
      <c r="C566" s="725" t="s">
        <v>574</v>
      </c>
      <c r="D566" s="726" t="s">
        <v>575</v>
      </c>
      <c r="E566" s="725" t="s">
        <v>589</v>
      </c>
      <c r="F566" s="726" t="s">
        <v>2112</v>
      </c>
      <c r="G566" s="725" t="s">
        <v>975</v>
      </c>
      <c r="H566" s="725" t="s">
        <v>1050</v>
      </c>
      <c r="I566" s="725" t="s">
        <v>1051</v>
      </c>
      <c r="J566" s="725" t="s">
        <v>1052</v>
      </c>
      <c r="K566" s="725" t="s">
        <v>1053</v>
      </c>
      <c r="L566" s="727">
        <v>22.09</v>
      </c>
      <c r="M566" s="727">
        <v>5</v>
      </c>
      <c r="N566" s="728">
        <v>110.45</v>
      </c>
    </row>
    <row r="567" spans="1:14" ht="14.4" customHeight="1" x14ac:dyDescent="0.3">
      <c r="A567" s="723" t="s">
        <v>561</v>
      </c>
      <c r="B567" s="724" t="s">
        <v>2111</v>
      </c>
      <c r="C567" s="725" t="s">
        <v>574</v>
      </c>
      <c r="D567" s="726" t="s">
        <v>575</v>
      </c>
      <c r="E567" s="725" t="s">
        <v>589</v>
      </c>
      <c r="F567" s="726" t="s">
        <v>2112</v>
      </c>
      <c r="G567" s="725" t="s">
        <v>975</v>
      </c>
      <c r="H567" s="725" t="s">
        <v>1830</v>
      </c>
      <c r="I567" s="725" t="s">
        <v>1830</v>
      </c>
      <c r="J567" s="725" t="s">
        <v>1831</v>
      </c>
      <c r="K567" s="725" t="s">
        <v>1832</v>
      </c>
      <c r="L567" s="727">
        <v>680.26</v>
      </c>
      <c r="M567" s="727">
        <v>1</v>
      </c>
      <c r="N567" s="728">
        <v>680.26</v>
      </c>
    </row>
    <row r="568" spans="1:14" ht="14.4" customHeight="1" x14ac:dyDescent="0.3">
      <c r="A568" s="723" t="s">
        <v>561</v>
      </c>
      <c r="B568" s="724" t="s">
        <v>2111</v>
      </c>
      <c r="C568" s="725" t="s">
        <v>574</v>
      </c>
      <c r="D568" s="726" t="s">
        <v>575</v>
      </c>
      <c r="E568" s="725" t="s">
        <v>589</v>
      </c>
      <c r="F568" s="726" t="s">
        <v>2112</v>
      </c>
      <c r="G568" s="725" t="s">
        <v>975</v>
      </c>
      <c r="H568" s="725" t="s">
        <v>1555</v>
      </c>
      <c r="I568" s="725" t="s">
        <v>1555</v>
      </c>
      <c r="J568" s="725" t="s">
        <v>1556</v>
      </c>
      <c r="K568" s="725" t="s">
        <v>1557</v>
      </c>
      <c r="L568" s="727">
        <v>247.5</v>
      </c>
      <c r="M568" s="727">
        <v>2</v>
      </c>
      <c r="N568" s="728">
        <v>495</v>
      </c>
    </row>
    <row r="569" spans="1:14" ht="14.4" customHeight="1" x14ac:dyDescent="0.3">
      <c r="A569" s="723" t="s">
        <v>561</v>
      </c>
      <c r="B569" s="724" t="s">
        <v>2111</v>
      </c>
      <c r="C569" s="725" t="s">
        <v>574</v>
      </c>
      <c r="D569" s="726" t="s">
        <v>575</v>
      </c>
      <c r="E569" s="725" t="s">
        <v>589</v>
      </c>
      <c r="F569" s="726" t="s">
        <v>2112</v>
      </c>
      <c r="G569" s="725" t="s">
        <v>975</v>
      </c>
      <c r="H569" s="725" t="s">
        <v>1058</v>
      </c>
      <c r="I569" s="725" t="s">
        <v>1058</v>
      </c>
      <c r="J569" s="725" t="s">
        <v>1059</v>
      </c>
      <c r="K569" s="725" t="s">
        <v>1060</v>
      </c>
      <c r="L569" s="727">
        <v>113.04999871773224</v>
      </c>
      <c r="M569" s="727">
        <v>1</v>
      </c>
      <c r="N569" s="728">
        <v>113.04999871773224</v>
      </c>
    </row>
    <row r="570" spans="1:14" ht="14.4" customHeight="1" x14ac:dyDescent="0.3">
      <c r="A570" s="723" t="s">
        <v>561</v>
      </c>
      <c r="B570" s="724" t="s">
        <v>2111</v>
      </c>
      <c r="C570" s="725" t="s">
        <v>574</v>
      </c>
      <c r="D570" s="726" t="s">
        <v>575</v>
      </c>
      <c r="E570" s="725" t="s">
        <v>589</v>
      </c>
      <c r="F570" s="726" t="s">
        <v>2112</v>
      </c>
      <c r="G570" s="725" t="s">
        <v>975</v>
      </c>
      <c r="H570" s="725" t="s">
        <v>1833</v>
      </c>
      <c r="I570" s="725" t="s">
        <v>1833</v>
      </c>
      <c r="J570" s="725" t="s">
        <v>1834</v>
      </c>
      <c r="K570" s="725" t="s">
        <v>1835</v>
      </c>
      <c r="L570" s="727">
        <v>273.89999999999998</v>
      </c>
      <c r="M570" s="727">
        <v>3</v>
      </c>
      <c r="N570" s="728">
        <v>821.69999999999993</v>
      </c>
    </row>
    <row r="571" spans="1:14" ht="14.4" customHeight="1" x14ac:dyDescent="0.3">
      <c r="A571" s="723" t="s">
        <v>561</v>
      </c>
      <c r="B571" s="724" t="s">
        <v>2111</v>
      </c>
      <c r="C571" s="725" t="s">
        <v>574</v>
      </c>
      <c r="D571" s="726" t="s">
        <v>575</v>
      </c>
      <c r="E571" s="725" t="s">
        <v>589</v>
      </c>
      <c r="F571" s="726" t="s">
        <v>2112</v>
      </c>
      <c r="G571" s="725" t="s">
        <v>975</v>
      </c>
      <c r="H571" s="725" t="s">
        <v>1064</v>
      </c>
      <c r="I571" s="725" t="s">
        <v>1064</v>
      </c>
      <c r="J571" s="725" t="s">
        <v>1065</v>
      </c>
      <c r="K571" s="725" t="s">
        <v>1066</v>
      </c>
      <c r="L571" s="727">
        <v>3300</v>
      </c>
      <c r="M571" s="727">
        <v>13</v>
      </c>
      <c r="N571" s="728">
        <v>42900</v>
      </c>
    </row>
    <row r="572" spans="1:14" ht="14.4" customHeight="1" x14ac:dyDescent="0.3">
      <c r="A572" s="723" t="s">
        <v>561</v>
      </c>
      <c r="B572" s="724" t="s">
        <v>2111</v>
      </c>
      <c r="C572" s="725" t="s">
        <v>574</v>
      </c>
      <c r="D572" s="726" t="s">
        <v>575</v>
      </c>
      <c r="E572" s="725" t="s">
        <v>589</v>
      </c>
      <c r="F572" s="726" t="s">
        <v>2112</v>
      </c>
      <c r="G572" s="725" t="s">
        <v>975</v>
      </c>
      <c r="H572" s="725" t="s">
        <v>1067</v>
      </c>
      <c r="I572" s="725" t="s">
        <v>1067</v>
      </c>
      <c r="J572" s="725" t="s">
        <v>1068</v>
      </c>
      <c r="K572" s="725" t="s">
        <v>1069</v>
      </c>
      <c r="L572" s="727">
        <v>408.95</v>
      </c>
      <c r="M572" s="727">
        <v>38</v>
      </c>
      <c r="N572" s="728">
        <v>15540.1</v>
      </c>
    </row>
    <row r="573" spans="1:14" ht="14.4" customHeight="1" x14ac:dyDescent="0.3">
      <c r="A573" s="723" t="s">
        <v>561</v>
      </c>
      <c r="B573" s="724" t="s">
        <v>2111</v>
      </c>
      <c r="C573" s="725" t="s">
        <v>574</v>
      </c>
      <c r="D573" s="726" t="s">
        <v>575</v>
      </c>
      <c r="E573" s="725" t="s">
        <v>589</v>
      </c>
      <c r="F573" s="726" t="s">
        <v>2112</v>
      </c>
      <c r="G573" s="725" t="s">
        <v>975</v>
      </c>
      <c r="H573" s="725" t="s">
        <v>1070</v>
      </c>
      <c r="I573" s="725" t="s">
        <v>1070</v>
      </c>
      <c r="J573" s="725" t="s">
        <v>1071</v>
      </c>
      <c r="K573" s="725" t="s">
        <v>1072</v>
      </c>
      <c r="L573" s="727">
        <v>67.632883773022456</v>
      </c>
      <c r="M573" s="727">
        <v>370</v>
      </c>
      <c r="N573" s="728">
        <v>25024.166996018306</v>
      </c>
    </row>
    <row r="574" spans="1:14" ht="14.4" customHeight="1" x14ac:dyDescent="0.3">
      <c r="A574" s="723" t="s">
        <v>561</v>
      </c>
      <c r="B574" s="724" t="s">
        <v>2111</v>
      </c>
      <c r="C574" s="725" t="s">
        <v>574</v>
      </c>
      <c r="D574" s="726" t="s">
        <v>575</v>
      </c>
      <c r="E574" s="725" t="s">
        <v>589</v>
      </c>
      <c r="F574" s="726" t="s">
        <v>2112</v>
      </c>
      <c r="G574" s="725" t="s">
        <v>975</v>
      </c>
      <c r="H574" s="725" t="s">
        <v>1075</v>
      </c>
      <c r="I574" s="725" t="s">
        <v>1075</v>
      </c>
      <c r="J574" s="725" t="s">
        <v>1068</v>
      </c>
      <c r="K574" s="725" t="s">
        <v>1076</v>
      </c>
      <c r="L574" s="727">
        <v>630.65947652789339</v>
      </c>
      <c r="M574" s="727">
        <v>3</v>
      </c>
      <c r="N574" s="728">
        <v>1891.9784295836803</v>
      </c>
    </row>
    <row r="575" spans="1:14" ht="14.4" customHeight="1" x14ac:dyDescent="0.3">
      <c r="A575" s="723" t="s">
        <v>561</v>
      </c>
      <c r="B575" s="724" t="s">
        <v>2111</v>
      </c>
      <c r="C575" s="725" t="s">
        <v>574</v>
      </c>
      <c r="D575" s="726" t="s">
        <v>575</v>
      </c>
      <c r="E575" s="725" t="s">
        <v>589</v>
      </c>
      <c r="F575" s="726" t="s">
        <v>2112</v>
      </c>
      <c r="G575" s="725" t="s">
        <v>975</v>
      </c>
      <c r="H575" s="725" t="s">
        <v>1080</v>
      </c>
      <c r="I575" s="725" t="s">
        <v>1080</v>
      </c>
      <c r="J575" s="725" t="s">
        <v>1048</v>
      </c>
      <c r="K575" s="725" t="s">
        <v>1081</v>
      </c>
      <c r="L575" s="727">
        <v>66.730000000000018</v>
      </c>
      <c r="M575" s="727">
        <v>4</v>
      </c>
      <c r="N575" s="728">
        <v>266.92000000000007</v>
      </c>
    </row>
    <row r="576" spans="1:14" ht="14.4" customHeight="1" x14ac:dyDescent="0.3">
      <c r="A576" s="723" t="s">
        <v>561</v>
      </c>
      <c r="B576" s="724" t="s">
        <v>2111</v>
      </c>
      <c r="C576" s="725" t="s">
        <v>574</v>
      </c>
      <c r="D576" s="726" t="s">
        <v>575</v>
      </c>
      <c r="E576" s="725" t="s">
        <v>589</v>
      </c>
      <c r="F576" s="726" t="s">
        <v>2112</v>
      </c>
      <c r="G576" s="725" t="s">
        <v>975</v>
      </c>
      <c r="H576" s="725" t="s">
        <v>1836</v>
      </c>
      <c r="I576" s="725" t="s">
        <v>1837</v>
      </c>
      <c r="J576" s="725" t="s">
        <v>1052</v>
      </c>
      <c r="K576" s="725" t="s">
        <v>1838</v>
      </c>
      <c r="L576" s="727">
        <v>45.749999999999993</v>
      </c>
      <c r="M576" s="727">
        <v>2</v>
      </c>
      <c r="N576" s="728">
        <v>91.499999999999986</v>
      </c>
    </row>
    <row r="577" spans="1:14" ht="14.4" customHeight="1" x14ac:dyDescent="0.3">
      <c r="A577" s="723" t="s">
        <v>561</v>
      </c>
      <c r="B577" s="724" t="s">
        <v>2111</v>
      </c>
      <c r="C577" s="725" t="s">
        <v>574</v>
      </c>
      <c r="D577" s="726" t="s">
        <v>575</v>
      </c>
      <c r="E577" s="725" t="s">
        <v>589</v>
      </c>
      <c r="F577" s="726" t="s">
        <v>2112</v>
      </c>
      <c r="G577" s="725" t="s">
        <v>975</v>
      </c>
      <c r="H577" s="725" t="s">
        <v>1839</v>
      </c>
      <c r="I577" s="725" t="s">
        <v>1840</v>
      </c>
      <c r="J577" s="725" t="s">
        <v>1841</v>
      </c>
      <c r="K577" s="725" t="s">
        <v>1842</v>
      </c>
      <c r="L577" s="727">
        <v>63.270000000000017</v>
      </c>
      <c r="M577" s="727">
        <v>1</v>
      </c>
      <c r="N577" s="728">
        <v>63.270000000000017</v>
      </c>
    </row>
    <row r="578" spans="1:14" ht="14.4" customHeight="1" x14ac:dyDescent="0.3">
      <c r="A578" s="723" t="s">
        <v>561</v>
      </c>
      <c r="B578" s="724" t="s">
        <v>2111</v>
      </c>
      <c r="C578" s="725" t="s">
        <v>574</v>
      </c>
      <c r="D578" s="726" t="s">
        <v>575</v>
      </c>
      <c r="E578" s="725" t="s">
        <v>589</v>
      </c>
      <c r="F578" s="726" t="s">
        <v>2112</v>
      </c>
      <c r="G578" s="725" t="s">
        <v>975</v>
      </c>
      <c r="H578" s="725" t="s">
        <v>1843</v>
      </c>
      <c r="I578" s="725" t="s">
        <v>1843</v>
      </c>
      <c r="J578" s="725" t="s">
        <v>1844</v>
      </c>
      <c r="K578" s="725" t="s">
        <v>993</v>
      </c>
      <c r="L578" s="727">
        <v>51.840000000000018</v>
      </c>
      <c r="M578" s="727">
        <v>1</v>
      </c>
      <c r="N578" s="728">
        <v>51.840000000000018</v>
      </c>
    </row>
    <row r="579" spans="1:14" ht="14.4" customHeight="1" x14ac:dyDescent="0.3">
      <c r="A579" s="723" t="s">
        <v>561</v>
      </c>
      <c r="B579" s="724" t="s">
        <v>2111</v>
      </c>
      <c r="C579" s="725" t="s">
        <v>574</v>
      </c>
      <c r="D579" s="726" t="s">
        <v>575</v>
      </c>
      <c r="E579" s="725" t="s">
        <v>1090</v>
      </c>
      <c r="F579" s="726" t="s">
        <v>2113</v>
      </c>
      <c r="G579" s="725" t="s">
        <v>975</v>
      </c>
      <c r="H579" s="725" t="s">
        <v>1845</v>
      </c>
      <c r="I579" s="725" t="s">
        <v>1846</v>
      </c>
      <c r="J579" s="725" t="s">
        <v>1847</v>
      </c>
      <c r="K579" s="725" t="s">
        <v>1099</v>
      </c>
      <c r="L579" s="727">
        <v>41.18</v>
      </c>
      <c r="M579" s="727">
        <v>10</v>
      </c>
      <c r="N579" s="728">
        <v>411.8</v>
      </c>
    </row>
    <row r="580" spans="1:14" ht="14.4" customHeight="1" x14ac:dyDescent="0.3">
      <c r="A580" s="723" t="s">
        <v>561</v>
      </c>
      <c r="B580" s="724" t="s">
        <v>2111</v>
      </c>
      <c r="C580" s="725" t="s">
        <v>574</v>
      </c>
      <c r="D580" s="726" t="s">
        <v>575</v>
      </c>
      <c r="E580" s="725" t="s">
        <v>1090</v>
      </c>
      <c r="F580" s="726" t="s">
        <v>2113</v>
      </c>
      <c r="G580" s="725" t="s">
        <v>975</v>
      </c>
      <c r="H580" s="725" t="s">
        <v>1100</v>
      </c>
      <c r="I580" s="725" t="s">
        <v>1100</v>
      </c>
      <c r="J580" s="725" t="s">
        <v>1101</v>
      </c>
      <c r="K580" s="725" t="s">
        <v>1102</v>
      </c>
      <c r="L580" s="727">
        <v>148.96001067300017</v>
      </c>
      <c r="M580" s="727">
        <v>1</v>
      </c>
      <c r="N580" s="728">
        <v>148.96001067300017</v>
      </c>
    </row>
    <row r="581" spans="1:14" ht="14.4" customHeight="1" x14ac:dyDescent="0.3">
      <c r="A581" s="723" t="s">
        <v>561</v>
      </c>
      <c r="B581" s="724" t="s">
        <v>2111</v>
      </c>
      <c r="C581" s="725" t="s">
        <v>574</v>
      </c>
      <c r="D581" s="726" t="s">
        <v>575</v>
      </c>
      <c r="E581" s="725" t="s">
        <v>1090</v>
      </c>
      <c r="F581" s="726" t="s">
        <v>2113</v>
      </c>
      <c r="G581" s="725" t="s">
        <v>975</v>
      </c>
      <c r="H581" s="725" t="s">
        <v>1848</v>
      </c>
      <c r="I581" s="725" t="s">
        <v>1849</v>
      </c>
      <c r="J581" s="725" t="s">
        <v>1850</v>
      </c>
      <c r="K581" s="725" t="s">
        <v>1851</v>
      </c>
      <c r="L581" s="727">
        <v>198.88999999999993</v>
      </c>
      <c r="M581" s="727">
        <v>1</v>
      </c>
      <c r="N581" s="728">
        <v>198.88999999999993</v>
      </c>
    </row>
    <row r="582" spans="1:14" ht="14.4" customHeight="1" x14ac:dyDescent="0.3">
      <c r="A582" s="723" t="s">
        <v>561</v>
      </c>
      <c r="B582" s="724" t="s">
        <v>2111</v>
      </c>
      <c r="C582" s="725" t="s">
        <v>574</v>
      </c>
      <c r="D582" s="726" t="s">
        <v>575</v>
      </c>
      <c r="E582" s="725" t="s">
        <v>1090</v>
      </c>
      <c r="F582" s="726" t="s">
        <v>2113</v>
      </c>
      <c r="G582" s="725" t="s">
        <v>975</v>
      </c>
      <c r="H582" s="725" t="s">
        <v>1852</v>
      </c>
      <c r="I582" s="725" t="s">
        <v>1852</v>
      </c>
      <c r="J582" s="725" t="s">
        <v>1853</v>
      </c>
      <c r="K582" s="725" t="s">
        <v>1112</v>
      </c>
      <c r="L582" s="727">
        <v>111.95</v>
      </c>
      <c r="M582" s="727">
        <v>1</v>
      </c>
      <c r="N582" s="728">
        <v>111.95</v>
      </c>
    </row>
    <row r="583" spans="1:14" ht="14.4" customHeight="1" x14ac:dyDescent="0.3">
      <c r="A583" s="723" t="s">
        <v>561</v>
      </c>
      <c r="B583" s="724" t="s">
        <v>2111</v>
      </c>
      <c r="C583" s="725" t="s">
        <v>574</v>
      </c>
      <c r="D583" s="726" t="s">
        <v>575</v>
      </c>
      <c r="E583" s="725" t="s">
        <v>1090</v>
      </c>
      <c r="F583" s="726" t="s">
        <v>2113</v>
      </c>
      <c r="G583" s="725" t="s">
        <v>975</v>
      </c>
      <c r="H583" s="725" t="s">
        <v>1110</v>
      </c>
      <c r="I583" s="725" t="s">
        <v>1110</v>
      </c>
      <c r="J583" s="725" t="s">
        <v>1111</v>
      </c>
      <c r="K583" s="725" t="s">
        <v>1112</v>
      </c>
      <c r="L583" s="727">
        <v>111.95000000000003</v>
      </c>
      <c r="M583" s="727">
        <v>1</v>
      </c>
      <c r="N583" s="728">
        <v>111.95000000000003</v>
      </c>
    </row>
    <row r="584" spans="1:14" ht="14.4" customHeight="1" x14ac:dyDescent="0.3">
      <c r="A584" s="723" t="s">
        <v>561</v>
      </c>
      <c r="B584" s="724" t="s">
        <v>2111</v>
      </c>
      <c r="C584" s="725" t="s">
        <v>574</v>
      </c>
      <c r="D584" s="726" t="s">
        <v>575</v>
      </c>
      <c r="E584" s="725" t="s">
        <v>1090</v>
      </c>
      <c r="F584" s="726" t="s">
        <v>2113</v>
      </c>
      <c r="G584" s="725" t="s">
        <v>975</v>
      </c>
      <c r="H584" s="725" t="s">
        <v>1113</v>
      </c>
      <c r="I584" s="725" t="s">
        <v>1114</v>
      </c>
      <c r="J584" s="725" t="s">
        <v>1115</v>
      </c>
      <c r="K584" s="725" t="s">
        <v>1116</v>
      </c>
      <c r="L584" s="727">
        <v>111.95000000000003</v>
      </c>
      <c r="M584" s="727">
        <v>1</v>
      </c>
      <c r="N584" s="728">
        <v>111.95000000000003</v>
      </c>
    </row>
    <row r="585" spans="1:14" ht="14.4" customHeight="1" x14ac:dyDescent="0.3">
      <c r="A585" s="723" t="s">
        <v>561</v>
      </c>
      <c r="B585" s="724" t="s">
        <v>2111</v>
      </c>
      <c r="C585" s="725" t="s">
        <v>574</v>
      </c>
      <c r="D585" s="726" t="s">
        <v>575</v>
      </c>
      <c r="E585" s="725" t="s">
        <v>1090</v>
      </c>
      <c r="F585" s="726" t="s">
        <v>2113</v>
      </c>
      <c r="G585" s="725" t="s">
        <v>975</v>
      </c>
      <c r="H585" s="725" t="s">
        <v>1854</v>
      </c>
      <c r="I585" s="725" t="s">
        <v>1854</v>
      </c>
      <c r="J585" s="725" t="s">
        <v>1855</v>
      </c>
      <c r="K585" s="725" t="s">
        <v>1856</v>
      </c>
      <c r="L585" s="727">
        <v>179.26</v>
      </c>
      <c r="M585" s="727">
        <v>14</v>
      </c>
      <c r="N585" s="728">
        <v>2509.64</v>
      </c>
    </row>
    <row r="586" spans="1:14" ht="14.4" customHeight="1" x14ac:dyDescent="0.3">
      <c r="A586" s="723" t="s">
        <v>561</v>
      </c>
      <c r="B586" s="724" t="s">
        <v>2111</v>
      </c>
      <c r="C586" s="725" t="s">
        <v>574</v>
      </c>
      <c r="D586" s="726" t="s">
        <v>575</v>
      </c>
      <c r="E586" s="725" t="s">
        <v>1090</v>
      </c>
      <c r="F586" s="726" t="s">
        <v>2113</v>
      </c>
      <c r="G586" s="725" t="s">
        <v>975</v>
      </c>
      <c r="H586" s="725" t="s">
        <v>1126</v>
      </c>
      <c r="I586" s="725" t="s">
        <v>1126</v>
      </c>
      <c r="J586" s="725" t="s">
        <v>1127</v>
      </c>
      <c r="K586" s="725" t="s">
        <v>1125</v>
      </c>
      <c r="L586" s="727">
        <v>129.97000000000003</v>
      </c>
      <c r="M586" s="727">
        <v>1</v>
      </c>
      <c r="N586" s="728">
        <v>129.97000000000003</v>
      </c>
    </row>
    <row r="587" spans="1:14" ht="14.4" customHeight="1" x14ac:dyDescent="0.3">
      <c r="A587" s="723" t="s">
        <v>561</v>
      </c>
      <c r="B587" s="724" t="s">
        <v>2111</v>
      </c>
      <c r="C587" s="725" t="s">
        <v>574</v>
      </c>
      <c r="D587" s="726" t="s">
        <v>575</v>
      </c>
      <c r="E587" s="725" t="s">
        <v>1090</v>
      </c>
      <c r="F587" s="726" t="s">
        <v>2113</v>
      </c>
      <c r="G587" s="725" t="s">
        <v>975</v>
      </c>
      <c r="H587" s="725" t="s">
        <v>1857</v>
      </c>
      <c r="I587" s="725" t="s">
        <v>1857</v>
      </c>
      <c r="J587" s="725" t="s">
        <v>1858</v>
      </c>
      <c r="K587" s="725" t="s">
        <v>1125</v>
      </c>
      <c r="L587" s="727">
        <v>129.9700106426709</v>
      </c>
      <c r="M587" s="727">
        <v>10</v>
      </c>
      <c r="N587" s="728">
        <v>1299.700106426709</v>
      </c>
    </row>
    <row r="588" spans="1:14" ht="14.4" customHeight="1" x14ac:dyDescent="0.3">
      <c r="A588" s="723" t="s">
        <v>561</v>
      </c>
      <c r="B588" s="724" t="s">
        <v>2111</v>
      </c>
      <c r="C588" s="725" t="s">
        <v>574</v>
      </c>
      <c r="D588" s="726" t="s">
        <v>575</v>
      </c>
      <c r="E588" s="725" t="s">
        <v>1090</v>
      </c>
      <c r="F588" s="726" t="s">
        <v>2113</v>
      </c>
      <c r="G588" s="725" t="s">
        <v>975</v>
      </c>
      <c r="H588" s="725" t="s">
        <v>1584</v>
      </c>
      <c r="I588" s="725" t="s">
        <v>1584</v>
      </c>
      <c r="J588" s="725" t="s">
        <v>1585</v>
      </c>
      <c r="K588" s="725" t="s">
        <v>1125</v>
      </c>
      <c r="L588" s="727">
        <v>142.9999263598537</v>
      </c>
      <c r="M588" s="727">
        <v>8</v>
      </c>
      <c r="N588" s="728">
        <v>1143.9994108788296</v>
      </c>
    </row>
    <row r="589" spans="1:14" ht="14.4" customHeight="1" x14ac:dyDescent="0.3">
      <c r="A589" s="723" t="s">
        <v>561</v>
      </c>
      <c r="B589" s="724" t="s">
        <v>2111</v>
      </c>
      <c r="C589" s="725" t="s">
        <v>574</v>
      </c>
      <c r="D589" s="726" t="s">
        <v>575</v>
      </c>
      <c r="E589" s="725" t="s">
        <v>1090</v>
      </c>
      <c r="F589" s="726" t="s">
        <v>2113</v>
      </c>
      <c r="G589" s="725" t="s">
        <v>975</v>
      </c>
      <c r="H589" s="725" t="s">
        <v>1586</v>
      </c>
      <c r="I589" s="725" t="s">
        <v>1586</v>
      </c>
      <c r="J589" s="725" t="s">
        <v>1587</v>
      </c>
      <c r="K589" s="725" t="s">
        <v>1125</v>
      </c>
      <c r="L589" s="727">
        <v>142.9999263598537</v>
      </c>
      <c r="M589" s="727">
        <v>8</v>
      </c>
      <c r="N589" s="728">
        <v>1143.9994108788296</v>
      </c>
    </row>
    <row r="590" spans="1:14" ht="14.4" customHeight="1" x14ac:dyDescent="0.3">
      <c r="A590" s="723" t="s">
        <v>561</v>
      </c>
      <c r="B590" s="724" t="s">
        <v>2111</v>
      </c>
      <c r="C590" s="725" t="s">
        <v>574</v>
      </c>
      <c r="D590" s="726" t="s">
        <v>575</v>
      </c>
      <c r="E590" s="725" t="s">
        <v>1132</v>
      </c>
      <c r="F590" s="726" t="s">
        <v>2114</v>
      </c>
      <c r="G590" s="725" t="s">
        <v>596</v>
      </c>
      <c r="H590" s="725" t="s">
        <v>1588</v>
      </c>
      <c r="I590" s="725" t="s">
        <v>1588</v>
      </c>
      <c r="J590" s="725" t="s">
        <v>1589</v>
      </c>
      <c r="K590" s="725" t="s">
        <v>1590</v>
      </c>
      <c r="L590" s="727">
        <v>57.989999999999995</v>
      </c>
      <c r="M590" s="727">
        <v>1</v>
      </c>
      <c r="N590" s="728">
        <v>57.989999999999995</v>
      </c>
    </row>
    <row r="591" spans="1:14" ht="14.4" customHeight="1" x14ac:dyDescent="0.3">
      <c r="A591" s="723" t="s">
        <v>561</v>
      </c>
      <c r="B591" s="724" t="s">
        <v>2111</v>
      </c>
      <c r="C591" s="725" t="s">
        <v>574</v>
      </c>
      <c r="D591" s="726" t="s">
        <v>575</v>
      </c>
      <c r="E591" s="725" t="s">
        <v>1132</v>
      </c>
      <c r="F591" s="726" t="s">
        <v>2114</v>
      </c>
      <c r="G591" s="725" t="s">
        <v>596</v>
      </c>
      <c r="H591" s="725" t="s">
        <v>1859</v>
      </c>
      <c r="I591" s="725" t="s">
        <v>1860</v>
      </c>
      <c r="J591" s="725" t="s">
        <v>1861</v>
      </c>
      <c r="K591" s="725" t="s">
        <v>1862</v>
      </c>
      <c r="L591" s="727">
        <v>25.629999999999995</v>
      </c>
      <c r="M591" s="727">
        <v>4</v>
      </c>
      <c r="N591" s="728">
        <v>102.51999999999998</v>
      </c>
    </row>
    <row r="592" spans="1:14" ht="14.4" customHeight="1" x14ac:dyDescent="0.3">
      <c r="A592" s="723" t="s">
        <v>561</v>
      </c>
      <c r="B592" s="724" t="s">
        <v>2111</v>
      </c>
      <c r="C592" s="725" t="s">
        <v>574</v>
      </c>
      <c r="D592" s="726" t="s">
        <v>575</v>
      </c>
      <c r="E592" s="725" t="s">
        <v>1132</v>
      </c>
      <c r="F592" s="726" t="s">
        <v>2114</v>
      </c>
      <c r="G592" s="725" t="s">
        <v>596</v>
      </c>
      <c r="H592" s="725" t="s">
        <v>1136</v>
      </c>
      <c r="I592" s="725" t="s">
        <v>1137</v>
      </c>
      <c r="J592" s="725" t="s">
        <v>1138</v>
      </c>
      <c r="K592" s="725" t="s">
        <v>1139</v>
      </c>
      <c r="L592" s="727">
        <v>31.890000000000004</v>
      </c>
      <c r="M592" s="727">
        <v>20</v>
      </c>
      <c r="N592" s="728">
        <v>637.80000000000007</v>
      </c>
    </row>
    <row r="593" spans="1:14" ht="14.4" customHeight="1" x14ac:dyDescent="0.3">
      <c r="A593" s="723" t="s">
        <v>561</v>
      </c>
      <c r="B593" s="724" t="s">
        <v>2111</v>
      </c>
      <c r="C593" s="725" t="s">
        <v>574</v>
      </c>
      <c r="D593" s="726" t="s">
        <v>575</v>
      </c>
      <c r="E593" s="725" t="s">
        <v>1132</v>
      </c>
      <c r="F593" s="726" t="s">
        <v>2114</v>
      </c>
      <c r="G593" s="725" t="s">
        <v>596</v>
      </c>
      <c r="H593" s="725" t="s">
        <v>1140</v>
      </c>
      <c r="I593" s="725" t="s">
        <v>1141</v>
      </c>
      <c r="J593" s="725" t="s">
        <v>1142</v>
      </c>
      <c r="K593" s="725" t="s">
        <v>1143</v>
      </c>
      <c r="L593" s="727">
        <v>23.560017356467458</v>
      </c>
      <c r="M593" s="727">
        <v>441</v>
      </c>
      <c r="N593" s="728">
        <v>10389.96765420215</v>
      </c>
    </row>
    <row r="594" spans="1:14" ht="14.4" customHeight="1" x14ac:dyDescent="0.3">
      <c r="A594" s="723" t="s">
        <v>561</v>
      </c>
      <c r="B594" s="724" t="s">
        <v>2111</v>
      </c>
      <c r="C594" s="725" t="s">
        <v>574</v>
      </c>
      <c r="D594" s="726" t="s">
        <v>575</v>
      </c>
      <c r="E594" s="725" t="s">
        <v>1132</v>
      </c>
      <c r="F594" s="726" t="s">
        <v>2114</v>
      </c>
      <c r="G594" s="725" t="s">
        <v>596</v>
      </c>
      <c r="H594" s="725" t="s">
        <v>1147</v>
      </c>
      <c r="I594" s="725" t="s">
        <v>1148</v>
      </c>
      <c r="J594" s="725" t="s">
        <v>1149</v>
      </c>
      <c r="K594" s="725" t="s">
        <v>1150</v>
      </c>
      <c r="L594" s="727">
        <v>181.5107142857143</v>
      </c>
      <c r="M594" s="727">
        <v>97.999999999999972</v>
      </c>
      <c r="N594" s="728">
        <v>17788.049999999996</v>
      </c>
    </row>
    <row r="595" spans="1:14" ht="14.4" customHeight="1" x14ac:dyDescent="0.3">
      <c r="A595" s="723" t="s">
        <v>561</v>
      </c>
      <c r="B595" s="724" t="s">
        <v>2111</v>
      </c>
      <c r="C595" s="725" t="s">
        <v>574</v>
      </c>
      <c r="D595" s="726" t="s">
        <v>575</v>
      </c>
      <c r="E595" s="725" t="s">
        <v>1132</v>
      </c>
      <c r="F595" s="726" t="s">
        <v>2114</v>
      </c>
      <c r="G595" s="725" t="s">
        <v>596</v>
      </c>
      <c r="H595" s="725" t="s">
        <v>1151</v>
      </c>
      <c r="I595" s="725" t="s">
        <v>1152</v>
      </c>
      <c r="J595" s="725" t="s">
        <v>1153</v>
      </c>
      <c r="K595" s="725" t="s">
        <v>1154</v>
      </c>
      <c r="L595" s="727">
        <v>663.99616513761464</v>
      </c>
      <c r="M595" s="727">
        <v>5.45</v>
      </c>
      <c r="N595" s="728">
        <v>3618.7790999999997</v>
      </c>
    </row>
    <row r="596" spans="1:14" ht="14.4" customHeight="1" x14ac:dyDescent="0.3">
      <c r="A596" s="723" t="s">
        <v>561</v>
      </c>
      <c r="B596" s="724" t="s">
        <v>2111</v>
      </c>
      <c r="C596" s="725" t="s">
        <v>574</v>
      </c>
      <c r="D596" s="726" t="s">
        <v>575</v>
      </c>
      <c r="E596" s="725" t="s">
        <v>1132</v>
      </c>
      <c r="F596" s="726" t="s">
        <v>2114</v>
      </c>
      <c r="G596" s="725" t="s">
        <v>596</v>
      </c>
      <c r="H596" s="725" t="s">
        <v>1159</v>
      </c>
      <c r="I596" s="725" t="s">
        <v>1159</v>
      </c>
      <c r="J596" s="725" t="s">
        <v>1160</v>
      </c>
      <c r="K596" s="725" t="s">
        <v>1161</v>
      </c>
      <c r="L596" s="727">
        <v>462</v>
      </c>
      <c r="M596" s="727">
        <v>22.3</v>
      </c>
      <c r="N596" s="728">
        <v>10302.6</v>
      </c>
    </row>
    <row r="597" spans="1:14" ht="14.4" customHeight="1" x14ac:dyDescent="0.3">
      <c r="A597" s="723" t="s">
        <v>561</v>
      </c>
      <c r="B597" s="724" t="s">
        <v>2111</v>
      </c>
      <c r="C597" s="725" t="s">
        <v>574</v>
      </c>
      <c r="D597" s="726" t="s">
        <v>575</v>
      </c>
      <c r="E597" s="725" t="s">
        <v>1132</v>
      </c>
      <c r="F597" s="726" t="s">
        <v>2114</v>
      </c>
      <c r="G597" s="725" t="s">
        <v>596</v>
      </c>
      <c r="H597" s="725" t="s">
        <v>1162</v>
      </c>
      <c r="I597" s="725" t="s">
        <v>1162</v>
      </c>
      <c r="J597" s="725" t="s">
        <v>1163</v>
      </c>
      <c r="K597" s="725" t="s">
        <v>1164</v>
      </c>
      <c r="L597" s="727">
        <v>154.00000000000003</v>
      </c>
      <c r="M597" s="727">
        <v>1.8</v>
      </c>
      <c r="N597" s="728">
        <v>277.20000000000005</v>
      </c>
    </row>
    <row r="598" spans="1:14" ht="14.4" customHeight="1" x14ac:dyDescent="0.3">
      <c r="A598" s="723" t="s">
        <v>561</v>
      </c>
      <c r="B598" s="724" t="s">
        <v>2111</v>
      </c>
      <c r="C598" s="725" t="s">
        <v>574</v>
      </c>
      <c r="D598" s="726" t="s">
        <v>575</v>
      </c>
      <c r="E598" s="725" t="s">
        <v>1132</v>
      </c>
      <c r="F598" s="726" t="s">
        <v>2114</v>
      </c>
      <c r="G598" s="725" t="s">
        <v>596</v>
      </c>
      <c r="H598" s="725" t="s">
        <v>1168</v>
      </c>
      <c r="I598" s="725" t="s">
        <v>1168</v>
      </c>
      <c r="J598" s="725" t="s">
        <v>1169</v>
      </c>
      <c r="K598" s="725" t="s">
        <v>1170</v>
      </c>
      <c r="L598" s="727">
        <v>286</v>
      </c>
      <c r="M598" s="727">
        <v>8</v>
      </c>
      <c r="N598" s="728">
        <v>2288</v>
      </c>
    </row>
    <row r="599" spans="1:14" ht="14.4" customHeight="1" x14ac:dyDescent="0.3">
      <c r="A599" s="723" t="s">
        <v>561</v>
      </c>
      <c r="B599" s="724" t="s">
        <v>2111</v>
      </c>
      <c r="C599" s="725" t="s">
        <v>574</v>
      </c>
      <c r="D599" s="726" t="s">
        <v>575</v>
      </c>
      <c r="E599" s="725" t="s">
        <v>1132</v>
      </c>
      <c r="F599" s="726" t="s">
        <v>2114</v>
      </c>
      <c r="G599" s="725" t="s">
        <v>596</v>
      </c>
      <c r="H599" s="725" t="s">
        <v>1171</v>
      </c>
      <c r="I599" s="725" t="s">
        <v>1172</v>
      </c>
      <c r="J599" s="725" t="s">
        <v>1173</v>
      </c>
      <c r="K599" s="725" t="s">
        <v>1174</v>
      </c>
      <c r="L599" s="727">
        <v>264</v>
      </c>
      <c r="M599" s="727">
        <v>3.5</v>
      </c>
      <c r="N599" s="728">
        <v>924</v>
      </c>
    </row>
    <row r="600" spans="1:14" ht="14.4" customHeight="1" x14ac:dyDescent="0.3">
      <c r="A600" s="723" t="s">
        <v>561</v>
      </c>
      <c r="B600" s="724" t="s">
        <v>2111</v>
      </c>
      <c r="C600" s="725" t="s">
        <v>574</v>
      </c>
      <c r="D600" s="726" t="s">
        <v>575</v>
      </c>
      <c r="E600" s="725" t="s">
        <v>1132</v>
      </c>
      <c r="F600" s="726" t="s">
        <v>2114</v>
      </c>
      <c r="G600" s="725" t="s">
        <v>596</v>
      </c>
      <c r="H600" s="725" t="s">
        <v>1863</v>
      </c>
      <c r="I600" s="725" t="s">
        <v>1863</v>
      </c>
      <c r="J600" s="725" t="s">
        <v>1864</v>
      </c>
      <c r="K600" s="725" t="s">
        <v>1865</v>
      </c>
      <c r="L600" s="727">
        <v>419.52</v>
      </c>
      <c r="M600" s="727">
        <v>1.5</v>
      </c>
      <c r="N600" s="728">
        <v>629.28</v>
      </c>
    </row>
    <row r="601" spans="1:14" ht="14.4" customHeight="1" x14ac:dyDescent="0.3">
      <c r="A601" s="723" t="s">
        <v>561</v>
      </c>
      <c r="B601" s="724" t="s">
        <v>2111</v>
      </c>
      <c r="C601" s="725" t="s">
        <v>574</v>
      </c>
      <c r="D601" s="726" t="s">
        <v>575</v>
      </c>
      <c r="E601" s="725" t="s">
        <v>1132</v>
      </c>
      <c r="F601" s="726" t="s">
        <v>2114</v>
      </c>
      <c r="G601" s="725" t="s">
        <v>596</v>
      </c>
      <c r="H601" s="725" t="s">
        <v>1175</v>
      </c>
      <c r="I601" s="725" t="s">
        <v>1175</v>
      </c>
      <c r="J601" s="725" t="s">
        <v>1176</v>
      </c>
      <c r="K601" s="725" t="s">
        <v>1177</v>
      </c>
      <c r="L601" s="727">
        <v>572.21999999999991</v>
      </c>
      <c r="M601" s="727">
        <v>1</v>
      </c>
      <c r="N601" s="728">
        <v>572.21999999999991</v>
      </c>
    </row>
    <row r="602" spans="1:14" ht="14.4" customHeight="1" x14ac:dyDescent="0.3">
      <c r="A602" s="723" t="s">
        <v>561</v>
      </c>
      <c r="B602" s="724" t="s">
        <v>2111</v>
      </c>
      <c r="C602" s="725" t="s">
        <v>574</v>
      </c>
      <c r="D602" s="726" t="s">
        <v>575</v>
      </c>
      <c r="E602" s="725" t="s">
        <v>1132</v>
      </c>
      <c r="F602" s="726" t="s">
        <v>2114</v>
      </c>
      <c r="G602" s="725" t="s">
        <v>596</v>
      </c>
      <c r="H602" s="725" t="s">
        <v>1866</v>
      </c>
      <c r="I602" s="725" t="s">
        <v>1866</v>
      </c>
      <c r="J602" s="725" t="s">
        <v>1867</v>
      </c>
      <c r="K602" s="725" t="s">
        <v>1868</v>
      </c>
      <c r="L602" s="727">
        <v>246.83999999999995</v>
      </c>
      <c r="M602" s="727">
        <v>1.3</v>
      </c>
      <c r="N602" s="728">
        <v>320.89199999999994</v>
      </c>
    </row>
    <row r="603" spans="1:14" ht="14.4" customHeight="1" x14ac:dyDescent="0.3">
      <c r="A603" s="723" t="s">
        <v>561</v>
      </c>
      <c r="B603" s="724" t="s">
        <v>2111</v>
      </c>
      <c r="C603" s="725" t="s">
        <v>574</v>
      </c>
      <c r="D603" s="726" t="s">
        <v>575</v>
      </c>
      <c r="E603" s="725" t="s">
        <v>1132</v>
      </c>
      <c r="F603" s="726" t="s">
        <v>2114</v>
      </c>
      <c r="G603" s="725" t="s">
        <v>975</v>
      </c>
      <c r="H603" s="725" t="s">
        <v>1181</v>
      </c>
      <c r="I603" s="725" t="s">
        <v>1182</v>
      </c>
      <c r="J603" s="725" t="s">
        <v>1183</v>
      </c>
      <c r="K603" s="725" t="s">
        <v>1184</v>
      </c>
      <c r="L603" s="727">
        <v>111.32000000000001</v>
      </c>
      <c r="M603" s="727">
        <v>10</v>
      </c>
      <c r="N603" s="728">
        <v>1113.2</v>
      </c>
    </row>
    <row r="604" spans="1:14" ht="14.4" customHeight="1" x14ac:dyDescent="0.3">
      <c r="A604" s="723" t="s">
        <v>561</v>
      </c>
      <c r="B604" s="724" t="s">
        <v>2111</v>
      </c>
      <c r="C604" s="725" t="s">
        <v>574</v>
      </c>
      <c r="D604" s="726" t="s">
        <v>575</v>
      </c>
      <c r="E604" s="725" t="s">
        <v>1132</v>
      </c>
      <c r="F604" s="726" t="s">
        <v>2114</v>
      </c>
      <c r="G604" s="725" t="s">
        <v>975</v>
      </c>
      <c r="H604" s="725" t="s">
        <v>1185</v>
      </c>
      <c r="I604" s="725" t="s">
        <v>1186</v>
      </c>
      <c r="J604" s="725" t="s">
        <v>1187</v>
      </c>
      <c r="K604" s="725" t="s">
        <v>1188</v>
      </c>
      <c r="L604" s="727">
        <v>323.85000000000002</v>
      </c>
      <c r="M604" s="727">
        <v>6.6999999999999993</v>
      </c>
      <c r="N604" s="728">
        <v>2169.7950000000001</v>
      </c>
    </row>
    <row r="605" spans="1:14" ht="14.4" customHeight="1" x14ac:dyDescent="0.3">
      <c r="A605" s="723" t="s">
        <v>561</v>
      </c>
      <c r="B605" s="724" t="s">
        <v>2111</v>
      </c>
      <c r="C605" s="725" t="s">
        <v>574</v>
      </c>
      <c r="D605" s="726" t="s">
        <v>575</v>
      </c>
      <c r="E605" s="725" t="s">
        <v>1132</v>
      </c>
      <c r="F605" s="726" t="s">
        <v>2114</v>
      </c>
      <c r="G605" s="725" t="s">
        <v>975</v>
      </c>
      <c r="H605" s="725" t="s">
        <v>1189</v>
      </c>
      <c r="I605" s="725" t="s">
        <v>1190</v>
      </c>
      <c r="J605" s="725" t="s">
        <v>1191</v>
      </c>
      <c r="K605" s="725" t="s">
        <v>1192</v>
      </c>
      <c r="L605" s="727">
        <v>29.341200000000001</v>
      </c>
      <c r="M605" s="727">
        <v>400</v>
      </c>
      <c r="N605" s="728">
        <v>11736.48</v>
      </c>
    </row>
    <row r="606" spans="1:14" ht="14.4" customHeight="1" x14ac:dyDescent="0.3">
      <c r="A606" s="723" t="s">
        <v>561</v>
      </c>
      <c r="B606" s="724" t="s">
        <v>2111</v>
      </c>
      <c r="C606" s="725" t="s">
        <v>574</v>
      </c>
      <c r="D606" s="726" t="s">
        <v>575</v>
      </c>
      <c r="E606" s="725" t="s">
        <v>1132</v>
      </c>
      <c r="F606" s="726" t="s">
        <v>2114</v>
      </c>
      <c r="G606" s="725" t="s">
        <v>975</v>
      </c>
      <c r="H606" s="725" t="s">
        <v>1193</v>
      </c>
      <c r="I606" s="725" t="s">
        <v>1194</v>
      </c>
      <c r="J606" s="725" t="s">
        <v>1195</v>
      </c>
      <c r="K606" s="725" t="s">
        <v>1196</v>
      </c>
      <c r="L606" s="727">
        <v>12439.727142857142</v>
      </c>
      <c r="M606" s="727">
        <v>14</v>
      </c>
      <c r="N606" s="728">
        <v>174156.18</v>
      </c>
    </row>
    <row r="607" spans="1:14" ht="14.4" customHeight="1" x14ac:dyDescent="0.3">
      <c r="A607" s="723" t="s">
        <v>561</v>
      </c>
      <c r="B607" s="724" t="s">
        <v>2111</v>
      </c>
      <c r="C607" s="725" t="s">
        <v>574</v>
      </c>
      <c r="D607" s="726" t="s">
        <v>575</v>
      </c>
      <c r="E607" s="725" t="s">
        <v>1132</v>
      </c>
      <c r="F607" s="726" t="s">
        <v>2114</v>
      </c>
      <c r="G607" s="725" t="s">
        <v>975</v>
      </c>
      <c r="H607" s="725" t="s">
        <v>1200</v>
      </c>
      <c r="I607" s="725" t="s">
        <v>1200</v>
      </c>
      <c r="J607" s="725" t="s">
        <v>1201</v>
      </c>
      <c r="K607" s="725" t="s">
        <v>1164</v>
      </c>
      <c r="L607" s="727">
        <v>941.07375000000002</v>
      </c>
      <c r="M607" s="727">
        <v>8</v>
      </c>
      <c r="N607" s="728">
        <v>7528.59</v>
      </c>
    </row>
    <row r="608" spans="1:14" ht="14.4" customHeight="1" x14ac:dyDescent="0.3">
      <c r="A608" s="723" t="s">
        <v>561</v>
      </c>
      <c r="B608" s="724" t="s">
        <v>2111</v>
      </c>
      <c r="C608" s="725" t="s">
        <v>574</v>
      </c>
      <c r="D608" s="726" t="s">
        <v>575</v>
      </c>
      <c r="E608" s="725" t="s">
        <v>1132</v>
      </c>
      <c r="F608" s="726" t="s">
        <v>2114</v>
      </c>
      <c r="G608" s="725" t="s">
        <v>975</v>
      </c>
      <c r="H608" s="725" t="s">
        <v>1869</v>
      </c>
      <c r="I608" s="725" t="s">
        <v>1869</v>
      </c>
      <c r="J608" s="725" t="s">
        <v>1870</v>
      </c>
      <c r="K608" s="725" t="s">
        <v>1871</v>
      </c>
      <c r="L608" s="727">
        <v>591.95625000000007</v>
      </c>
      <c r="M608" s="727">
        <v>1.6</v>
      </c>
      <c r="N608" s="728">
        <v>947.13000000000011</v>
      </c>
    </row>
    <row r="609" spans="1:14" ht="14.4" customHeight="1" x14ac:dyDescent="0.3">
      <c r="A609" s="723" t="s">
        <v>561</v>
      </c>
      <c r="B609" s="724" t="s">
        <v>2111</v>
      </c>
      <c r="C609" s="725" t="s">
        <v>574</v>
      </c>
      <c r="D609" s="726" t="s">
        <v>575</v>
      </c>
      <c r="E609" s="725" t="s">
        <v>1202</v>
      </c>
      <c r="F609" s="726" t="s">
        <v>2115</v>
      </c>
      <c r="G609" s="725" t="s">
        <v>596</v>
      </c>
      <c r="H609" s="725" t="s">
        <v>1872</v>
      </c>
      <c r="I609" s="725" t="s">
        <v>1873</v>
      </c>
      <c r="J609" s="725" t="s">
        <v>1874</v>
      </c>
      <c r="K609" s="725" t="s">
        <v>1875</v>
      </c>
      <c r="L609" s="727">
        <v>108.63000000000002</v>
      </c>
      <c r="M609" s="727">
        <v>8</v>
      </c>
      <c r="N609" s="728">
        <v>869.04000000000019</v>
      </c>
    </row>
    <row r="610" spans="1:14" ht="14.4" customHeight="1" x14ac:dyDescent="0.3">
      <c r="A610" s="723" t="s">
        <v>561</v>
      </c>
      <c r="B610" s="724" t="s">
        <v>2111</v>
      </c>
      <c r="C610" s="725" t="s">
        <v>574</v>
      </c>
      <c r="D610" s="726" t="s">
        <v>575</v>
      </c>
      <c r="E610" s="725" t="s">
        <v>1202</v>
      </c>
      <c r="F610" s="726" t="s">
        <v>2115</v>
      </c>
      <c r="G610" s="725" t="s">
        <v>596</v>
      </c>
      <c r="H610" s="725" t="s">
        <v>1876</v>
      </c>
      <c r="I610" s="725" t="s">
        <v>1877</v>
      </c>
      <c r="J610" s="725" t="s">
        <v>1878</v>
      </c>
      <c r="K610" s="725" t="s">
        <v>1879</v>
      </c>
      <c r="L610" s="727">
        <v>5517.0500000000029</v>
      </c>
      <c r="M610" s="727">
        <v>1</v>
      </c>
      <c r="N610" s="728">
        <v>5517.0500000000029</v>
      </c>
    </row>
    <row r="611" spans="1:14" ht="14.4" customHeight="1" x14ac:dyDescent="0.3">
      <c r="A611" s="723" t="s">
        <v>561</v>
      </c>
      <c r="B611" s="724" t="s">
        <v>2111</v>
      </c>
      <c r="C611" s="725" t="s">
        <v>574</v>
      </c>
      <c r="D611" s="726" t="s">
        <v>575</v>
      </c>
      <c r="E611" s="725" t="s">
        <v>1202</v>
      </c>
      <c r="F611" s="726" t="s">
        <v>2115</v>
      </c>
      <c r="G611" s="725" t="s">
        <v>596</v>
      </c>
      <c r="H611" s="725" t="s">
        <v>1207</v>
      </c>
      <c r="I611" s="725" t="s">
        <v>1208</v>
      </c>
      <c r="J611" s="725" t="s">
        <v>1209</v>
      </c>
      <c r="K611" s="725" t="s">
        <v>1210</v>
      </c>
      <c r="L611" s="727">
        <v>4950</v>
      </c>
      <c r="M611" s="727">
        <v>4</v>
      </c>
      <c r="N611" s="728">
        <v>19800</v>
      </c>
    </row>
    <row r="612" spans="1:14" ht="14.4" customHeight="1" x14ac:dyDescent="0.3">
      <c r="A612" s="723" t="s">
        <v>561</v>
      </c>
      <c r="B612" s="724" t="s">
        <v>2111</v>
      </c>
      <c r="C612" s="725" t="s">
        <v>574</v>
      </c>
      <c r="D612" s="726" t="s">
        <v>575</v>
      </c>
      <c r="E612" s="725" t="s">
        <v>1202</v>
      </c>
      <c r="F612" s="726" t="s">
        <v>2115</v>
      </c>
      <c r="G612" s="725" t="s">
        <v>975</v>
      </c>
      <c r="H612" s="725" t="s">
        <v>1211</v>
      </c>
      <c r="I612" s="725" t="s">
        <v>1211</v>
      </c>
      <c r="J612" s="725" t="s">
        <v>1212</v>
      </c>
      <c r="K612" s="725" t="s">
        <v>1213</v>
      </c>
      <c r="L612" s="727">
        <v>159.5</v>
      </c>
      <c r="M612" s="727">
        <v>4</v>
      </c>
      <c r="N612" s="728">
        <v>638</v>
      </c>
    </row>
    <row r="613" spans="1:14" ht="14.4" customHeight="1" x14ac:dyDescent="0.3">
      <c r="A613" s="723" t="s">
        <v>561</v>
      </c>
      <c r="B613" s="724" t="s">
        <v>2111</v>
      </c>
      <c r="C613" s="725" t="s">
        <v>574</v>
      </c>
      <c r="D613" s="726" t="s">
        <v>575</v>
      </c>
      <c r="E613" s="725" t="s">
        <v>1216</v>
      </c>
      <c r="F613" s="726" t="s">
        <v>2116</v>
      </c>
      <c r="G613" s="725"/>
      <c r="H613" s="725"/>
      <c r="I613" s="725" t="s">
        <v>1880</v>
      </c>
      <c r="J613" s="725" t="s">
        <v>1881</v>
      </c>
      <c r="K613" s="725" t="s">
        <v>1882</v>
      </c>
      <c r="L613" s="727">
        <v>1287</v>
      </c>
      <c r="M613" s="727">
        <v>8</v>
      </c>
      <c r="N613" s="728">
        <v>10296</v>
      </c>
    </row>
    <row r="614" spans="1:14" ht="14.4" customHeight="1" x14ac:dyDescent="0.3">
      <c r="A614" s="723" t="s">
        <v>561</v>
      </c>
      <c r="B614" s="724" t="s">
        <v>2111</v>
      </c>
      <c r="C614" s="725" t="s">
        <v>574</v>
      </c>
      <c r="D614" s="726" t="s">
        <v>575</v>
      </c>
      <c r="E614" s="725" t="s">
        <v>1216</v>
      </c>
      <c r="F614" s="726" t="s">
        <v>2116</v>
      </c>
      <c r="G614" s="725"/>
      <c r="H614" s="725"/>
      <c r="I614" s="725" t="s">
        <v>1217</v>
      </c>
      <c r="J614" s="725" t="s">
        <v>1218</v>
      </c>
      <c r="K614" s="725"/>
      <c r="L614" s="727">
        <v>4305.3999999999996</v>
      </c>
      <c r="M614" s="727">
        <v>6</v>
      </c>
      <c r="N614" s="728">
        <v>25832.399999999998</v>
      </c>
    </row>
    <row r="615" spans="1:14" ht="14.4" customHeight="1" x14ac:dyDescent="0.3">
      <c r="A615" s="723" t="s">
        <v>561</v>
      </c>
      <c r="B615" s="724" t="s">
        <v>2111</v>
      </c>
      <c r="C615" s="725" t="s">
        <v>574</v>
      </c>
      <c r="D615" s="726" t="s">
        <v>575</v>
      </c>
      <c r="E615" s="725" t="s">
        <v>1883</v>
      </c>
      <c r="F615" s="726" t="s">
        <v>2118</v>
      </c>
      <c r="G615" s="725"/>
      <c r="H615" s="725"/>
      <c r="I615" s="725" t="s">
        <v>1884</v>
      </c>
      <c r="J615" s="725" t="s">
        <v>1885</v>
      </c>
      <c r="K615" s="725"/>
      <c r="L615" s="727">
        <v>8505.39</v>
      </c>
      <c r="M615" s="727">
        <v>17</v>
      </c>
      <c r="N615" s="728">
        <v>144591.63</v>
      </c>
    </row>
    <row r="616" spans="1:14" ht="14.4" customHeight="1" x14ac:dyDescent="0.3">
      <c r="A616" s="723" t="s">
        <v>561</v>
      </c>
      <c r="B616" s="724" t="s">
        <v>2111</v>
      </c>
      <c r="C616" s="725" t="s">
        <v>574</v>
      </c>
      <c r="D616" s="726" t="s">
        <v>575</v>
      </c>
      <c r="E616" s="725" t="s">
        <v>1883</v>
      </c>
      <c r="F616" s="726" t="s">
        <v>2118</v>
      </c>
      <c r="G616" s="725"/>
      <c r="H616" s="725"/>
      <c r="I616" s="725" t="s">
        <v>1886</v>
      </c>
      <c r="J616" s="725" t="s">
        <v>1887</v>
      </c>
      <c r="K616" s="725"/>
      <c r="L616" s="727">
        <v>4252.6899999999996</v>
      </c>
      <c r="M616" s="727">
        <v>3</v>
      </c>
      <c r="N616" s="728">
        <v>12758.07</v>
      </c>
    </row>
    <row r="617" spans="1:14" ht="14.4" customHeight="1" x14ac:dyDescent="0.3">
      <c r="A617" s="723" t="s">
        <v>561</v>
      </c>
      <c r="B617" s="724" t="s">
        <v>2111</v>
      </c>
      <c r="C617" s="725" t="s">
        <v>574</v>
      </c>
      <c r="D617" s="726" t="s">
        <v>575</v>
      </c>
      <c r="E617" s="725" t="s">
        <v>1221</v>
      </c>
      <c r="F617" s="726" t="s">
        <v>2117</v>
      </c>
      <c r="G617" s="725" t="s">
        <v>596</v>
      </c>
      <c r="H617" s="725" t="s">
        <v>1222</v>
      </c>
      <c r="I617" s="725" t="s">
        <v>1223</v>
      </c>
      <c r="J617" s="725" t="s">
        <v>1224</v>
      </c>
      <c r="K617" s="725" t="s">
        <v>1225</v>
      </c>
      <c r="L617" s="727">
        <v>2443.19</v>
      </c>
      <c r="M617" s="727">
        <v>21</v>
      </c>
      <c r="N617" s="728">
        <v>51306.990000000005</v>
      </c>
    </row>
    <row r="618" spans="1:14" ht="14.4" customHeight="1" x14ac:dyDescent="0.3">
      <c r="A618" s="723" t="s">
        <v>561</v>
      </c>
      <c r="B618" s="724" t="s">
        <v>2111</v>
      </c>
      <c r="C618" s="725" t="s">
        <v>574</v>
      </c>
      <c r="D618" s="726" t="s">
        <v>575</v>
      </c>
      <c r="E618" s="725" t="s">
        <v>1221</v>
      </c>
      <c r="F618" s="726" t="s">
        <v>2117</v>
      </c>
      <c r="G618" s="725" t="s">
        <v>596</v>
      </c>
      <c r="H618" s="725" t="s">
        <v>1226</v>
      </c>
      <c r="I618" s="725" t="s">
        <v>1227</v>
      </c>
      <c r="J618" s="725" t="s">
        <v>1228</v>
      </c>
      <c r="K618" s="725" t="s">
        <v>1225</v>
      </c>
      <c r="L618" s="727">
        <v>2228.8199999999997</v>
      </c>
      <c r="M618" s="727">
        <v>6</v>
      </c>
      <c r="N618" s="728">
        <v>13372.919999999998</v>
      </c>
    </row>
    <row r="619" spans="1:14" ht="14.4" customHeight="1" x14ac:dyDescent="0.3">
      <c r="A619" s="723" t="s">
        <v>561</v>
      </c>
      <c r="B619" s="724" t="s">
        <v>2111</v>
      </c>
      <c r="C619" s="725" t="s">
        <v>574</v>
      </c>
      <c r="D619" s="726" t="s">
        <v>575</v>
      </c>
      <c r="E619" s="725" t="s">
        <v>1221</v>
      </c>
      <c r="F619" s="726" t="s">
        <v>2117</v>
      </c>
      <c r="G619" s="725" t="s">
        <v>596</v>
      </c>
      <c r="H619" s="725" t="s">
        <v>1888</v>
      </c>
      <c r="I619" s="725" t="s">
        <v>1889</v>
      </c>
      <c r="J619" s="725" t="s">
        <v>1890</v>
      </c>
      <c r="K619" s="725" t="s">
        <v>1225</v>
      </c>
      <c r="L619" s="727">
        <v>2556.5300000000002</v>
      </c>
      <c r="M619" s="727">
        <v>2</v>
      </c>
      <c r="N619" s="728">
        <v>5113.0600000000004</v>
      </c>
    </row>
    <row r="620" spans="1:14" ht="14.4" customHeight="1" x14ac:dyDescent="0.3">
      <c r="A620" s="723" t="s">
        <v>561</v>
      </c>
      <c r="B620" s="724" t="s">
        <v>2111</v>
      </c>
      <c r="C620" s="725" t="s">
        <v>574</v>
      </c>
      <c r="D620" s="726" t="s">
        <v>575</v>
      </c>
      <c r="E620" s="725" t="s">
        <v>1221</v>
      </c>
      <c r="F620" s="726" t="s">
        <v>2117</v>
      </c>
      <c r="G620" s="725" t="s">
        <v>596</v>
      </c>
      <c r="H620" s="725" t="s">
        <v>1891</v>
      </c>
      <c r="I620" s="725" t="s">
        <v>1892</v>
      </c>
      <c r="J620" s="725" t="s">
        <v>1893</v>
      </c>
      <c r="K620" s="725" t="s">
        <v>1894</v>
      </c>
      <c r="L620" s="727">
        <v>1329.46</v>
      </c>
      <c r="M620" s="727">
        <v>1</v>
      </c>
      <c r="N620" s="728">
        <v>1329.46</v>
      </c>
    </row>
    <row r="621" spans="1:14" ht="14.4" customHeight="1" x14ac:dyDescent="0.3">
      <c r="A621" s="723" t="s">
        <v>561</v>
      </c>
      <c r="B621" s="724" t="s">
        <v>2111</v>
      </c>
      <c r="C621" s="725" t="s">
        <v>574</v>
      </c>
      <c r="D621" s="726" t="s">
        <v>575</v>
      </c>
      <c r="E621" s="725" t="s">
        <v>1221</v>
      </c>
      <c r="F621" s="726" t="s">
        <v>2117</v>
      </c>
      <c r="G621" s="725" t="s">
        <v>596</v>
      </c>
      <c r="H621" s="725" t="s">
        <v>1895</v>
      </c>
      <c r="I621" s="725" t="s">
        <v>1896</v>
      </c>
      <c r="J621" s="725" t="s">
        <v>1897</v>
      </c>
      <c r="K621" s="725" t="s">
        <v>1236</v>
      </c>
      <c r="L621" s="727">
        <v>2221.34</v>
      </c>
      <c r="M621" s="727">
        <v>1</v>
      </c>
      <c r="N621" s="728">
        <v>2221.34</v>
      </c>
    </row>
    <row r="622" spans="1:14" ht="14.4" customHeight="1" x14ac:dyDescent="0.3">
      <c r="A622" s="723" t="s">
        <v>561</v>
      </c>
      <c r="B622" s="724" t="s">
        <v>2111</v>
      </c>
      <c r="C622" s="725" t="s">
        <v>577</v>
      </c>
      <c r="D622" s="726" t="s">
        <v>578</v>
      </c>
      <c r="E622" s="725" t="s">
        <v>589</v>
      </c>
      <c r="F622" s="726" t="s">
        <v>2112</v>
      </c>
      <c r="G622" s="725" t="s">
        <v>596</v>
      </c>
      <c r="H622" s="725" t="s">
        <v>612</v>
      </c>
      <c r="I622" s="725" t="s">
        <v>613</v>
      </c>
      <c r="J622" s="725" t="s">
        <v>614</v>
      </c>
      <c r="K622" s="725" t="s">
        <v>615</v>
      </c>
      <c r="L622" s="727">
        <v>87.2</v>
      </c>
      <c r="M622" s="727">
        <v>3</v>
      </c>
      <c r="N622" s="728">
        <v>261.60000000000002</v>
      </c>
    </row>
    <row r="623" spans="1:14" ht="14.4" customHeight="1" x14ac:dyDescent="0.3">
      <c r="A623" s="723" t="s">
        <v>561</v>
      </c>
      <c r="B623" s="724" t="s">
        <v>2111</v>
      </c>
      <c r="C623" s="725" t="s">
        <v>577</v>
      </c>
      <c r="D623" s="726" t="s">
        <v>578</v>
      </c>
      <c r="E623" s="725" t="s">
        <v>589</v>
      </c>
      <c r="F623" s="726" t="s">
        <v>2112</v>
      </c>
      <c r="G623" s="725" t="s">
        <v>596</v>
      </c>
      <c r="H623" s="725" t="s">
        <v>623</v>
      </c>
      <c r="I623" s="725" t="s">
        <v>624</v>
      </c>
      <c r="J623" s="725" t="s">
        <v>625</v>
      </c>
      <c r="K623" s="725" t="s">
        <v>626</v>
      </c>
      <c r="L623" s="727">
        <v>238.91999999999996</v>
      </c>
      <c r="M623" s="727">
        <v>4</v>
      </c>
      <c r="N623" s="728">
        <v>955.67999999999984</v>
      </c>
    </row>
    <row r="624" spans="1:14" ht="14.4" customHeight="1" x14ac:dyDescent="0.3">
      <c r="A624" s="723" t="s">
        <v>561</v>
      </c>
      <c r="B624" s="724" t="s">
        <v>2111</v>
      </c>
      <c r="C624" s="725" t="s">
        <v>577</v>
      </c>
      <c r="D624" s="726" t="s">
        <v>578</v>
      </c>
      <c r="E624" s="725" t="s">
        <v>589</v>
      </c>
      <c r="F624" s="726" t="s">
        <v>2112</v>
      </c>
      <c r="G624" s="725" t="s">
        <v>596</v>
      </c>
      <c r="H624" s="725" t="s">
        <v>752</v>
      </c>
      <c r="I624" s="725" t="s">
        <v>753</v>
      </c>
      <c r="J624" s="725" t="s">
        <v>754</v>
      </c>
      <c r="K624" s="725" t="s">
        <v>755</v>
      </c>
      <c r="L624" s="727">
        <v>67.389927858264386</v>
      </c>
      <c r="M624" s="727">
        <v>1</v>
      </c>
      <c r="N624" s="728">
        <v>67.389927858264386</v>
      </c>
    </row>
    <row r="625" spans="1:14" ht="14.4" customHeight="1" x14ac:dyDescent="0.3">
      <c r="A625" s="723" t="s">
        <v>561</v>
      </c>
      <c r="B625" s="724" t="s">
        <v>2111</v>
      </c>
      <c r="C625" s="725" t="s">
        <v>577</v>
      </c>
      <c r="D625" s="726" t="s">
        <v>578</v>
      </c>
      <c r="E625" s="725" t="s">
        <v>589</v>
      </c>
      <c r="F625" s="726" t="s">
        <v>2112</v>
      </c>
      <c r="G625" s="725" t="s">
        <v>596</v>
      </c>
      <c r="H625" s="725" t="s">
        <v>1356</v>
      </c>
      <c r="I625" s="725" t="s">
        <v>1357</v>
      </c>
      <c r="J625" s="725" t="s">
        <v>1358</v>
      </c>
      <c r="K625" s="725" t="s">
        <v>1359</v>
      </c>
      <c r="L625" s="727">
        <v>34.449999999999996</v>
      </c>
      <c r="M625" s="727">
        <v>1</v>
      </c>
      <c r="N625" s="728">
        <v>34.449999999999996</v>
      </c>
    </row>
    <row r="626" spans="1:14" ht="14.4" customHeight="1" x14ac:dyDescent="0.3">
      <c r="A626" s="723" t="s">
        <v>561</v>
      </c>
      <c r="B626" s="724" t="s">
        <v>2111</v>
      </c>
      <c r="C626" s="725" t="s">
        <v>577</v>
      </c>
      <c r="D626" s="726" t="s">
        <v>578</v>
      </c>
      <c r="E626" s="725" t="s">
        <v>589</v>
      </c>
      <c r="F626" s="726" t="s">
        <v>2112</v>
      </c>
      <c r="G626" s="725" t="s">
        <v>596</v>
      </c>
      <c r="H626" s="725" t="s">
        <v>824</v>
      </c>
      <c r="I626" s="725" t="s">
        <v>825</v>
      </c>
      <c r="J626" s="725" t="s">
        <v>625</v>
      </c>
      <c r="K626" s="725" t="s">
        <v>826</v>
      </c>
      <c r="L626" s="727">
        <v>74.219866736093678</v>
      </c>
      <c r="M626" s="727">
        <v>5</v>
      </c>
      <c r="N626" s="728">
        <v>371.09933368046836</v>
      </c>
    </row>
    <row r="627" spans="1:14" ht="14.4" customHeight="1" x14ac:dyDescent="0.3">
      <c r="A627" s="723" t="s">
        <v>561</v>
      </c>
      <c r="B627" s="724" t="s">
        <v>2111</v>
      </c>
      <c r="C627" s="725" t="s">
        <v>577</v>
      </c>
      <c r="D627" s="726" t="s">
        <v>578</v>
      </c>
      <c r="E627" s="725" t="s">
        <v>589</v>
      </c>
      <c r="F627" s="726" t="s">
        <v>2112</v>
      </c>
      <c r="G627" s="725" t="s">
        <v>596</v>
      </c>
      <c r="H627" s="725" t="s">
        <v>835</v>
      </c>
      <c r="I627" s="725" t="s">
        <v>822</v>
      </c>
      <c r="J627" s="725" t="s">
        <v>836</v>
      </c>
      <c r="K627" s="725"/>
      <c r="L627" s="727">
        <v>183.28450020766991</v>
      </c>
      <c r="M627" s="727">
        <v>1</v>
      </c>
      <c r="N627" s="728">
        <v>183.28450020766991</v>
      </c>
    </row>
    <row r="628" spans="1:14" ht="14.4" customHeight="1" x14ac:dyDescent="0.3">
      <c r="A628" s="723" t="s">
        <v>561</v>
      </c>
      <c r="B628" s="724" t="s">
        <v>2111</v>
      </c>
      <c r="C628" s="725" t="s">
        <v>577</v>
      </c>
      <c r="D628" s="726" t="s">
        <v>578</v>
      </c>
      <c r="E628" s="725" t="s">
        <v>589</v>
      </c>
      <c r="F628" s="726" t="s">
        <v>2112</v>
      </c>
      <c r="G628" s="725" t="s">
        <v>596</v>
      </c>
      <c r="H628" s="725" t="s">
        <v>1898</v>
      </c>
      <c r="I628" s="725" t="s">
        <v>822</v>
      </c>
      <c r="J628" s="725" t="s">
        <v>1899</v>
      </c>
      <c r="K628" s="725" t="s">
        <v>1900</v>
      </c>
      <c r="L628" s="727">
        <v>329.79912303333674</v>
      </c>
      <c r="M628" s="727">
        <v>1</v>
      </c>
      <c r="N628" s="728">
        <v>329.79912303333674</v>
      </c>
    </row>
    <row r="629" spans="1:14" ht="14.4" customHeight="1" x14ac:dyDescent="0.3">
      <c r="A629" s="723" t="s">
        <v>561</v>
      </c>
      <c r="B629" s="724" t="s">
        <v>2111</v>
      </c>
      <c r="C629" s="725" t="s">
        <v>577</v>
      </c>
      <c r="D629" s="726" t="s">
        <v>578</v>
      </c>
      <c r="E629" s="725" t="s">
        <v>589</v>
      </c>
      <c r="F629" s="726" t="s">
        <v>2112</v>
      </c>
      <c r="G629" s="725" t="s">
        <v>596</v>
      </c>
      <c r="H629" s="725" t="s">
        <v>1428</v>
      </c>
      <c r="I629" s="725" t="s">
        <v>822</v>
      </c>
      <c r="J629" s="725" t="s">
        <v>1429</v>
      </c>
      <c r="K629" s="725"/>
      <c r="L629" s="727">
        <v>134.98741033520579</v>
      </c>
      <c r="M629" s="727">
        <v>12</v>
      </c>
      <c r="N629" s="728">
        <v>1619.8489240224696</v>
      </c>
    </row>
    <row r="630" spans="1:14" ht="14.4" customHeight="1" x14ac:dyDescent="0.3">
      <c r="A630" s="723" t="s">
        <v>561</v>
      </c>
      <c r="B630" s="724" t="s">
        <v>2111</v>
      </c>
      <c r="C630" s="725" t="s">
        <v>577</v>
      </c>
      <c r="D630" s="726" t="s">
        <v>578</v>
      </c>
      <c r="E630" s="725" t="s">
        <v>589</v>
      </c>
      <c r="F630" s="726" t="s">
        <v>2112</v>
      </c>
      <c r="G630" s="725" t="s">
        <v>596</v>
      </c>
      <c r="H630" s="725" t="s">
        <v>1430</v>
      </c>
      <c r="I630" s="725" t="s">
        <v>822</v>
      </c>
      <c r="J630" s="725" t="s">
        <v>1431</v>
      </c>
      <c r="K630" s="725"/>
      <c r="L630" s="727">
        <v>110.27346449609057</v>
      </c>
      <c r="M630" s="727">
        <v>1</v>
      </c>
      <c r="N630" s="728">
        <v>110.27346449609057</v>
      </c>
    </row>
    <row r="631" spans="1:14" ht="14.4" customHeight="1" x14ac:dyDescent="0.3">
      <c r="A631" s="723" t="s">
        <v>561</v>
      </c>
      <c r="B631" s="724" t="s">
        <v>2111</v>
      </c>
      <c r="C631" s="725" t="s">
        <v>577</v>
      </c>
      <c r="D631" s="726" t="s">
        <v>578</v>
      </c>
      <c r="E631" s="725" t="s">
        <v>589</v>
      </c>
      <c r="F631" s="726" t="s">
        <v>2112</v>
      </c>
      <c r="G631" s="725" t="s">
        <v>596</v>
      </c>
      <c r="H631" s="725" t="s">
        <v>1901</v>
      </c>
      <c r="I631" s="725" t="s">
        <v>822</v>
      </c>
      <c r="J631" s="725" t="s">
        <v>1902</v>
      </c>
      <c r="K631" s="725"/>
      <c r="L631" s="727">
        <v>31.871416666666665</v>
      </c>
      <c r="M631" s="727">
        <v>10</v>
      </c>
      <c r="N631" s="728">
        <v>318.71416666666664</v>
      </c>
    </row>
    <row r="632" spans="1:14" ht="14.4" customHeight="1" x14ac:dyDescent="0.3">
      <c r="A632" s="723" t="s">
        <v>561</v>
      </c>
      <c r="B632" s="724" t="s">
        <v>2111</v>
      </c>
      <c r="C632" s="725" t="s">
        <v>577</v>
      </c>
      <c r="D632" s="726" t="s">
        <v>578</v>
      </c>
      <c r="E632" s="725" t="s">
        <v>589</v>
      </c>
      <c r="F632" s="726" t="s">
        <v>2112</v>
      </c>
      <c r="G632" s="725" t="s">
        <v>596</v>
      </c>
      <c r="H632" s="725" t="s">
        <v>1903</v>
      </c>
      <c r="I632" s="725" t="s">
        <v>822</v>
      </c>
      <c r="J632" s="725" t="s">
        <v>1904</v>
      </c>
      <c r="K632" s="725"/>
      <c r="L632" s="727">
        <v>105.93932242808235</v>
      </c>
      <c r="M632" s="727">
        <v>6</v>
      </c>
      <c r="N632" s="728">
        <v>635.63593456849412</v>
      </c>
    </row>
    <row r="633" spans="1:14" ht="14.4" customHeight="1" x14ac:dyDescent="0.3">
      <c r="A633" s="723" t="s">
        <v>561</v>
      </c>
      <c r="B633" s="724" t="s">
        <v>2111</v>
      </c>
      <c r="C633" s="725" t="s">
        <v>577</v>
      </c>
      <c r="D633" s="726" t="s">
        <v>578</v>
      </c>
      <c r="E633" s="725" t="s">
        <v>589</v>
      </c>
      <c r="F633" s="726" t="s">
        <v>2112</v>
      </c>
      <c r="G633" s="725" t="s">
        <v>596</v>
      </c>
      <c r="H633" s="725" t="s">
        <v>1905</v>
      </c>
      <c r="I633" s="725" t="s">
        <v>822</v>
      </c>
      <c r="J633" s="725" t="s">
        <v>1906</v>
      </c>
      <c r="K633" s="725" t="s">
        <v>1900</v>
      </c>
      <c r="L633" s="727">
        <v>361.94558134870363</v>
      </c>
      <c r="M633" s="727">
        <v>1</v>
      </c>
      <c r="N633" s="728">
        <v>361.94558134870363</v>
      </c>
    </row>
    <row r="634" spans="1:14" ht="14.4" customHeight="1" x14ac:dyDescent="0.3">
      <c r="A634" s="723" t="s">
        <v>561</v>
      </c>
      <c r="B634" s="724" t="s">
        <v>2111</v>
      </c>
      <c r="C634" s="725" t="s">
        <v>577</v>
      </c>
      <c r="D634" s="726" t="s">
        <v>578</v>
      </c>
      <c r="E634" s="725" t="s">
        <v>589</v>
      </c>
      <c r="F634" s="726" t="s">
        <v>2112</v>
      </c>
      <c r="G634" s="725" t="s">
        <v>596</v>
      </c>
      <c r="H634" s="725" t="s">
        <v>1907</v>
      </c>
      <c r="I634" s="725" t="s">
        <v>822</v>
      </c>
      <c r="J634" s="725" t="s">
        <v>1908</v>
      </c>
      <c r="K634" s="725"/>
      <c r="L634" s="727">
        <v>160.05399666538926</v>
      </c>
      <c r="M634" s="727">
        <v>2</v>
      </c>
      <c r="N634" s="728">
        <v>320.10799333077853</v>
      </c>
    </row>
    <row r="635" spans="1:14" ht="14.4" customHeight="1" x14ac:dyDescent="0.3">
      <c r="A635" s="723" t="s">
        <v>561</v>
      </c>
      <c r="B635" s="724" t="s">
        <v>2111</v>
      </c>
      <c r="C635" s="725" t="s">
        <v>577</v>
      </c>
      <c r="D635" s="726" t="s">
        <v>578</v>
      </c>
      <c r="E635" s="725" t="s">
        <v>589</v>
      </c>
      <c r="F635" s="726" t="s">
        <v>2112</v>
      </c>
      <c r="G635" s="725" t="s">
        <v>596</v>
      </c>
      <c r="H635" s="725" t="s">
        <v>1909</v>
      </c>
      <c r="I635" s="725" t="s">
        <v>822</v>
      </c>
      <c r="J635" s="725" t="s">
        <v>1910</v>
      </c>
      <c r="K635" s="725"/>
      <c r="L635" s="727">
        <v>95.056641521254491</v>
      </c>
      <c r="M635" s="727">
        <v>7</v>
      </c>
      <c r="N635" s="728">
        <v>665.39649064878142</v>
      </c>
    </row>
    <row r="636" spans="1:14" ht="14.4" customHeight="1" x14ac:dyDescent="0.3">
      <c r="A636" s="723" t="s">
        <v>561</v>
      </c>
      <c r="B636" s="724" t="s">
        <v>2111</v>
      </c>
      <c r="C636" s="725" t="s">
        <v>577</v>
      </c>
      <c r="D636" s="726" t="s">
        <v>578</v>
      </c>
      <c r="E636" s="725" t="s">
        <v>589</v>
      </c>
      <c r="F636" s="726" t="s">
        <v>2112</v>
      </c>
      <c r="G636" s="725" t="s">
        <v>596</v>
      </c>
      <c r="H636" s="725" t="s">
        <v>1911</v>
      </c>
      <c r="I636" s="725" t="s">
        <v>822</v>
      </c>
      <c r="J636" s="725" t="s">
        <v>1912</v>
      </c>
      <c r="K636" s="725"/>
      <c r="L636" s="727">
        <v>158.24960902573457</v>
      </c>
      <c r="M636" s="727">
        <v>1</v>
      </c>
      <c r="N636" s="728">
        <v>158.24960902573457</v>
      </c>
    </row>
    <row r="637" spans="1:14" ht="14.4" customHeight="1" x14ac:dyDescent="0.3">
      <c r="A637" s="723" t="s">
        <v>561</v>
      </c>
      <c r="B637" s="724" t="s">
        <v>2111</v>
      </c>
      <c r="C637" s="725" t="s">
        <v>577</v>
      </c>
      <c r="D637" s="726" t="s">
        <v>578</v>
      </c>
      <c r="E637" s="725" t="s">
        <v>589</v>
      </c>
      <c r="F637" s="726" t="s">
        <v>2112</v>
      </c>
      <c r="G637" s="725" t="s">
        <v>596</v>
      </c>
      <c r="H637" s="725" t="s">
        <v>1913</v>
      </c>
      <c r="I637" s="725" t="s">
        <v>822</v>
      </c>
      <c r="J637" s="725" t="s">
        <v>1914</v>
      </c>
      <c r="K637" s="725"/>
      <c r="L637" s="727">
        <v>139.26097125818569</v>
      </c>
      <c r="M637" s="727">
        <v>1</v>
      </c>
      <c r="N637" s="728">
        <v>139.26097125818569</v>
      </c>
    </row>
    <row r="638" spans="1:14" ht="14.4" customHeight="1" x14ac:dyDescent="0.3">
      <c r="A638" s="723" t="s">
        <v>561</v>
      </c>
      <c r="B638" s="724" t="s">
        <v>2111</v>
      </c>
      <c r="C638" s="725" t="s">
        <v>577</v>
      </c>
      <c r="D638" s="726" t="s">
        <v>578</v>
      </c>
      <c r="E638" s="725" t="s">
        <v>589</v>
      </c>
      <c r="F638" s="726" t="s">
        <v>2112</v>
      </c>
      <c r="G638" s="725" t="s">
        <v>596</v>
      </c>
      <c r="H638" s="725" t="s">
        <v>1915</v>
      </c>
      <c r="I638" s="725" t="s">
        <v>1915</v>
      </c>
      <c r="J638" s="725" t="s">
        <v>1916</v>
      </c>
      <c r="K638" s="725" t="s">
        <v>1917</v>
      </c>
      <c r="L638" s="727">
        <v>216.07999999999996</v>
      </c>
      <c r="M638" s="727">
        <v>1</v>
      </c>
      <c r="N638" s="728">
        <v>216.07999999999996</v>
      </c>
    </row>
    <row r="639" spans="1:14" ht="14.4" customHeight="1" x14ac:dyDescent="0.3">
      <c r="A639" s="723" t="s">
        <v>561</v>
      </c>
      <c r="B639" s="724" t="s">
        <v>2111</v>
      </c>
      <c r="C639" s="725" t="s">
        <v>577</v>
      </c>
      <c r="D639" s="726" t="s">
        <v>578</v>
      </c>
      <c r="E639" s="725" t="s">
        <v>589</v>
      </c>
      <c r="F639" s="726" t="s">
        <v>2112</v>
      </c>
      <c r="G639" s="725" t="s">
        <v>596</v>
      </c>
      <c r="H639" s="725" t="s">
        <v>1482</v>
      </c>
      <c r="I639" s="725" t="s">
        <v>1482</v>
      </c>
      <c r="J639" s="725" t="s">
        <v>1483</v>
      </c>
      <c r="K639" s="725" t="s">
        <v>1484</v>
      </c>
      <c r="L639" s="727">
        <v>72.88000000000001</v>
      </c>
      <c r="M639" s="727">
        <v>1</v>
      </c>
      <c r="N639" s="728">
        <v>72.88000000000001</v>
      </c>
    </row>
    <row r="640" spans="1:14" ht="14.4" customHeight="1" x14ac:dyDescent="0.3">
      <c r="A640" s="723" t="s">
        <v>561</v>
      </c>
      <c r="B640" s="724" t="s">
        <v>2111</v>
      </c>
      <c r="C640" s="725" t="s">
        <v>577</v>
      </c>
      <c r="D640" s="726" t="s">
        <v>578</v>
      </c>
      <c r="E640" s="725" t="s">
        <v>589</v>
      </c>
      <c r="F640" s="726" t="s">
        <v>2112</v>
      </c>
      <c r="G640" s="725" t="s">
        <v>596</v>
      </c>
      <c r="H640" s="725" t="s">
        <v>970</v>
      </c>
      <c r="I640" s="725" t="s">
        <v>822</v>
      </c>
      <c r="J640" s="725" t="s">
        <v>971</v>
      </c>
      <c r="K640" s="725"/>
      <c r="L640" s="727">
        <v>17.267999999999997</v>
      </c>
      <c r="M640" s="727">
        <v>2</v>
      </c>
      <c r="N640" s="728">
        <v>34.535999999999994</v>
      </c>
    </row>
    <row r="641" spans="1:14" ht="14.4" customHeight="1" x14ac:dyDescent="0.3">
      <c r="A641" s="723" t="s">
        <v>561</v>
      </c>
      <c r="B641" s="724" t="s">
        <v>2111</v>
      </c>
      <c r="C641" s="725" t="s">
        <v>577</v>
      </c>
      <c r="D641" s="726" t="s">
        <v>578</v>
      </c>
      <c r="E641" s="725" t="s">
        <v>589</v>
      </c>
      <c r="F641" s="726" t="s">
        <v>2112</v>
      </c>
      <c r="G641" s="725" t="s">
        <v>975</v>
      </c>
      <c r="H641" s="725" t="s">
        <v>1520</v>
      </c>
      <c r="I641" s="725" t="s">
        <v>1521</v>
      </c>
      <c r="J641" s="725" t="s">
        <v>1522</v>
      </c>
      <c r="K641" s="725" t="s">
        <v>993</v>
      </c>
      <c r="L641" s="727">
        <v>86.680000000000021</v>
      </c>
      <c r="M641" s="727">
        <v>1</v>
      </c>
      <c r="N641" s="728">
        <v>86.680000000000021</v>
      </c>
    </row>
    <row r="642" spans="1:14" ht="14.4" customHeight="1" x14ac:dyDescent="0.3">
      <c r="A642" s="723" t="s">
        <v>561</v>
      </c>
      <c r="B642" s="724" t="s">
        <v>2111</v>
      </c>
      <c r="C642" s="725" t="s">
        <v>580</v>
      </c>
      <c r="D642" s="726" t="s">
        <v>581</v>
      </c>
      <c r="E642" s="725" t="s">
        <v>589</v>
      </c>
      <c r="F642" s="726" t="s">
        <v>2112</v>
      </c>
      <c r="G642" s="725"/>
      <c r="H642" s="725" t="s">
        <v>1918</v>
      </c>
      <c r="I642" s="725" t="s">
        <v>1919</v>
      </c>
      <c r="J642" s="725" t="s">
        <v>1920</v>
      </c>
      <c r="K642" s="725" t="s">
        <v>1921</v>
      </c>
      <c r="L642" s="727">
        <v>119.2</v>
      </c>
      <c r="M642" s="727">
        <v>1</v>
      </c>
      <c r="N642" s="728">
        <v>119.2</v>
      </c>
    </row>
    <row r="643" spans="1:14" ht="14.4" customHeight="1" x14ac:dyDescent="0.3">
      <c r="A643" s="723" t="s">
        <v>561</v>
      </c>
      <c r="B643" s="724" t="s">
        <v>2111</v>
      </c>
      <c r="C643" s="725" t="s">
        <v>580</v>
      </c>
      <c r="D643" s="726" t="s">
        <v>581</v>
      </c>
      <c r="E643" s="725" t="s">
        <v>589</v>
      </c>
      <c r="F643" s="726" t="s">
        <v>2112</v>
      </c>
      <c r="G643" s="725"/>
      <c r="H643" s="725" t="s">
        <v>1922</v>
      </c>
      <c r="I643" s="725" t="s">
        <v>1923</v>
      </c>
      <c r="J643" s="725" t="s">
        <v>1924</v>
      </c>
      <c r="K643" s="725" t="s">
        <v>1925</v>
      </c>
      <c r="L643" s="727">
        <v>90.660000000000025</v>
      </c>
      <c r="M643" s="727">
        <v>1</v>
      </c>
      <c r="N643" s="728">
        <v>90.660000000000025</v>
      </c>
    </row>
    <row r="644" spans="1:14" ht="14.4" customHeight="1" x14ac:dyDescent="0.3">
      <c r="A644" s="723" t="s">
        <v>561</v>
      </c>
      <c r="B644" s="724" t="s">
        <v>2111</v>
      </c>
      <c r="C644" s="725" t="s">
        <v>580</v>
      </c>
      <c r="D644" s="726" t="s">
        <v>581</v>
      </c>
      <c r="E644" s="725" t="s">
        <v>589</v>
      </c>
      <c r="F644" s="726" t="s">
        <v>2112</v>
      </c>
      <c r="G644" s="725"/>
      <c r="H644" s="725" t="s">
        <v>1249</v>
      </c>
      <c r="I644" s="725" t="s">
        <v>1249</v>
      </c>
      <c r="J644" s="725" t="s">
        <v>591</v>
      </c>
      <c r="K644" s="725" t="s">
        <v>1053</v>
      </c>
      <c r="L644" s="727">
        <v>44.000240058656011</v>
      </c>
      <c r="M644" s="727">
        <v>1</v>
      </c>
      <c r="N644" s="728">
        <v>44.000240058656011</v>
      </c>
    </row>
    <row r="645" spans="1:14" ht="14.4" customHeight="1" x14ac:dyDescent="0.3">
      <c r="A645" s="723" t="s">
        <v>561</v>
      </c>
      <c r="B645" s="724" t="s">
        <v>2111</v>
      </c>
      <c r="C645" s="725" t="s">
        <v>580</v>
      </c>
      <c r="D645" s="726" t="s">
        <v>581</v>
      </c>
      <c r="E645" s="725" t="s">
        <v>589</v>
      </c>
      <c r="F645" s="726" t="s">
        <v>2112</v>
      </c>
      <c r="G645" s="725"/>
      <c r="H645" s="725" t="s">
        <v>593</v>
      </c>
      <c r="I645" s="725" t="s">
        <v>593</v>
      </c>
      <c r="J645" s="725" t="s">
        <v>594</v>
      </c>
      <c r="K645" s="725" t="s">
        <v>595</v>
      </c>
      <c r="L645" s="727">
        <v>98.44</v>
      </c>
      <c r="M645" s="727">
        <v>1</v>
      </c>
      <c r="N645" s="728">
        <v>98.44</v>
      </c>
    </row>
    <row r="646" spans="1:14" ht="14.4" customHeight="1" x14ac:dyDescent="0.3">
      <c r="A646" s="723" t="s">
        <v>561</v>
      </c>
      <c r="B646" s="724" t="s">
        <v>2111</v>
      </c>
      <c r="C646" s="725" t="s">
        <v>580</v>
      </c>
      <c r="D646" s="726" t="s">
        <v>581</v>
      </c>
      <c r="E646" s="725" t="s">
        <v>589</v>
      </c>
      <c r="F646" s="726" t="s">
        <v>2112</v>
      </c>
      <c r="G646" s="725" t="s">
        <v>596</v>
      </c>
      <c r="H646" s="725" t="s">
        <v>597</v>
      </c>
      <c r="I646" s="725" t="s">
        <v>597</v>
      </c>
      <c r="J646" s="725" t="s">
        <v>598</v>
      </c>
      <c r="K646" s="725" t="s">
        <v>599</v>
      </c>
      <c r="L646" s="727">
        <v>171.60000012472162</v>
      </c>
      <c r="M646" s="727">
        <v>208</v>
      </c>
      <c r="N646" s="728">
        <v>35692.800025942095</v>
      </c>
    </row>
    <row r="647" spans="1:14" ht="14.4" customHeight="1" x14ac:dyDescent="0.3">
      <c r="A647" s="723" t="s">
        <v>561</v>
      </c>
      <c r="B647" s="724" t="s">
        <v>2111</v>
      </c>
      <c r="C647" s="725" t="s">
        <v>580</v>
      </c>
      <c r="D647" s="726" t="s">
        <v>581</v>
      </c>
      <c r="E647" s="725" t="s">
        <v>589</v>
      </c>
      <c r="F647" s="726" t="s">
        <v>2112</v>
      </c>
      <c r="G647" s="725" t="s">
        <v>596</v>
      </c>
      <c r="H647" s="725" t="s">
        <v>600</v>
      </c>
      <c r="I647" s="725" t="s">
        <v>600</v>
      </c>
      <c r="J647" s="725" t="s">
        <v>601</v>
      </c>
      <c r="K647" s="725" t="s">
        <v>602</v>
      </c>
      <c r="L647" s="727">
        <v>173.68999997108682</v>
      </c>
      <c r="M647" s="727">
        <v>15</v>
      </c>
      <c r="N647" s="728">
        <v>2605.3499995663024</v>
      </c>
    </row>
    <row r="648" spans="1:14" ht="14.4" customHeight="1" x14ac:dyDescent="0.3">
      <c r="A648" s="723" t="s">
        <v>561</v>
      </c>
      <c r="B648" s="724" t="s">
        <v>2111</v>
      </c>
      <c r="C648" s="725" t="s">
        <v>580</v>
      </c>
      <c r="D648" s="726" t="s">
        <v>581</v>
      </c>
      <c r="E648" s="725" t="s">
        <v>589</v>
      </c>
      <c r="F648" s="726" t="s">
        <v>2112</v>
      </c>
      <c r="G648" s="725" t="s">
        <v>596</v>
      </c>
      <c r="H648" s="725" t="s">
        <v>1926</v>
      </c>
      <c r="I648" s="725" t="s">
        <v>1926</v>
      </c>
      <c r="J648" s="725" t="s">
        <v>604</v>
      </c>
      <c r="K648" s="725" t="s">
        <v>602</v>
      </c>
      <c r="L648" s="727">
        <v>143</v>
      </c>
      <c r="M648" s="727">
        <v>1</v>
      </c>
      <c r="N648" s="728">
        <v>143</v>
      </c>
    </row>
    <row r="649" spans="1:14" ht="14.4" customHeight="1" x14ac:dyDescent="0.3">
      <c r="A649" s="723" t="s">
        <v>561</v>
      </c>
      <c r="B649" s="724" t="s">
        <v>2111</v>
      </c>
      <c r="C649" s="725" t="s">
        <v>580</v>
      </c>
      <c r="D649" s="726" t="s">
        <v>581</v>
      </c>
      <c r="E649" s="725" t="s">
        <v>589</v>
      </c>
      <c r="F649" s="726" t="s">
        <v>2112</v>
      </c>
      <c r="G649" s="725" t="s">
        <v>596</v>
      </c>
      <c r="H649" s="725" t="s">
        <v>603</v>
      </c>
      <c r="I649" s="725" t="s">
        <v>603</v>
      </c>
      <c r="J649" s="725" t="s">
        <v>604</v>
      </c>
      <c r="K649" s="725" t="s">
        <v>605</v>
      </c>
      <c r="L649" s="727">
        <v>126.49999902730393</v>
      </c>
      <c r="M649" s="727">
        <v>11</v>
      </c>
      <c r="N649" s="728">
        <v>1391.4999893003433</v>
      </c>
    </row>
    <row r="650" spans="1:14" ht="14.4" customHeight="1" x14ac:dyDescent="0.3">
      <c r="A650" s="723" t="s">
        <v>561</v>
      </c>
      <c r="B650" s="724" t="s">
        <v>2111</v>
      </c>
      <c r="C650" s="725" t="s">
        <v>580</v>
      </c>
      <c r="D650" s="726" t="s">
        <v>581</v>
      </c>
      <c r="E650" s="725" t="s">
        <v>589</v>
      </c>
      <c r="F650" s="726" t="s">
        <v>2112</v>
      </c>
      <c r="G650" s="725" t="s">
        <v>596</v>
      </c>
      <c r="H650" s="725" t="s">
        <v>606</v>
      </c>
      <c r="I650" s="725" t="s">
        <v>606</v>
      </c>
      <c r="J650" s="725" t="s">
        <v>604</v>
      </c>
      <c r="K650" s="725" t="s">
        <v>607</v>
      </c>
      <c r="L650" s="727">
        <v>222.19999734404254</v>
      </c>
      <c r="M650" s="727">
        <v>5</v>
      </c>
      <c r="N650" s="728">
        <v>1110.9999867202127</v>
      </c>
    </row>
    <row r="651" spans="1:14" ht="14.4" customHeight="1" x14ac:dyDescent="0.3">
      <c r="A651" s="723" t="s">
        <v>561</v>
      </c>
      <c r="B651" s="724" t="s">
        <v>2111</v>
      </c>
      <c r="C651" s="725" t="s">
        <v>580</v>
      </c>
      <c r="D651" s="726" t="s">
        <v>581</v>
      </c>
      <c r="E651" s="725" t="s">
        <v>589</v>
      </c>
      <c r="F651" s="726" t="s">
        <v>2112</v>
      </c>
      <c r="G651" s="725" t="s">
        <v>596</v>
      </c>
      <c r="H651" s="725" t="s">
        <v>1927</v>
      </c>
      <c r="I651" s="725" t="s">
        <v>1927</v>
      </c>
      <c r="J651" s="725" t="s">
        <v>1928</v>
      </c>
      <c r="K651" s="725" t="s">
        <v>1929</v>
      </c>
      <c r="L651" s="727">
        <v>297.55</v>
      </c>
      <c r="M651" s="727">
        <v>1</v>
      </c>
      <c r="N651" s="728">
        <v>297.55</v>
      </c>
    </row>
    <row r="652" spans="1:14" ht="14.4" customHeight="1" x14ac:dyDescent="0.3">
      <c r="A652" s="723" t="s">
        <v>561</v>
      </c>
      <c r="B652" s="724" t="s">
        <v>2111</v>
      </c>
      <c r="C652" s="725" t="s">
        <v>580</v>
      </c>
      <c r="D652" s="726" t="s">
        <v>581</v>
      </c>
      <c r="E652" s="725" t="s">
        <v>589</v>
      </c>
      <c r="F652" s="726" t="s">
        <v>2112</v>
      </c>
      <c r="G652" s="725" t="s">
        <v>596</v>
      </c>
      <c r="H652" s="725" t="s">
        <v>610</v>
      </c>
      <c r="I652" s="725" t="s">
        <v>610</v>
      </c>
      <c r="J652" s="725" t="s">
        <v>598</v>
      </c>
      <c r="K652" s="725" t="s">
        <v>611</v>
      </c>
      <c r="L652" s="727">
        <v>93.5</v>
      </c>
      <c r="M652" s="727">
        <v>10</v>
      </c>
      <c r="N652" s="728">
        <v>935</v>
      </c>
    </row>
    <row r="653" spans="1:14" ht="14.4" customHeight="1" x14ac:dyDescent="0.3">
      <c r="A653" s="723" t="s">
        <v>561</v>
      </c>
      <c r="B653" s="724" t="s">
        <v>2111</v>
      </c>
      <c r="C653" s="725" t="s">
        <v>580</v>
      </c>
      <c r="D653" s="726" t="s">
        <v>581</v>
      </c>
      <c r="E653" s="725" t="s">
        <v>589</v>
      </c>
      <c r="F653" s="726" t="s">
        <v>2112</v>
      </c>
      <c r="G653" s="725" t="s">
        <v>596</v>
      </c>
      <c r="H653" s="725" t="s">
        <v>612</v>
      </c>
      <c r="I653" s="725" t="s">
        <v>613</v>
      </c>
      <c r="J653" s="725" t="s">
        <v>614</v>
      </c>
      <c r="K653" s="725" t="s">
        <v>615</v>
      </c>
      <c r="L653" s="727">
        <v>87.171666666666681</v>
      </c>
      <c r="M653" s="727">
        <v>6</v>
      </c>
      <c r="N653" s="728">
        <v>523.03000000000009</v>
      </c>
    </row>
    <row r="654" spans="1:14" ht="14.4" customHeight="1" x14ac:dyDescent="0.3">
      <c r="A654" s="723" t="s">
        <v>561</v>
      </c>
      <c r="B654" s="724" t="s">
        <v>2111</v>
      </c>
      <c r="C654" s="725" t="s">
        <v>580</v>
      </c>
      <c r="D654" s="726" t="s">
        <v>581</v>
      </c>
      <c r="E654" s="725" t="s">
        <v>589</v>
      </c>
      <c r="F654" s="726" t="s">
        <v>2112</v>
      </c>
      <c r="G654" s="725" t="s">
        <v>596</v>
      </c>
      <c r="H654" s="725" t="s">
        <v>616</v>
      </c>
      <c r="I654" s="725" t="s">
        <v>617</v>
      </c>
      <c r="J654" s="725" t="s">
        <v>618</v>
      </c>
      <c r="K654" s="725" t="s">
        <v>619</v>
      </c>
      <c r="L654" s="727">
        <v>96.82</v>
      </c>
      <c r="M654" s="727">
        <v>4</v>
      </c>
      <c r="N654" s="728">
        <v>387.28</v>
      </c>
    </row>
    <row r="655" spans="1:14" ht="14.4" customHeight="1" x14ac:dyDescent="0.3">
      <c r="A655" s="723" t="s">
        <v>561</v>
      </c>
      <c r="B655" s="724" t="s">
        <v>2111</v>
      </c>
      <c r="C655" s="725" t="s">
        <v>580</v>
      </c>
      <c r="D655" s="726" t="s">
        <v>581</v>
      </c>
      <c r="E655" s="725" t="s">
        <v>589</v>
      </c>
      <c r="F655" s="726" t="s">
        <v>2112</v>
      </c>
      <c r="G655" s="725" t="s">
        <v>596</v>
      </c>
      <c r="H655" s="725" t="s">
        <v>620</v>
      </c>
      <c r="I655" s="725" t="s">
        <v>621</v>
      </c>
      <c r="J655" s="725" t="s">
        <v>618</v>
      </c>
      <c r="K655" s="725" t="s">
        <v>622</v>
      </c>
      <c r="L655" s="727">
        <v>100.75999999999999</v>
      </c>
      <c r="M655" s="727">
        <v>126</v>
      </c>
      <c r="N655" s="728">
        <v>12695.759999999998</v>
      </c>
    </row>
    <row r="656" spans="1:14" ht="14.4" customHeight="1" x14ac:dyDescent="0.3">
      <c r="A656" s="723" t="s">
        <v>561</v>
      </c>
      <c r="B656" s="724" t="s">
        <v>2111</v>
      </c>
      <c r="C656" s="725" t="s">
        <v>580</v>
      </c>
      <c r="D656" s="726" t="s">
        <v>581</v>
      </c>
      <c r="E656" s="725" t="s">
        <v>589</v>
      </c>
      <c r="F656" s="726" t="s">
        <v>2112</v>
      </c>
      <c r="G656" s="725" t="s">
        <v>596</v>
      </c>
      <c r="H656" s="725" t="s">
        <v>623</v>
      </c>
      <c r="I656" s="725" t="s">
        <v>624</v>
      </c>
      <c r="J656" s="725" t="s">
        <v>625</v>
      </c>
      <c r="K656" s="725" t="s">
        <v>626</v>
      </c>
      <c r="L656" s="727">
        <v>177.20999999999998</v>
      </c>
      <c r="M656" s="727">
        <v>5</v>
      </c>
      <c r="N656" s="728">
        <v>886.05</v>
      </c>
    </row>
    <row r="657" spans="1:14" ht="14.4" customHeight="1" x14ac:dyDescent="0.3">
      <c r="A657" s="723" t="s">
        <v>561</v>
      </c>
      <c r="B657" s="724" t="s">
        <v>2111</v>
      </c>
      <c r="C657" s="725" t="s">
        <v>580</v>
      </c>
      <c r="D657" s="726" t="s">
        <v>581</v>
      </c>
      <c r="E657" s="725" t="s">
        <v>589</v>
      </c>
      <c r="F657" s="726" t="s">
        <v>2112</v>
      </c>
      <c r="G657" s="725" t="s">
        <v>596</v>
      </c>
      <c r="H657" s="725" t="s">
        <v>627</v>
      </c>
      <c r="I657" s="725" t="s">
        <v>628</v>
      </c>
      <c r="J657" s="725" t="s">
        <v>629</v>
      </c>
      <c r="K657" s="725" t="s">
        <v>630</v>
      </c>
      <c r="L657" s="727">
        <v>64.539926658247651</v>
      </c>
      <c r="M657" s="727">
        <v>60</v>
      </c>
      <c r="N657" s="728">
        <v>3872.3955994948587</v>
      </c>
    </row>
    <row r="658" spans="1:14" ht="14.4" customHeight="1" x14ac:dyDescent="0.3">
      <c r="A658" s="723" t="s">
        <v>561</v>
      </c>
      <c r="B658" s="724" t="s">
        <v>2111</v>
      </c>
      <c r="C658" s="725" t="s">
        <v>580</v>
      </c>
      <c r="D658" s="726" t="s">
        <v>581</v>
      </c>
      <c r="E658" s="725" t="s">
        <v>589</v>
      </c>
      <c r="F658" s="726" t="s">
        <v>2112</v>
      </c>
      <c r="G658" s="725" t="s">
        <v>596</v>
      </c>
      <c r="H658" s="725" t="s">
        <v>1261</v>
      </c>
      <c r="I658" s="725" t="s">
        <v>1262</v>
      </c>
      <c r="J658" s="725" t="s">
        <v>1263</v>
      </c>
      <c r="K658" s="725" t="s">
        <v>1264</v>
      </c>
      <c r="L658" s="727">
        <v>66.720115361741193</v>
      </c>
      <c r="M658" s="727">
        <v>1</v>
      </c>
      <c r="N658" s="728">
        <v>66.720115361741193</v>
      </c>
    </row>
    <row r="659" spans="1:14" ht="14.4" customHeight="1" x14ac:dyDescent="0.3">
      <c r="A659" s="723" t="s">
        <v>561</v>
      </c>
      <c r="B659" s="724" t="s">
        <v>2111</v>
      </c>
      <c r="C659" s="725" t="s">
        <v>580</v>
      </c>
      <c r="D659" s="726" t="s">
        <v>581</v>
      </c>
      <c r="E659" s="725" t="s">
        <v>589</v>
      </c>
      <c r="F659" s="726" t="s">
        <v>2112</v>
      </c>
      <c r="G659" s="725" t="s">
        <v>596</v>
      </c>
      <c r="H659" s="725" t="s">
        <v>635</v>
      </c>
      <c r="I659" s="725" t="s">
        <v>636</v>
      </c>
      <c r="J659" s="725" t="s">
        <v>637</v>
      </c>
      <c r="K659" s="725" t="s">
        <v>638</v>
      </c>
      <c r="L659" s="727">
        <v>79.19</v>
      </c>
      <c r="M659" s="727">
        <v>36</v>
      </c>
      <c r="N659" s="728">
        <v>2850.84</v>
      </c>
    </row>
    <row r="660" spans="1:14" ht="14.4" customHeight="1" x14ac:dyDescent="0.3">
      <c r="A660" s="723" t="s">
        <v>561</v>
      </c>
      <c r="B660" s="724" t="s">
        <v>2111</v>
      </c>
      <c r="C660" s="725" t="s">
        <v>580</v>
      </c>
      <c r="D660" s="726" t="s">
        <v>581</v>
      </c>
      <c r="E660" s="725" t="s">
        <v>589</v>
      </c>
      <c r="F660" s="726" t="s">
        <v>2112</v>
      </c>
      <c r="G660" s="725" t="s">
        <v>596</v>
      </c>
      <c r="H660" s="725" t="s">
        <v>639</v>
      </c>
      <c r="I660" s="725" t="s">
        <v>640</v>
      </c>
      <c r="J660" s="725" t="s">
        <v>641</v>
      </c>
      <c r="K660" s="725" t="s">
        <v>642</v>
      </c>
      <c r="L660" s="727">
        <v>28.179523809523815</v>
      </c>
      <c r="M660" s="727">
        <v>168</v>
      </c>
      <c r="N660" s="728">
        <v>4734.1600000000008</v>
      </c>
    </row>
    <row r="661" spans="1:14" ht="14.4" customHeight="1" x14ac:dyDescent="0.3">
      <c r="A661" s="723" t="s">
        <v>561</v>
      </c>
      <c r="B661" s="724" t="s">
        <v>2111</v>
      </c>
      <c r="C661" s="725" t="s">
        <v>580</v>
      </c>
      <c r="D661" s="726" t="s">
        <v>581</v>
      </c>
      <c r="E661" s="725" t="s">
        <v>589</v>
      </c>
      <c r="F661" s="726" t="s">
        <v>2112</v>
      </c>
      <c r="G661" s="725" t="s">
        <v>596</v>
      </c>
      <c r="H661" s="725" t="s">
        <v>643</v>
      </c>
      <c r="I661" s="725" t="s">
        <v>644</v>
      </c>
      <c r="J661" s="725" t="s">
        <v>645</v>
      </c>
      <c r="K661" s="725" t="s">
        <v>646</v>
      </c>
      <c r="L661" s="727">
        <v>40.25</v>
      </c>
      <c r="M661" s="727">
        <v>1</v>
      </c>
      <c r="N661" s="728">
        <v>40.25</v>
      </c>
    </row>
    <row r="662" spans="1:14" ht="14.4" customHeight="1" x14ac:dyDescent="0.3">
      <c r="A662" s="723" t="s">
        <v>561</v>
      </c>
      <c r="B662" s="724" t="s">
        <v>2111</v>
      </c>
      <c r="C662" s="725" t="s">
        <v>580</v>
      </c>
      <c r="D662" s="726" t="s">
        <v>581</v>
      </c>
      <c r="E662" s="725" t="s">
        <v>589</v>
      </c>
      <c r="F662" s="726" t="s">
        <v>2112</v>
      </c>
      <c r="G662" s="725" t="s">
        <v>596</v>
      </c>
      <c r="H662" s="725" t="s">
        <v>647</v>
      </c>
      <c r="I662" s="725" t="s">
        <v>648</v>
      </c>
      <c r="J662" s="725" t="s">
        <v>645</v>
      </c>
      <c r="K662" s="725" t="s">
        <v>649</v>
      </c>
      <c r="L662" s="727">
        <v>77.610000000000014</v>
      </c>
      <c r="M662" s="727">
        <v>1</v>
      </c>
      <c r="N662" s="728">
        <v>77.610000000000014</v>
      </c>
    </row>
    <row r="663" spans="1:14" ht="14.4" customHeight="1" x14ac:dyDescent="0.3">
      <c r="A663" s="723" t="s">
        <v>561</v>
      </c>
      <c r="B663" s="724" t="s">
        <v>2111</v>
      </c>
      <c r="C663" s="725" t="s">
        <v>580</v>
      </c>
      <c r="D663" s="726" t="s">
        <v>581</v>
      </c>
      <c r="E663" s="725" t="s">
        <v>589</v>
      </c>
      <c r="F663" s="726" t="s">
        <v>2112</v>
      </c>
      <c r="G663" s="725" t="s">
        <v>596</v>
      </c>
      <c r="H663" s="725" t="s">
        <v>1660</v>
      </c>
      <c r="I663" s="725" t="s">
        <v>1661</v>
      </c>
      <c r="J663" s="725" t="s">
        <v>1662</v>
      </c>
      <c r="K663" s="725" t="s">
        <v>1663</v>
      </c>
      <c r="L663" s="727">
        <v>63.050000000000004</v>
      </c>
      <c r="M663" s="727">
        <v>2</v>
      </c>
      <c r="N663" s="728">
        <v>126.10000000000001</v>
      </c>
    </row>
    <row r="664" spans="1:14" ht="14.4" customHeight="1" x14ac:dyDescent="0.3">
      <c r="A664" s="723" t="s">
        <v>561</v>
      </c>
      <c r="B664" s="724" t="s">
        <v>2111</v>
      </c>
      <c r="C664" s="725" t="s">
        <v>580</v>
      </c>
      <c r="D664" s="726" t="s">
        <v>581</v>
      </c>
      <c r="E664" s="725" t="s">
        <v>589</v>
      </c>
      <c r="F664" s="726" t="s">
        <v>2112</v>
      </c>
      <c r="G664" s="725" t="s">
        <v>596</v>
      </c>
      <c r="H664" s="725" t="s">
        <v>654</v>
      </c>
      <c r="I664" s="725" t="s">
        <v>655</v>
      </c>
      <c r="J664" s="725" t="s">
        <v>656</v>
      </c>
      <c r="K664" s="725" t="s">
        <v>657</v>
      </c>
      <c r="L664" s="727">
        <v>66.577499999999986</v>
      </c>
      <c r="M664" s="727">
        <v>16</v>
      </c>
      <c r="N664" s="728">
        <v>1065.2399999999998</v>
      </c>
    </row>
    <row r="665" spans="1:14" ht="14.4" customHeight="1" x14ac:dyDescent="0.3">
      <c r="A665" s="723" t="s">
        <v>561</v>
      </c>
      <c r="B665" s="724" t="s">
        <v>2111</v>
      </c>
      <c r="C665" s="725" t="s">
        <v>580</v>
      </c>
      <c r="D665" s="726" t="s">
        <v>581</v>
      </c>
      <c r="E665" s="725" t="s">
        <v>589</v>
      </c>
      <c r="F665" s="726" t="s">
        <v>2112</v>
      </c>
      <c r="G665" s="725" t="s">
        <v>596</v>
      </c>
      <c r="H665" s="725" t="s">
        <v>1275</v>
      </c>
      <c r="I665" s="725" t="s">
        <v>1276</v>
      </c>
      <c r="J665" s="725" t="s">
        <v>1277</v>
      </c>
      <c r="K665" s="725" t="s">
        <v>1278</v>
      </c>
      <c r="L665" s="727">
        <v>58.320000000000007</v>
      </c>
      <c r="M665" s="727">
        <v>2</v>
      </c>
      <c r="N665" s="728">
        <v>116.64000000000001</v>
      </c>
    </row>
    <row r="666" spans="1:14" ht="14.4" customHeight="1" x14ac:dyDescent="0.3">
      <c r="A666" s="723" t="s">
        <v>561</v>
      </c>
      <c r="B666" s="724" t="s">
        <v>2111</v>
      </c>
      <c r="C666" s="725" t="s">
        <v>580</v>
      </c>
      <c r="D666" s="726" t="s">
        <v>581</v>
      </c>
      <c r="E666" s="725" t="s">
        <v>589</v>
      </c>
      <c r="F666" s="726" t="s">
        <v>2112</v>
      </c>
      <c r="G666" s="725" t="s">
        <v>596</v>
      </c>
      <c r="H666" s="725" t="s">
        <v>658</v>
      </c>
      <c r="I666" s="725" t="s">
        <v>659</v>
      </c>
      <c r="J666" s="725" t="s">
        <v>660</v>
      </c>
      <c r="K666" s="725" t="s">
        <v>661</v>
      </c>
      <c r="L666" s="727">
        <v>126.85000000000002</v>
      </c>
      <c r="M666" s="727">
        <v>3</v>
      </c>
      <c r="N666" s="728">
        <v>380.55000000000007</v>
      </c>
    </row>
    <row r="667" spans="1:14" ht="14.4" customHeight="1" x14ac:dyDescent="0.3">
      <c r="A667" s="723" t="s">
        <v>561</v>
      </c>
      <c r="B667" s="724" t="s">
        <v>2111</v>
      </c>
      <c r="C667" s="725" t="s">
        <v>580</v>
      </c>
      <c r="D667" s="726" t="s">
        <v>581</v>
      </c>
      <c r="E667" s="725" t="s">
        <v>589</v>
      </c>
      <c r="F667" s="726" t="s">
        <v>2112</v>
      </c>
      <c r="G667" s="725" t="s">
        <v>596</v>
      </c>
      <c r="H667" s="725" t="s">
        <v>1930</v>
      </c>
      <c r="I667" s="725" t="s">
        <v>1931</v>
      </c>
      <c r="J667" s="725" t="s">
        <v>1932</v>
      </c>
      <c r="K667" s="725" t="s">
        <v>1933</v>
      </c>
      <c r="L667" s="727">
        <v>324.83</v>
      </c>
      <c r="M667" s="727">
        <v>18</v>
      </c>
      <c r="N667" s="728">
        <v>5846.94</v>
      </c>
    </row>
    <row r="668" spans="1:14" ht="14.4" customHeight="1" x14ac:dyDescent="0.3">
      <c r="A668" s="723" t="s">
        <v>561</v>
      </c>
      <c r="B668" s="724" t="s">
        <v>2111</v>
      </c>
      <c r="C668" s="725" t="s">
        <v>580</v>
      </c>
      <c r="D668" s="726" t="s">
        <v>581</v>
      </c>
      <c r="E668" s="725" t="s">
        <v>589</v>
      </c>
      <c r="F668" s="726" t="s">
        <v>2112</v>
      </c>
      <c r="G668" s="725" t="s">
        <v>596</v>
      </c>
      <c r="H668" s="725" t="s">
        <v>662</v>
      </c>
      <c r="I668" s="725" t="s">
        <v>663</v>
      </c>
      <c r="J668" s="725" t="s">
        <v>664</v>
      </c>
      <c r="K668" s="725" t="s">
        <v>665</v>
      </c>
      <c r="L668" s="727">
        <v>41.139999999999986</v>
      </c>
      <c r="M668" s="727">
        <v>2</v>
      </c>
      <c r="N668" s="728">
        <v>82.279999999999973</v>
      </c>
    </row>
    <row r="669" spans="1:14" ht="14.4" customHeight="1" x14ac:dyDescent="0.3">
      <c r="A669" s="723" t="s">
        <v>561</v>
      </c>
      <c r="B669" s="724" t="s">
        <v>2111</v>
      </c>
      <c r="C669" s="725" t="s">
        <v>580</v>
      </c>
      <c r="D669" s="726" t="s">
        <v>581</v>
      </c>
      <c r="E669" s="725" t="s">
        <v>589</v>
      </c>
      <c r="F669" s="726" t="s">
        <v>2112</v>
      </c>
      <c r="G669" s="725" t="s">
        <v>596</v>
      </c>
      <c r="H669" s="725" t="s">
        <v>681</v>
      </c>
      <c r="I669" s="725" t="s">
        <v>682</v>
      </c>
      <c r="J669" s="725" t="s">
        <v>683</v>
      </c>
      <c r="K669" s="725" t="s">
        <v>684</v>
      </c>
      <c r="L669" s="727">
        <v>216.68</v>
      </c>
      <c r="M669" s="727">
        <v>5</v>
      </c>
      <c r="N669" s="728">
        <v>1083.4000000000001</v>
      </c>
    </row>
    <row r="670" spans="1:14" ht="14.4" customHeight="1" x14ac:dyDescent="0.3">
      <c r="A670" s="723" t="s">
        <v>561</v>
      </c>
      <c r="B670" s="724" t="s">
        <v>2111</v>
      </c>
      <c r="C670" s="725" t="s">
        <v>580</v>
      </c>
      <c r="D670" s="726" t="s">
        <v>581</v>
      </c>
      <c r="E670" s="725" t="s">
        <v>589</v>
      </c>
      <c r="F670" s="726" t="s">
        <v>2112</v>
      </c>
      <c r="G670" s="725" t="s">
        <v>596</v>
      </c>
      <c r="H670" s="725" t="s">
        <v>1934</v>
      </c>
      <c r="I670" s="725" t="s">
        <v>1935</v>
      </c>
      <c r="J670" s="725" t="s">
        <v>1936</v>
      </c>
      <c r="K670" s="725" t="s">
        <v>1937</v>
      </c>
      <c r="L670" s="727">
        <v>340.66000000000008</v>
      </c>
      <c r="M670" s="727">
        <v>1</v>
      </c>
      <c r="N670" s="728">
        <v>340.66000000000008</v>
      </c>
    </row>
    <row r="671" spans="1:14" ht="14.4" customHeight="1" x14ac:dyDescent="0.3">
      <c r="A671" s="723" t="s">
        <v>561</v>
      </c>
      <c r="B671" s="724" t="s">
        <v>2111</v>
      </c>
      <c r="C671" s="725" t="s">
        <v>580</v>
      </c>
      <c r="D671" s="726" t="s">
        <v>581</v>
      </c>
      <c r="E671" s="725" t="s">
        <v>589</v>
      </c>
      <c r="F671" s="726" t="s">
        <v>2112</v>
      </c>
      <c r="G671" s="725" t="s">
        <v>596</v>
      </c>
      <c r="H671" s="725" t="s">
        <v>1938</v>
      </c>
      <c r="I671" s="725" t="s">
        <v>1939</v>
      </c>
      <c r="J671" s="725" t="s">
        <v>1940</v>
      </c>
      <c r="K671" s="725" t="s">
        <v>1941</v>
      </c>
      <c r="L671" s="727">
        <v>39.461051839469128</v>
      </c>
      <c r="M671" s="727">
        <v>28</v>
      </c>
      <c r="N671" s="728">
        <v>1104.9094515051356</v>
      </c>
    </row>
    <row r="672" spans="1:14" ht="14.4" customHeight="1" x14ac:dyDescent="0.3">
      <c r="A672" s="723" t="s">
        <v>561</v>
      </c>
      <c r="B672" s="724" t="s">
        <v>2111</v>
      </c>
      <c r="C672" s="725" t="s">
        <v>580</v>
      </c>
      <c r="D672" s="726" t="s">
        <v>581</v>
      </c>
      <c r="E672" s="725" t="s">
        <v>589</v>
      </c>
      <c r="F672" s="726" t="s">
        <v>2112</v>
      </c>
      <c r="G672" s="725" t="s">
        <v>596</v>
      </c>
      <c r="H672" s="725" t="s">
        <v>697</v>
      </c>
      <c r="I672" s="725" t="s">
        <v>698</v>
      </c>
      <c r="J672" s="725" t="s">
        <v>699</v>
      </c>
      <c r="K672" s="725" t="s">
        <v>700</v>
      </c>
      <c r="L672" s="727">
        <v>73.660000000000011</v>
      </c>
      <c r="M672" s="727">
        <v>2</v>
      </c>
      <c r="N672" s="728">
        <v>147.32000000000002</v>
      </c>
    </row>
    <row r="673" spans="1:14" ht="14.4" customHeight="1" x14ac:dyDescent="0.3">
      <c r="A673" s="723" t="s">
        <v>561</v>
      </c>
      <c r="B673" s="724" t="s">
        <v>2111</v>
      </c>
      <c r="C673" s="725" t="s">
        <v>580</v>
      </c>
      <c r="D673" s="726" t="s">
        <v>581</v>
      </c>
      <c r="E673" s="725" t="s">
        <v>589</v>
      </c>
      <c r="F673" s="726" t="s">
        <v>2112</v>
      </c>
      <c r="G673" s="725" t="s">
        <v>596</v>
      </c>
      <c r="H673" s="725" t="s">
        <v>713</v>
      </c>
      <c r="I673" s="725" t="s">
        <v>714</v>
      </c>
      <c r="J673" s="725" t="s">
        <v>715</v>
      </c>
      <c r="K673" s="725" t="s">
        <v>716</v>
      </c>
      <c r="L673" s="727">
        <v>125.43000000000002</v>
      </c>
      <c r="M673" s="727">
        <v>12</v>
      </c>
      <c r="N673" s="728">
        <v>1505.1600000000003</v>
      </c>
    </row>
    <row r="674" spans="1:14" ht="14.4" customHeight="1" x14ac:dyDescent="0.3">
      <c r="A674" s="723" t="s">
        <v>561</v>
      </c>
      <c r="B674" s="724" t="s">
        <v>2111</v>
      </c>
      <c r="C674" s="725" t="s">
        <v>580</v>
      </c>
      <c r="D674" s="726" t="s">
        <v>581</v>
      </c>
      <c r="E674" s="725" t="s">
        <v>589</v>
      </c>
      <c r="F674" s="726" t="s">
        <v>2112</v>
      </c>
      <c r="G674" s="725" t="s">
        <v>596</v>
      </c>
      <c r="H674" s="725" t="s">
        <v>725</v>
      </c>
      <c r="I674" s="725" t="s">
        <v>726</v>
      </c>
      <c r="J674" s="725" t="s">
        <v>727</v>
      </c>
      <c r="K674" s="725" t="s">
        <v>728</v>
      </c>
      <c r="L674" s="727">
        <v>127.44999999999999</v>
      </c>
      <c r="M674" s="727">
        <v>2</v>
      </c>
      <c r="N674" s="728">
        <v>254.89999999999998</v>
      </c>
    </row>
    <row r="675" spans="1:14" ht="14.4" customHeight="1" x14ac:dyDescent="0.3">
      <c r="A675" s="723" t="s">
        <v>561</v>
      </c>
      <c r="B675" s="724" t="s">
        <v>2111</v>
      </c>
      <c r="C675" s="725" t="s">
        <v>580</v>
      </c>
      <c r="D675" s="726" t="s">
        <v>581</v>
      </c>
      <c r="E675" s="725" t="s">
        <v>589</v>
      </c>
      <c r="F675" s="726" t="s">
        <v>2112</v>
      </c>
      <c r="G675" s="725" t="s">
        <v>596</v>
      </c>
      <c r="H675" s="725" t="s">
        <v>1700</v>
      </c>
      <c r="I675" s="725" t="s">
        <v>1701</v>
      </c>
      <c r="J675" s="725" t="s">
        <v>1702</v>
      </c>
      <c r="K675" s="725" t="s">
        <v>1703</v>
      </c>
      <c r="L675" s="727">
        <v>142.43000000000004</v>
      </c>
      <c r="M675" s="727">
        <v>1</v>
      </c>
      <c r="N675" s="728">
        <v>142.43000000000004</v>
      </c>
    </row>
    <row r="676" spans="1:14" ht="14.4" customHeight="1" x14ac:dyDescent="0.3">
      <c r="A676" s="723" t="s">
        <v>561</v>
      </c>
      <c r="B676" s="724" t="s">
        <v>2111</v>
      </c>
      <c r="C676" s="725" t="s">
        <v>580</v>
      </c>
      <c r="D676" s="726" t="s">
        <v>581</v>
      </c>
      <c r="E676" s="725" t="s">
        <v>589</v>
      </c>
      <c r="F676" s="726" t="s">
        <v>2112</v>
      </c>
      <c r="G676" s="725" t="s">
        <v>596</v>
      </c>
      <c r="H676" s="725" t="s">
        <v>1942</v>
      </c>
      <c r="I676" s="725" t="s">
        <v>1943</v>
      </c>
      <c r="J676" s="725" t="s">
        <v>1944</v>
      </c>
      <c r="K676" s="725" t="s">
        <v>1945</v>
      </c>
      <c r="L676" s="727">
        <v>96.697198836218718</v>
      </c>
      <c r="M676" s="727">
        <v>1</v>
      </c>
      <c r="N676" s="728">
        <v>96.697198836218718</v>
      </c>
    </row>
    <row r="677" spans="1:14" ht="14.4" customHeight="1" x14ac:dyDescent="0.3">
      <c r="A677" s="723" t="s">
        <v>561</v>
      </c>
      <c r="B677" s="724" t="s">
        <v>2111</v>
      </c>
      <c r="C677" s="725" t="s">
        <v>580</v>
      </c>
      <c r="D677" s="726" t="s">
        <v>581</v>
      </c>
      <c r="E677" s="725" t="s">
        <v>589</v>
      </c>
      <c r="F677" s="726" t="s">
        <v>2112</v>
      </c>
      <c r="G677" s="725" t="s">
        <v>596</v>
      </c>
      <c r="H677" s="725" t="s">
        <v>1311</v>
      </c>
      <c r="I677" s="725" t="s">
        <v>1312</v>
      </c>
      <c r="J677" s="725" t="s">
        <v>1313</v>
      </c>
      <c r="K677" s="725" t="s">
        <v>1314</v>
      </c>
      <c r="L677" s="727">
        <v>67.779962955801963</v>
      </c>
      <c r="M677" s="727">
        <v>6</v>
      </c>
      <c r="N677" s="728">
        <v>406.67977773481175</v>
      </c>
    </row>
    <row r="678" spans="1:14" ht="14.4" customHeight="1" x14ac:dyDescent="0.3">
      <c r="A678" s="723" t="s">
        <v>561</v>
      </c>
      <c r="B678" s="724" t="s">
        <v>2111</v>
      </c>
      <c r="C678" s="725" t="s">
        <v>580</v>
      </c>
      <c r="D678" s="726" t="s">
        <v>581</v>
      </c>
      <c r="E678" s="725" t="s">
        <v>589</v>
      </c>
      <c r="F678" s="726" t="s">
        <v>2112</v>
      </c>
      <c r="G678" s="725" t="s">
        <v>596</v>
      </c>
      <c r="H678" s="725" t="s">
        <v>1315</v>
      </c>
      <c r="I678" s="725" t="s">
        <v>1316</v>
      </c>
      <c r="J678" s="725" t="s">
        <v>1317</v>
      </c>
      <c r="K678" s="725" t="s">
        <v>1318</v>
      </c>
      <c r="L678" s="727">
        <v>48.679869162157836</v>
      </c>
      <c r="M678" s="727">
        <v>194</v>
      </c>
      <c r="N678" s="728">
        <v>9443.8946174586199</v>
      </c>
    </row>
    <row r="679" spans="1:14" ht="14.4" customHeight="1" x14ac:dyDescent="0.3">
      <c r="A679" s="723" t="s">
        <v>561</v>
      </c>
      <c r="B679" s="724" t="s">
        <v>2111</v>
      </c>
      <c r="C679" s="725" t="s">
        <v>580</v>
      </c>
      <c r="D679" s="726" t="s">
        <v>581</v>
      </c>
      <c r="E679" s="725" t="s">
        <v>589</v>
      </c>
      <c r="F679" s="726" t="s">
        <v>2112</v>
      </c>
      <c r="G679" s="725" t="s">
        <v>596</v>
      </c>
      <c r="H679" s="725" t="s">
        <v>741</v>
      </c>
      <c r="I679" s="725" t="s">
        <v>742</v>
      </c>
      <c r="J679" s="725" t="s">
        <v>739</v>
      </c>
      <c r="K679" s="725" t="s">
        <v>743</v>
      </c>
      <c r="L679" s="727">
        <v>210.01999307809209</v>
      </c>
      <c r="M679" s="727">
        <v>25</v>
      </c>
      <c r="N679" s="728">
        <v>5250.4998269523021</v>
      </c>
    </row>
    <row r="680" spans="1:14" ht="14.4" customHeight="1" x14ac:dyDescent="0.3">
      <c r="A680" s="723" t="s">
        <v>561</v>
      </c>
      <c r="B680" s="724" t="s">
        <v>2111</v>
      </c>
      <c r="C680" s="725" t="s">
        <v>580</v>
      </c>
      <c r="D680" s="726" t="s">
        <v>581</v>
      </c>
      <c r="E680" s="725" t="s">
        <v>589</v>
      </c>
      <c r="F680" s="726" t="s">
        <v>2112</v>
      </c>
      <c r="G680" s="725" t="s">
        <v>596</v>
      </c>
      <c r="H680" s="725" t="s">
        <v>1322</v>
      </c>
      <c r="I680" s="725" t="s">
        <v>1323</v>
      </c>
      <c r="J680" s="725" t="s">
        <v>1324</v>
      </c>
      <c r="K680" s="725" t="s">
        <v>1325</v>
      </c>
      <c r="L680" s="727">
        <v>375.8</v>
      </c>
      <c r="M680" s="727">
        <v>1</v>
      </c>
      <c r="N680" s="728">
        <v>375.8</v>
      </c>
    </row>
    <row r="681" spans="1:14" ht="14.4" customHeight="1" x14ac:dyDescent="0.3">
      <c r="A681" s="723" t="s">
        <v>561</v>
      </c>
      <c r="B681" s="724" t="s">
        <v>2111</v>
      </c>
      <c r="C681" s="725" t="s">
        <v>580</v>
      </c>
      <c r="D681" s="726" t="s">
        <v>581</v>
      </c>
      <c r="E681" s="725" t="s">
        <v>589</v>
      </c>
      <c r="F681" s="726" t="s">
        <v>2112</v>
      </c>
      <c r="G681" s="725" t="s">
        <v>596</v>
      </c>
      <c r="H681" s="725" t="s">
        <v>1946</v>
      </c>
      <c r="I681" s="725" t="s">
        <v>1947</v>
      </c>
      <c r="J681" s="725" t="s">
        <v>1948</v>
      </c>
      <c r="K681" s="725" t="s">
        <v>1949</v>
      </c>
      <c r="L681" s="727">
        <v>219.9192741447479</v>
      </c>
      <c r="M681" s="727">
        <v>25</v>
      </c>
      <c r="N681" s="728">
        <v>5497.9818536186976</v>
      </c>
    </row>
    <row r="682" spans="1:14" ht="14.4" customHeight="1" x14ac:dyDescent="0.3">
      <c r="A682" s="723" t="s">
        <v>561</v>
      </c>
      <c r="B682" s="724" t="s">
        <v>2111</v>
      </c>
      <c r="C682" s="725" t="s">
        <v>580</v>
      </c>
      <c r="D682" s="726" t="s">
        <v>581</v>
      </c>
      <c r="E682" s="725" t="s">
        <v>589</v>
      </c>
      <c r="F682" s="726" t="s">
        <v>2112</v>
      </c>
      <c r="G682" s="725" t="s">
        <v>596</v>
      </c>
      <c r="H682" s="725" t="s">
        <v>1950</v>
      </c>
      <c r="I682" s="725" t="s">
        <v>1951</v>
      </c>
      <c r="J682" s="725" t="s">
        <v>1952</v>
      </c>
      <c r="K682" s="725" t="s">
        <v>1953</v>
      </c>
      <c r="L682" s="727">
        <v>171.71005017256516</v>
      </c>
      <c r="M682" s="727">
        <v>12</v>
      </c>
      <c r="N682" s="728">
        <v>2060.5206020707819</v>
      </c>
    </row>
    <row r="683" spans="1:14" ht="14.4" customHeight="1" x14ac:dyDescent="0.3">
      <c r="A683" s="723" t="s">
        <v>561</v>
      </c>
      <c r="B683" s="724" t="s">
        <v>2111</v>
      </c>
      <c r="C683" s="725" t="s">
        <v>580</v>
      </c>
      <c r="D683" s="726" t="s">
        <v>581</v>
      </c>
      <c r="E683" s="725" t="s">
        <v>589</v>
      </c>
      <c r="F683" s="726" t="s">
        <v>2112</v>
      </c>
      <c r="G683" s="725" t="s">
        <v>596</v>
      </c>
      <c r="H683" s="725" t="s">
        <v>748</v>
      </c>
      <c r="I683" s="725" t="s">
        <v>749</v>
      </c>
      <c r="J683" s="725" t="s">
        <v>750</v>
      </c>
      <c r="K683" s="725" t="s">
        <v>751</v>
      </c>
      <c r="L683" s="727">
        <v>28.669999999999984</v>
      </c>
      <c r="M683" s="727">
        <v>2</v>
      </c>
      <c r="N683" s="728">
        <v>57.339999999999968</v>
      </c>
    </row>
    <row r="684" spans="1:14" ht="14.4" customHeight="1" x14ac:dyDescent="0.3">
      <c r="A684" s="723" t="s">
        <v>561</v>
      </c>
      <c r="B684" s="724" t="s">
        <v>2111</v>
      </c>
      <c r="C684" s="725" t="s">
        <v>580</v>
      </c>
      <c r="D684" s="726" t="s">
        <v>581</v>
      </c>
      <c r="E684" s="725" t="s">
        <v>589</v>
      </c>
      <c r="F684" s="726" t="s">
        <v>2112</v>
      </c>
      <c r="G684" s="725" t="s">
        <v>596</v>
      </c>
      <c r="H684" s="725" t="s">
        <v>1360</v>
      </c>
      <c r="I684" s="725" t="s">
        <v>1361</v>
      </c>
      <c r="J684" s="725" t="s">
        <v>1362</v>
      </c>
      <c r="K684" s="725" t="s">
        <v>1363</v>
      </c>
      <c r="L684" s="727">
        <v>37.400000000000006</v>
      </c>
      <c r="M684" s="727">
        <v>1</v>
      </c>
      <c r="N684" s="728">
        <v>37.400000000000006</v>
      </c>
    </row>
    <row r="685" spans="1:14" ht="14.4" customHeight="1" x14ac:dyDescent="0.3">
      <c r="A685" s="723" t="s">
        <v>561</v>
      </c>
      <c r="B685" s="724" t="s">
        <v>2111</v>
      </c>
      <c r="C685" s="725" t="s">
        <v>580</v>
      </c>
      <c r="D685" s="726" t="s">
        <v>581</v>
      </c>
      <c r="E685" s="725" t="s">
        <v>589</v>
      </c>
      <c r="F685" s="726" t="s">
        <v>2112</v>
      </c>
      <c r="G685" s="725" t="s">
        <v>596</v>
      </c>
      <c r="H685" s="725" t="s">
        <v>760</v>
      </c>
      <c r="I685" s="725" t="s">
        <v>761</v>
      </c>
      <c r="J685" s="725" t="s">
        <v>762</v>
      </c>
      <c r="K685" s="725" t="s">
        <v>763</v>
      </c>
      <c r="L685" s="727">
        <v>73.469838360973128</v>
      </c>
      <c r="M685" s="727">
        <v>158</v>
      </c>
      <c r="N685" s="728">
        <v>11608.234461033753</v>
      </c>
    </row>
    <row r="686" spans="1:14" ht="14.4" customHeight="1" x14ac:dyDescent="0.3">
      <c r="A686" s="723" t="s">
        <v>561</v>
      </c>
      <c r="B686" s="724" t="s">
        <v>2111</v>
      </c>
      <c r="C686" s="725" t="s">
        <v>580</v>
      </c>
      <c r="D686" s="726" t="s">
        <v>581</v>
      </c>
      <c r="E686" s="725" t="s">
        <v>589</v>
      </c>
      <c r="F686" s="726" t="s">
        <v>2112</v>
      </c>
      <c r="G686" s="725" t="s">
        <v>596</v>
      </c>
      <c r="H686" s="725" t="s">
        <v>764</v>
      </c>
      <c r="I686" s="725" t="s">
        <v>765</v>
      </c>
      <c r="J686" s="725" t="s">
        <v>687</v>
      </c>
      <c r="K686" s="725" t="s">
        <v>766</v>
      </c>
      <c r="L686" s="727">
        <v>62.12833333333333</v>
      </c>
      <c r="M686" s="727">
        <v>12</v>
      </c>
      <c r="N686" s="728">
        <v>745.54</v>
      </c>
    </row>
    <row r="687" spans="1:14" ht="14.4" customHeight="1" x14ac:dyDescent="0.3">
      <c r="A687" s="723" t="s">
        <v>561</v>
      </c>
      <c r="B687" s="724" t="s">
        <v>2111</v>
      </c>
      <c r="C687" s="725" t="s">
        <v>580</v>
      </c>
      <c r="D687" s="726" t="s">
        <v>581</v>
      </c>
      <c r="E687" s="725" t="s">
        <v>589</v>
      </c>
      <c r="F687" s="726" t="s">
        <v>2112</v>
      </c>
      <c r="G687" s="725" t="s">
        <v>596</v>
      </c>
      <c r="H687" s="725" t="s">
        <v>1718</v>
      </c>
      <c r="I687" s="725" t="s">
        <v>1719</v>
      </c>
      <c r="J687" s="725" t="s">
        <v>1720</v>
      </c>
      <c r="K687" s="725" t="s">
        <v>1298</v>
      </c>
      <c r="L687" s="727">
        <v>33.440000000000012</v>
      </c>
      <c r="M687" s="727">
        <v>1</v>
      </c>
      <c r="N687" s="728">
        <v>33.440000000000012</v>
      </c>
    </row>
    <row r="688" spans="1:14" ht="14.4" customHeight="1" x14ac:dyDescent="0.3">
      <c r="A688" s="723" t="s">
        <v>561</v>
      </c>
      <c r="B688" s="724" t="s">
        <v>2111</v>
      </c>
      <c r="C688" s="725" t="s">
        <v>580</v>
      </c>
      <c r="D688" s="726" t="s">
        <v>581</v>
      </c>
      <c r="E688" s="725" t="s">
        <v>589</v>
      </c>
      <c r="F688" s="726" t="s">
        <v>2112</v>
      </c>
      <c r="G688" s="725" t="s">
        <v>596</v>
      </c>
      <c r="H688" s="725" t="s">
        <v>1954</v>
      </c>
      <c r="I688" s="725" t="s">
        <v>1955</v>
      </c>
      <c r="J688" s="725" t="s">
        <v>773</v>
      </c>
      <c r="K688" s="725" t="s">
        <v>1956</v>
      </c>
      <c r="L688" s="727">
        <v>18.669980013559819</v>
      </c>
      <c r="M688" s="727">
        <v>1</v>
      </c>
      <c r="N688" s="728">
        <v>18.669980013559819</v>
      </c>
    </row>
    <row r="689" spans="1:14" ht="14.4" customHeight="1" x14ac:dyDescent="0.3">
      <c r="A689" s="723" t="s">
        <v>561</v>
      </c>
      <c r="B689" s="724" t="s">
        <v>2111</v>
      </c>
      <c r="C689" s="725" t="s">
        <v>580</v>
      </c>
      <c r="D689" s="726" t="s">
        <v>581</v>
      </c>
      <c r="E689" s="725" t="s">
        <v>589</v>
      </c>
      <c r="F689" s="726" t="s">
        <v>2112</v>
      </c>
      <c r="G689" s="725" t="s">
        <v>596</v>
      </c>
      <c r="H689" s="725" t="s">
        <v>1957</v>
      </c>
      <c r="I689" s="725" t="s">
        <v>1957</v>
      </c>
      <c r="J689" s="725" t="s">
        <v>598</v>
      </c>
      <c r="K689" s="725" t="s">
        <v>1958</v>
      </c>
      <c r="L689" s="727">
        <v>192.5</v>
      </c>
      <c r="M689" s="727">
        <v>1</v>
      </c>
      <c r="N689" s="728">
        <v>192.5</v>
      </c>
    </row>
    <row r="690" spans="1:14" ht="14.4" customHeight="1" x14ac:dyDescent="0.3">
      <c r="A690" s="723" t="s">
        <v>561</v>
      </c>
      <c r="B690" s="724" t="s">
        <v>2111</v>
      </c>
      <c r="C690" s="725" t="s">
        <v>580</v>
      </c>
      <c r="D690" s="726" t="s">
        <v>581</v>
      </c>
      <c r="E690" s="725" t="s">
        <v>589</v>
      </c>
      <c r="F690" s="726" t="s">
        <v>2112</v>
      </c>
      <c r="G690" s="725" t="s">
        <v>596</v>
      </c>
      <c r="H690" s="725" t="s">
        <v>1375</v>
      </c>
      <c r="I690" s="725" t="s">
        <v>1375</v>
      </c>
      <c r="J690" s="725" t="s">
        <v>1376</v>
      </c>
      <c r="K690" s="725" t="s">
        <v>1377</v>
      </c>
      <c r="L690" s="727">
        <v>93.15000000000002</v>
      </c>
      <c r="M690" s="727">
        <v>1</v>
      </c>
      <c r="N690" s="728">
        <v>93.15000000000002</v>
      </c>
    </row>
    <row r="691" spans="1:14" ht="14.4" customHeight="1" x14ac:dyDescent="0.3">
      <c r="A691" s="723" t="s">
        <v>561</v>
      </c>
      <c r="B691" s="724" t="s">
        <v>2111</v>
      </c>
      <c r="C691" s="725" t="s">
        <v>580</v>
      </c>
      <c r="D691" s="726" t="s">
        <v>581</v>
      </c>
      <c r="E691" s="725" t="s">
        <v>589</v>
      </c>
      <c r="F691" s="726" t="s">
        <v>2112</v>
      </c>
      <c r="G691" s="725" t="s">
        <v>596</v>
      </c>
      <c r="H691" s="725" t="s">
        <v>779</v>
      </c>
      <c r="I691" s="725" t="s">
        <v>780</v>
      </c>
      <c r="J691" s="725" t="s">
        <v>633</v>
      </c>
      <c r="K691" s="725" t="s">
        <v>781</v>
      </c>
      <c r="L691" s="727">
        <v>42.169991535603415</v>
      </c>
      <c r="M691" s="727">
        <v>32</v>
      </c>
      <c r="N691" s="728">
        <v>1349.4397291393093</v>
      </c>
    </row>
    <row r="692" spans="1:14" ht="14.4" customHeight="1" x14ac:dyDescent="0.3">
      <c r="A692" s="723" t="s">
        <v>561</v>
      </c>
      <c r="B692" s="724" t="s">
        <v>2111</v>
      </c>
      <c r="C692" s="725" t="s">
        <v>580</v>
      </c>
      <c r="D692" s="726" t="s">
        <v>581</v>
      </c>
      <c r="E692" s="725" t="s">
        <v>589</v>
      </c>
      <c r="F692" s="726" t="s">
        <v>2112</v>
      </c>
      <c r="G692" s="725" t="s">
        <v>596</v>
      </c>
      <c r="H692" s="725" t="s">
        <v>1959</v>
      </c>
      <c r="I692" s="725" t="s">
        <v>1960</v>
      </c>
      <c r="J692" s="725" t="s">
        <v>1961</v>
      </c>
      <c r="K692" s="725" t="s">
        <v>615</v>
      </c>
      <c r="L692" s="727">
        <v>125.7</v>
      </c>
      <c r="M692" s="727">
        <v>60</v>
      </c>
      <c r="N692" s="728">
        <v>7542</v>
      </c>
    </row>
    <row r="693" spans="1:14" ht="14.4" customHeight="1" x14ac:dyDescent="0.3">
      <c r="A693" s="723" t="s">
        <v>561</v>
      </c>
      <c r="B693" s="724" t="s">
        <v>2111</v>
      </c>
      <c r="C693" s="725" t="s">
        <v>580</v>
      </c>
      <c r="D693" s="726" t="s">
        <v>581</v>
      </c>
      <c r="E693" s="725" t="s">
        <v>589</v>
      </c>
      <c r="F693" s="726" t="s">
        <v>2112</v>
      </c>
      <c r="G693" s="725" t="s">
        <v>596</v>
      </c>
      <c r="H693" s="725" t="s">
        <v>782</v>
      </c>
      <c r="I693" s="725" t="s">
        <v>783</v>
      </c>
      <c r="J693" s="725" t="s">
        <v>784</v>
      </c>
      <c r="K693" s="725" t="s">
        <v>785</v>
      </c>
      <c r="L693" s="727">
        <v>60.250496759059203</v>
      </c>
      <c r="M693" s="727">
        <v>68</v>
      </c>
      <c r="N693" s="728">
        <v>4097.0337796160256</v>
      </c>
    </row>
    <row r="694" spans="1:14" ht="14.4" customHeight="1" x14ac:dyDescent="0.3">
      <c r="A694" s="723" t="s">
        <v>561</v>
      </c>
      <c r="B694" s="724" t="s">
        <v>2111</v>
      </c>
      <c r="C694" s="725" t="s">
        <v>580</v>
      </c>
      <c r="D694" s="726" t="s">
        <v>581</v>
      </c>
      <c r="E694" s="725" t="s">
        <v>589</v>
      </c>
      <c r="F694" s="726" t="s">
        <v>2112</v>
      </c>
      <c r="G694" s="725" t="s">
        <v>596</v>
      </c>
      <c r="H694" s="725" t="s">
        <v>786</v>
      </c>
      <c r="I694" s="725" t="s">
        <v>787</v>
      </c>
      <c r="J694" s="725" t="s">
        <v>788</v>
      </c>
      <c r="K694" s="725" t="s">
        <v>789</v>
      </c>
      <c r="L694" s="727">
        <v>1592.8</v>
      </c>
      <c r="M694" s="727">
        <v>1</v>
      </c>
      <c r="N694" s="728">
        <v>1592.8</v>
      </c>
    </row>
    <row r="695" spans="1:14" ht="14.4" customHeight="1" x14ac:dyDescent="0.3">
      <c r="A695" s="723" t="s">
        <v>561</v>
      </c>
      <c r="B695" s="724" t="s">
        <v>2111</v>
      </c>
      <c r="C695" s="725" t="s">
        <v>580</v>
      </c>
      <c r="D695" s="726" t="s">
        <v>581</v>
      </c>
      <c r="E695" s="725" t="s">
        <v>589</v>
      </c>
      <c r="F695" s="726" t="s">
        <v>2112</v>
      </c>
      <c r="G695" s="725" t="s">
        <v>596</v>
      </c>
      <c r="H695" s="725" t="s">
        <v>790</v>
      </c>
      <c r="I695" s="725" t="s">
        <v>791</v>
      </c>
      <c r="J695" s="725" t="s">
        <v>792</v>
      </c>
      <c r="K695" s="725" t="s">
        <v>793</v>
      </c>
      <c r="L695" s="727">
        <v>74.88000000000001</v>
      </c>
      <c r="M695" s="727">
        <v>5</v>
      </c>
      <c r="N695" s="728">
        <v>374.40000000000003</v>
      </c>
    </row>
    <row r="696" spans="1:14" ht="14.4" customHeight="1" x14ac:dyDescent="0.3">
      <c r="A696" s="723" t="s">
        <v>561</v>
      </c>
      <c r="B696" s="724" t="s">
        <v>2111</v>
      </c>
      <c r="C696" s="725" t="s">
        <v>580</v>
      </c>
      <c r="D696" s="726" t="s">
        <v>581</v>
      </c>
      <c r="E696" s="725" t="s">
        <v>589</v>
      </c>
      <c r="F696" s="726" t="s">
        <v>2112</v>
      </c>
      <c r="G696" s="725" t="s">
        <v>596</v>
      </c>
      <c r="H696" s="725" t="s">
        <v>1962</v>
      </c>
      <c r="I696" s="725" t="s">
        <v>1963</v>
      </c>
      <c r="J696" s="725" t="s">
        <v>1964</v>
      </c>
      <c r="K696" s="725" t="s">
        <v>1965</v>
      </c>
      <c r="L696" s="727">
        <v>242.00000036116072</v>
      </c>
      <c r="M696" s="727">
        <v>71</v>
      </c>
      <c r="N696" s="728">
        <v>17182.00002564241</v>
      </c>
    </row>
    <row r="697" spans="1:14" ht="14.4" customHeight="1" x14ac:dyDescent="0.3">
      <c r="A697" s="723" t="s">
        <v>561</v>
      </c>
      <c r="B697" s="724" t="s">
        <v>2111</v>
      </c>
      <c r="C697" s="725" t="s">
        <v>580</v>
      </c>
      <c r="D697" s="726" t="s">
        <v>581</v>
      </c>
      <c r="E697" s="725" t="s">
        <v>589</v>
      </c>
      <c r="F697" s="726" t="s">
        <v>2112</v>
      </c>
      <c r="G697" s="725" t="s">
        <v>596</v>
      </c>
      <c r="H697" s="725" t="s">
        <v>805</v>
      </c>
      <c r="I697" s="725" t="s">
        <v>806</v>
      </c>
      <c r="J697" s="725" t="s">
        <v>807</v>
      </c>
      <c r="K697" s="725" t="s">
        <v>808</v>
      </c>
      <c r="L697" s="727">
        <v>20.76</v>
      </c>
      <c r="M697" s="727">
        <v>20</v>
      </c>
      <c r="N697" s="728">
        <v>415.20000000000005</v>
      </c>
    </row>
    <row r="698" spans="1:14" ht="14.4" customHeight="1" x14ac:dyDescent="0.3">
      <c r="A698" s="723" t="s">
        <v>561</v>
      </c>
      <c r="B698" s="724" t="s">
        <v>2111</v>
      </c>
      <c r="C698" s="725" t="s">
        <v>580</v>
      </c>
      <c r="D698" s="726" t="s">
        <v>581</v>
      </c>
      <c r="E698" s="725" t="s">
        <v>589</v>
      </c>
      <c r="F698" s="726" t="s">
        <v>2112</v>
      </c>
      <c r="G698" s="725" t="s">
        <v>596</v>
      </c>
      <c r="H698" s="725" t="s">
        <v>813</v>
      </c>
      <c r="I698" s="725" t="s">
        <v>814</v>
      </c>
      <c r="J698" s="725" t="s">
        <v>815</v>
      </c>
      <c r="K698" s="725" t="s">
        <v>816</v>
      </c>
      <c r="L698" s="727">
        <v>64.881226301238868</v>
      </c>
      <c r="M698" s="727">
        <v>32</v>
      </c>
      <c r="N698" s="728">
        <v>2076.1992416396438</v>
      </c>
    </row>
    <row r="699" spans="1:14" ht="14.4" customHeight="1" x14ac:dyDescent="0.3">
      <c r="A699" s="723" t="s">
        <v>561</v>
      </c>
      <c r="B699" s="724" t="s">
        <v>2111</v>
      </c>
      <c r="C699" s="725" t="s">
        <v>580</v>
      </c>
      <c r="D699" s="726" t="s">
        <v>581</v>
      </c>
      <c r="E699" s="725" t="s">
        <v>589</v>
      </c>
      <c r="F699" s="726" t="s">
        <v>2112</v>
      </c>
      <c r="G699" s="725" t="s">
        <v>596</v>
      </c>
      <c r="H699" s="725" t="s">
        <v>1732</v>
      </c>
      <c r="I699" s="725" t="s">
        <v>822</v>
      </c>
      <c r="J699" s="725" t="s">
        <v>1733</v>
      </c>
      <c r="K699" s="725"/>
      <c r="L699" s="727">
        <v>169.92</v>
      </c>
      <c r="M699" s="727">
        <v>4</v>
      </c>
      <c r="N699" s="728">
        <v>679.68</v>
      </c>
    </row>
    <row r="700" spans="1:14" ht="14.4" customHeight="1" x14ac:dyDescent="0.3">
      <c r="A700" s="723" t="s">
        <v>561</v>
      </c>
      <c r="B700" s="724" t="s">
        <v>2111</v>
      </c>
      <c r="C700" s="725" t="s">
        <v>580</v>
      </c>
      <c r="D700" s="726" t="s">
        <v>581</v>
      </c>
      <c r="E700" s="725" t="s">
        <v>589</v>
      </c>
      <c r="F700" s="726" t="s">
        <v>2112</v>
      </c>
      <c r="G700" s="725" t="s">
        <v>596</v>
      </c>
      <c r="H700" s="725" t="s">
        <v>1394</v>
      </c>
      <c r="I700" s="725" t="s">
        <v>1395</v>
      </c>
      <c r="J700" s="725" t="s">
        <v>1396</v>
      </c>
      <c r="K700" s="725" t="s">
        <v>1397</v>
      </c>
      <c r="L700" s="727">
        <v>187.66999999999996</v>
      </c>
      <c r="M700" s="727">
        <v>2</v>
      </c>
      <c r="N700" s="728">
        <v>375.33999999999992</v>
      </c>
    </row>
    <row r="701" spans="1:14" ht="14.4" customHeight="1" x14ac:dyDescent="0.3">
      <c r="A701" s="723" t="s">
        <v>561</v>
      </c>
      <c r="B701" s="724" t="s">
        <v>2111</v>
      </c>
      <c r="C701" s="725" t="s">
        <v>580</v>
      </c>
      <c r="D701" s="726" t="s">
        <v>581</v>
      </c>
      <c r="E701" s="725" t="s">
        <v>589</v>
      </c>
      <c r="F701" s="726" t="s">
        <v>2112</v>
      </c>
      <c r="G701" s="725" t="s">
        <v>596</v>
      </c>
      <c r="H701" s="725" t="s">
        <v>1398</v>
      </c>
      <c r="I701" s="725" t="s">
        <v>1399</v>
      </c>
      <c r="J701" s="725" t="s">
        <v>1400</v>
      </c>
      <c r="K701" s="725" t="s">
        <v>1401</v>
      </c>
      <c r="L701" s="727">
        <v>166.65</v>
      </c>
      <c r="M701" s="727">
        <v>1</v>
      </c>
      <c r="N701" s="728">
        <v>166.65</v>
      </c>
    </row>
    <row r="702" spans="1:14" ht="14.4" customHeight="1" x14ac:dyDescent="0.3">
      <c r="A702" s="723" t="s">
        <v>561</v>
      </c>
      <c r="B702" s="724" t="s">
        <v>2111</v>
      </c>
      <c r="C702" s="725" t="s">
        <v>580</v>
      </c>
      <c r="D702" s="726" t="s">
        <v>581</v>
      </c>
      <c r="E702" s="725" t="s">
        <v>589</v>
      </c>
      <c r="F702" s="726" t="s">
        <v>2112</v>
      </c>
      <c r="G702" s="725" t="s">
        <v>596</v>
      </c>
      <c r="H702" s="725" t="s">
        <v>824</v>
      </c>
      <c r="I702" s="725" t="s">
        <v>825</v>
      </c>
      <c r="J702" s="725" t="s">
        <v>625</v>
      </c>
      <c r="K702" s="725" t="s">
        <v>826</v>
      </c>
      <c r="L702" s="727">
        <v>70.683997197313005</v>
      </c>
      <c r="M702" s="727">
        <v>14</v>
      </c>
      <c r="N702" s="728">
        <v>989.57596076238201</v>
      </c>
    </row>
    <row r="703" spans="1:14" ht="14.4" customHeight="1" x14ac:dyDescent="0.3">
      <c r="A703" s="723" t="s">
        <v>561</v>
      </c>
      <c r="B703" s="724" t="s">
        <v>2111</v>
      </c>
      <c r="C703" s="725" t="s">
        <v>580</v>
      </c>
      <c r="D703" s="726" t="s">
        <v>581</v>
      </c>
      <c r="E703" s="725" t="s">
        <v>589</v>
      </c>
      <c r="F703" s="726" t="s">
        <v>2112</v>
      </c>
      <c r="G703" s="725" t="s">
        <v>596</v>
      </c>
      <c r="H703" s="725" t="s">
        <v>1966</v>
      </c>
      <c r="I703" s="725" t="s">
        <v>1967</v>
      </c>
      <c r="J703" s="725" t="s">
        <v>652</v>
      </c>
      <c r="K703" s="725" t="s">
        <v>1968</v>
      </c>
      <c r="L703" s="727">
        <v>154.02999999999997</v>
      </c>
      <c r="M703" s="727">
        <v>1</v>
      </c>
      <c r="N703" s="728">
        <v>154.02999999999997</v>
      </c>
    </row>
    <row r="704" spans="1:14" ht="14.4" customHeight="1" x14ac:dyDescent="0.3">
      <c r="A704" s="723" t="s">
        <v>561</v>
      </c>
      <c r="B704" s="724" t="s">
        <v>2111</v>
      </c>
      <c r="C704" s="725" t="s">
        <v>580</v>
      </c>
      <c r="D704" s="726" t="s">
        <v>581</v>
      </c>
      <c r="E704" s="725" t="s">
        <v>589</v>
      </c>
      <c r="F704" s="726" t="s">
        <v>2112</v>
      </c>
      <c r="G704" s="725" t="s">
        <v>596</v>
      </c>
      <c r="H704" s="725" t="s">
        <v>1969</v>
      </c>
      <c r="I704" s="725" t="s">
        <v>1969</v>
      </c>
      <c r="J704" s="725" t="s">
        <v>1970</v>
      </c>
      <c r="K704" s="725" t="s">
        <v>602</v>
      </c>
      <c r="L704" s="727">
        <v>288.53000100533978</v>
      </c>
      <c r="M704" s="727">
        <v>3</v>
      </c>
      <c r="N704" s="728">
        <v>865.59000301601941</v>
      </c>
    </row>
    <row r="705" spans="1:14" ht="14.4" customHeight="1" x14ac:dyDescent="0.3">
      <c r="A705" s="723" t="s">
        <v>561</v>
      </c>
      <c r="B705" s="724" t="s">
        <v>2111</v>
      </c>
      <c r="C705" s="725" t="s">
        <v>580</v>
      </c>
      <c r="D705" s="726" t="s">
        <v>581</v>
      </c>
      <c r="E705" s="725" t="s">
        <v>589</v>
      </c>
      <c r="F705" s="726" t="s">
        <v>2112</v>
      </c>
      <c r="G705" s="725" t="s">
        <v>596</v>
      </c>
      <c r="H705" s="725" t="s">
        <v>1971</v>
      </c>
      <c r="I705" s="725" t="s">
        <v>1972</v>
      </c>
      <c r="J705" s="725" t="s">
        <v>1973</v>
      </c>
      <c r="K705" s="725" t="s">
        <v>785</v>
      </c>
      <c r="L705" s="727">
        <v>57.940000000000012</v>
      </c>
      <c r="M705" s="727">
        <v>2</v>
      </c>
      <c r="N705" s="728">
        <v>115.88000000000002</v>
      </c>
    </row>
    <row r="706" spans="1:14" ht="14.4" customHeight="1" x14ac:dyDescent="0.3">
      <c r="A706" s="723" t="s">
        <v>561</v>
      </c>
      <c r="B706" s="724" t="s">
        <v>2111</v>
      </c>
      <c r="C706" s="725" t="s">
        <v>580</v>
      </c>
      <c r="D706" s="726" t="s">
        <v>581</v>
      </c>
      <c r="E706" s="725" t="s">
        <v>589</v>
      </c>
      <c r="F706" s="726" t="s">
        <v>2112</v>
      </c>
      <c r="G706" s="725" t="s">
        <v>596</v>
      </c>
      <c r="H706" s="725" t="s">
        <v>841</v>
      </c>
      <c r="I706" s="725" t="s">
        <v>842</v>
      </c>
      <c r="J706" s="725" t="s">
        <v>843</v>
      </c>
      <c r="K706" s="725" t="s">
        <v>844</v>
      </c>
      <c r="L706" s="727">
        <v>149.52631578947367</v>
      </c>
      <c r="M706" s="727">
        <v>38</v>
      </c>
      <c r="N706" s="728">
        <v>5682</v>
      </c>
    </row>
    <row r="707" spans="1:14" ht="14.4" customHeight="1" x14ac:dyDescent="0.3">
      <c r="A707" s="723" t="s">
        <v>561</v>
      </c>
      <c r="B707" s="724" t="s">
        <v>2111</v>
      </c>
      <c r="C707" s="725" t="s">
        <v>580</v>
      </c>
      <c r="D707" s="726" t="s">
        <v>581</v>
      </c>
      <c r="E707" s="725" t="s">
        <v>589</v>
      </c>
      <c r="F707" s="726" t="s">
        <v>2112</v>
      </c>
      <c r="G707" s="725" t="s">
        <v>596</v>
      </c>
      <c r="H707" s="725" t="s">
        <v>1974</v>
      </c>
      <c r="I707" s="725" t="s">
        <v>1975</v>
      </c>
      <c r="J707" s="725" t="s">
        <v>1976</v>
      </c>
      <c r="K707" s="725" t="s">
        <v>1977</v>
      </c>
      <c r="L707" s="727">
        <v>3569.28</v>
      </c>
      <c r="M707" s="727">
        <v>1</v>
      </c>
      <c r="N707" s="728">
        <v>3569.28</v>
      </c>
    </row>
    <row r="708" spans="1:14" ht="14.4" customHeight="1" x14ac:dyDescent="0.3">
      <c r="A708" s="723" t="s">
        <v>561</v>
      </c>
      <c r="B708" s="724" t="s">
        <v>2111</v>
      </c>
      <c r="C708" s="725" t="s">
        <v>580</v>
      </c>
      <c r="D708" s="726" t="s">
        <v>581</v>
      </c>
      <c r="E708" s="725" t="s">
        <v>589</v>
      </c>
      <c r="F708" s="726" t="s">
        <v>2112</v>
      </c>
      <c r="G708" s="725" t="s">
        <v>596</v>
      </c>
      <c r="H708" s="725" t="s">
        <v>845</v>
      </c>
      <c r="I708" s="725" t="s">
        <v>846</v>
      </c>
      <c r="J708" s="725" t="s">
        <v>847</v>
      </c>
      <c r="K708" s="725" t="s">
        <v>848</v>
      </c>
      <c r="L708" s="727">
        <v>46.86889632943123</v>
      </c>
      <c r="M708" s="727">
        <v>25</v>
      </c>
      <c r="N708" s="728">
        <v>1171.7224082357807</v>
      </c>
    </row>
    <row r="709" spans="1:14" ht="14.4" customHeight="1" x14ac:dyDescent="0.3">
      <c r="A709" s="723" t="s">
        <v>561</v>
      </c>
      <c r="B709" s="724" t="s">
        <v>2111</v>
      </c>
      <c r="C709" s="725" t="s">
        <v>580</v>
      </c>
      <c r="D709" s="726" t="s">
        <v>581</v>
      </c>
      <c r="E709" s="725" t="s">
        <v>589</v>
      </c>
      <c r="F709" s="726" t="s">
        <v>2112</v>
      </c>
      <c r="G709" s="725" t="s">
        <v>596</v>
      </c>
      <c r="H709" s="725" t="s">
        <v>1978</v>
      </c>
      <c r="I709" s="725" t="s">
        <v>1979</v>
      </c>
      <c r="J709" s="725" t="s">
        <v>1980</v>
      </c>
      <c r="K709" s="725" t="s">
        <v>1981</v>
      </c>
      <c r="L709" s="727">
        <v>724.8</v>
      </c>
      <c r="M709" s="727">
        <v>1</v>
      </c>
      <c r="N709" s="728">
        <v>724.8</v>
      </c>
    </row>
    <row r="710" spans="1:14" ht="14.4" customHeight="1" x14ac:dyDescent="0.3">
      <c r="A710" s="723" t="s">
        <v>561</v>
      </c>
      <c r="B710" s="724" t="s">
        <v>2111</v>
      </c>
      <c r="C710" s="725" t="s">
        <v>580</v>
      </c>
      <c r="D710" s="726" t="s">
        <v>581</v>
      </c>
      <c r="E710" s="725" t="s">
        <v>589</v>
      </c>
      <c r="F710" s="726" t="s">
        <v>2112</v>
      </c>
      <c r="G710" s="725" t="s">
        <v>596</v>
      </c>
      <c r="H710" s="725" t="s">
        <v>860</v>
      </c>
      <c r="I710" s="725" t="s">
        <v>861</v>
      </c>
      <c r="J710" s="725" t="s">
        <v>862</v>
      </c>
      <c r="K710" s="725" t="s">
        <v>863</v>
      </c>
      <c r="L710" s="727">
        <v>111.52018329682095</v>
      </c>
      <c r="M710" s="727">
        <v>100</v>
      </c>
      <c r="N710" s="728">
        <v>11152.018329682094</v>
      </c>
    </row>
    <row r="711" spans="1:14" ht="14.4" customHeight="1" x14ac:dyDescent="0.3">
      <c r="A711" s="723" t="s">
        <v>561</v>
      </c>
      <c r="B711" s="724" t="s">
        <v>2111</v>
      </c>
      <c r="C711" s="725" t="s">
        <v>580</v>
      </c>
      <c r="D711" s="726" t="s">
        <v>581</v>
      </c>
      <c r="E711" s="725" t="s">
        <v>589</v>
      </c>
      <c r="F711" s="726" t="s">
        <v>2112</v>
      </c>
      <c r="G711" s="725" t="s">
        <v>596</v>
      </c>
      <c r="H711" s="725" t="s">
        <v>1982</v>
      </c>
      <c r="I711" s="725" t="s">
        <v>1983</v>
      </c>
      <c r="J711" s="725" t="s">
        <v>1984</v>
      </c>
      <c r="K711" s="725" t="s">
        <v>1985</v>
      </c>
      <c r="L711" s="727">
        <v>62.69</v>
      </c>
      <c r="M711" s="727">
        <v>3</v>
      </c>
      <c r="N711" s="728">
        <v>188.07</v>
      </c>
    </row>
    <row r="712" spans="1:14" ht="14.4" customHeight="1" x14ac:dyDescent="0.3">
      <c r="A712" s="723" t="s">
        <v>561</v>
      </c>
      <c r="B712" s="724" t="s">
        <v>2111</v>
      </c>
      <c r="C712" s="725" t="s">
        <v>580</v>
      </c>
      <c r="D712" s="726" t="s">
        <v>581</v>
      </c>
      <c r="E712" s="725" t="s">
        <v>589</v>
      </c>
      <c r="F712" s="726" t="s">
        <v>2112</v>
      </c>
      <c r="G712" s="725" t="s">
        <v>596</v>
      </c>
      <c r="H712" s="725" t="s">
        <v>1986</v>
      </c>
      <c r="I712" s="725" t="s">
        <v>1987</v>
      </c>
      <c r="J712" s="725" t="s">
        <v>1988</v>
      </c>
      <c r="K712" s="725" t="s">
        <v>1989</v>
      </c>
      <c r="L712" s="727">
        <v>52.46</v>
      </c>
      <c r="M712" s="727">
        <v>4</v>
      </c>
      <c r="N712" s="728">
        <v>209.84</v>
      </c>
    </row>
    <row r="713" spans="1:14" ht="14.4" customHeight="1" x14ac:dyDescent="0.3">
      <c r="A713" s="723" t="s">
        <v>561</v>
      </c>
      <c r="B713" s="724" t="s">
        <v>2111</v>
      </c>
      <c r="C713" s="725" t="s">
        <v>580</v>
      </c>
      <c r="D713" s="726" t="s">
        <v>581</v>
      </c>
      <c r="E713" s="725" t="s">
        <v>589</v>
      </c>
      <c r="F713" s="726" t="s">
        <v>2112</v>
      </c>
      <c r="G713" s="725" t="s">
        <v>596</v>
      </c>
      <c r="H713" s="725" t="s">
        <v>874</v>
      </c>
      <c r="I713" s="725" t="s">
        <v>875</v>
      </c>
      <c r="J713" s="725" t="s">
        <v>876</v>
      </c>
      <c r="K713" s="725" t="s">
        <v>877</v>
      </c>
      <c r="L713" s="727">
        <v>382.10999999999996</v>
      </c>
      <c r="M713" s="727">
        <v>4</v>
      </c>
      <c r="N713" s="728">
        <v>1528.4399999999998</v>
      </c>
    </row>
    <row r="714" spans="1:14" ht="14.4" customHeight="1" x14ac:dyDescent="0.3">
      <c r="A714" s="723" t="s">
        <v>561</v>
      </c>
      <c r="B714" s="724" t="s">
        <v>2111</v>
      </c>
      <c r="C714" s="725" t="s">
        <v>580</v>
      </c>
      <c r="D714" s="726" t="s">
        <v>581</v>
      </c>
      <c r="E714" s="725" t="s">
        <v>589</v>
      </c>
      <c r="F714" s="726" t="s">
        <v>2112</v>
      </c>
      <c r="G714" s="725" t="s">
        <v>596</v>
      </c>
      <c r="H714" s="725" t="s">
        <v>1990</v>
      </c>
      <c r="I714" s="725" t="s">
        <v>822</v>
      </c>
      <c r="J714" s="725" t="s">
        <v>1991</v>
      </c>
      <c r="K714" s="725"/>
      <c r="L714" s="727">
        <v>92.962165902158461</v>
      </c>
      <c r="M714" s="727">
        <v>17</v>
      </c>
      <c r="N714" s="728">
        <v>1580.3568203366938</v>
      </c>
    </row>
    <row r="715" spans="1:14" ht="14.4" customHeight="1" x14ac:dyDescent="0.3">
      <c r="A715" s="723" t="s">
        <v>561</v>
      </c>
      <c r="B715" s="724" t="s">
        <v>2111</v>
      </c>
      <c r="C715" s="725" t="s">
        <v>580</v>
      </c>
      <c r="D715" s="726" t="s">
        <v>581</v>
      </c>
      <c r="E715" s="725" t="s">
        <v>589</v>
      </c>
      <c r="F715" s="726" t="s">
        <v>2112</v>
      </c>
      <c r="G715" s="725" t="s">
        <v>596</v>
      </c>
      <c r="H715" s="725" t="s">
        <v>878</v>
      </c>
      <c r="I715" s="725" t="s">
        <v>822</v>
      </c>
      <c r="J715" s="725" t="s">
        <v>879</v>
      </c>
      <c r="K715" s="725"/>
      <c r="L715" s="727">
        <v>316.91292790525631</v>
      </c>
      <c r="M715" s="727">
        <v>25</v>
      </c>
      <c r="N715" s="728">
        <v>7922.8231976314082</v>
      </c>
    </row>
    <row r="716" spans="1:14" ht="14.4" customHeight="1" x14ac:dyDescent="0.3">
      <c r="A716" s="723" t="s">
        <v>561</v>
      </c>
      <c r="B716" s="724" t="s">
        <v>2111</v>
      </c>
      <c r="C716" s="725" t="s">
        <v>580</v>
      </c>
      <c r="D716" s="726" t="s">
        <v>581</v>
      </c>
      <c r="E716" s="725" t="s">
        <v>589</v>
      </c>
      <c r="F716" s="726" t="s">
        <v>2112</v>
      </c>
      <c r="G716" s="725" t="s">
        <v>596</v>
      </c>
      <c r="H716" s="725" t="s">
        <v>1428</v>
      </c>
      <c r="I716" s="725" t="s">
        <v>822</v>
      </c>
      <c r="J716" s="725" t="s">
        <v>1429</v>
      </c>
      <c r="K716" s="725"/>
      <c r="L716" s="727">
        <v>138.83586256317102</v>
      </c>
      <c r="M716" s="727">
        <v>5</v>
      </c>
      <c r="N716" s="728">
        <v>694.17931281585504</v>
      </c>
    </row>
    <row r="717" spans="1:14" ht="14.4" customHeight="1" x14ac:dyDescent="0.3">
      <c r="A717" s="723" t="s">
        <v>561</v>
      </c>
      <c r="B717" s="724" t="s">
        <v>2111</v>
      </c>
      <c r="C717" s="725" t="s">
        <v>580</v>
      </c>
      <c r="D717" s="726" t="s">
        <v>581</v>
      </c>
      <c r="E717" s="725" t="s">
        <v>589</v>
      </c>
      <c r="F717" s="726" t="s">
        <v>2112</v>
      </c>
      <c r="G717" s="725" t="s">
        <v>596</v>
      </c>
      <c r="H717" s="725" t="s">
        <v>887</v>
      </c>
      <c r="I717" s="725" t="s">
        <v>822</v>
      </c>
      <c r="J717" s="725" t="s">
        <v>888</v>
      </c>
      <c r="K717" s="725" t="s">
        <v>889</v>
      </c>
      <c r="L717" s="727">
        <v>81.649988395029183</v>
      </c>
      <c r="M717" s="727">
        <v>19</v>
      </c>
      <c r="N717" s="728">
        <v>1551.3497795055544</v>
      </c>
    </row>
    <row r="718" spans="1:14" ht="14.4" customHeight="1" x14ac:dyDescent="0.3">
      <c r="A718" s="723" t="s">
        <v>561</v>
      </c>
      <c r="B718" s="724" t="s">
        <v>2111</v>
      </c>
      <c r="C718" s="725" t="s">
        <v>580</v>
      </c>
      <c r="D718" s="726" t="s">
        <v>581</v>
      </c>
      <c r="E718" s="725" t="s">
        <v>589</v>
      </c>
      <c r="F718" s="726" t="s">
        <v>2112</v>
      </c>
      <c r="G718" s="725" t="s">
        <v>596</v>
      </c>
      <c r="H718" s="725" t="s">
        <v>1992</v>
      </c>
      <c r="I718" s="725" t="s">
        <v>1993</v>
      </c>
      <c r="J718" s="725" t="s">
        <v>1994</v>
      </c>
      <c r="K718" s="725" t="s">
        <v>1995</v>
      </c>
      <c r="L718" s="727">
        <v>351.19</v>
      </c>
      <c r="M718" s="727">
        <v>3</v>
      </c>
      <c r="N718" s="728">
        <v>1053.57</v>
      </c>
    </row>
    <row r="719" spans="1:14" ht="14.4" customHeight="1" x14ac:dyDescent="0.3">
      <c r="A719" s="723" t="s">
        <v>561</v>
      </c>
      <c r="B719" s="724" t="s">
        <v>2111</v>
      </c>
      <c r="C719" s="725" t="s">
        <v>580</v>
      </c>
      <c r="D719" s="726" t="s">
        <v>581</v>
      </c>
      <c r="E719" s="725" t="s">
        <v>589</v>
      </c>
      <c r="F719" s="726" t="s">
        <v>2112</v>
      </c>
      <c r="G719" s="725" t="s">
        <v>596</v>
      </c>
      <c r="H719" s="725" t="s">
        <v>894</v>
      </c>
      <c r="I719" s="725" t="s">
        <v>895</v>
      </c>
      <c r="J719" s="725" t="s">
        <v>896</v>
      </c>
      <c r="K719" s="725" t="s">
        <v>897</v>
      </c>
      <c r="L719" s="727">
        <v>67.399999999999991</v>
      </c>
      <c r="M719" s="727">
        <v>1</v>
      </c>
      <c r="N719" s="728">
        <v>67.399999999999991</v>
      </c>
    </row>
    <row r="720" spans="1:14" ht="14.4" customHeight="1" x14ac:dyDescent="0.3">
      <c r="A720" s="723" t="s">
        <v>561</v>
      </c>
      <c r="B720" s="724" t="s">
        <v>2111</v>
      </c>
      <c r="C720" s="725" t="s">
        <v>580</v>
      </c>
      <c r="D720" s="726" t="s">
        <v>581</v>
      </c>
      <c r="E720" s="725" t="s">
        <v>589</v>
      </c>
      <c r="F720" s="726" t="s">
        <v>2112</v>
      </c>
      <c r="G720" s="725" t="s">
        <v>596</v>
      </c>
      <c r="H720" s="725" t="s">
        <v>1996</v>
      </c>
      <c r="I720" s="725" t="s">
        <v>822</v>
      </c>
      <c r="J720" s="725" t="s">
        <v>1997</v>
      </c>
      <c r="K720" s="725"/>
      <c r="L720" s="727">
        <v>62.174816008252741</v>
      </c>
      <c r="M720" s="727">
        <v>4</v>
      </c>
      <c r="N720" s="728">
        <v>248.69926403301096</v>
      </c>
    </row>
    <row r="721" spans="1:14" ht="14.4" customHeight="1" x14ac:dyDescent="0.3">
      <c r="A721" s="723" t="s">
        <v>561</v>
      </c>
      <c r="B721" s="724" t="s">
        <v>2111</v>
      </c>
      <c r="C721" s="725" t="s">
        <v>580</v>
      </c>
      <c r="D721" s="726" t="s">
        <v>581</v>
      </c>
      <c r="E721" s="725" t="s">
        <v>589</v>
      </c>
      <c r="F721" s="726" t="s">
        <v>2112</v>
      </c>
      <c r="G721" s="725" t="s">
        <v>596</v>
      </c>
      <c r="H721" s="725" t="s">
        <v>1440</v>
      </c>
      <c r="I721" s="725" t="s">
        <v>822</v>
      </c>
      <c r="J721" s="725" t="s">
        <v>1441</v>
      </c>
      <c r="K721" s="725"/>
      <c r="L721" s="727">
        <v>54.429024639336141</v>
      </c>
      <c r="M721" s="727">
        <v>3</v>
      </c>
      <c r="N721" s="728">
        <v>163.28707391800842</v>
      </c>
    </row>
    <row r="722" spans="1:14" ht="14.4" customHeight="1" x14ac:dyDescent="0.3">
      <c r="A722" s="723" t="s">
        <v>561</v>
      </c>
      <c r="B722" s="724" t="s">
        <v>2111</v>
      </c>
      <c r="C722" s="725" t="s">
        <v>580</v>
      </c>
      <c r="D722" s="726" t="s">
        <v>581</v>
      </c>
      <c r="E722" s="725" t="s">
        <v>589</v>
      </c>
      <c r="F722" s="726" t="s">
        <v>2112</v>
      </c>
      <c r="G722" s="725" t="s">
        <v>596</v>
      </c>
      <c r="H722" s="725" t="s">
        <v>898</v>
      </c>
      <c r="I722" s="725" t="s">
        <v>899</v>
      </c>
      <c r="J722" s="725" t="s">
        <v>900</v>
      </c>
      <c r="K722" s="725"/>
      <c r="L722" s="727">
        <v>252.97793534647957</v>
      </c>
      <c r="M722" s="727">
        <v>1</v>
      </c>
      <c r="N722" s="728">
        <v>252.97793534647957</v>
      </c>
    </row>
    <row r="723" spans="1:14" ht="14.4" customHeight="1" x14ac:dyDescent="0.3">
      <c r="A723" s="723" t="s">
        <v>561</v>
      </c>
      <c r="B723" s="724" t="s">
        <v>2111</v>
      </c>
      <c r="C723" s="725" t="s">
        <v>580</v>
      </c>
      <c r="D723" s="726" t="s">
        <v>581</v>
      </c>
      <c r="E723" s="725" t="s">
        <v>589</v>
      </c>
      <c r="F723" s="726" t="s">
        <v>2112</v>
      </c>
      <c r="G723" s="725" t="s">
        <v>596</v>
      </c>
      <c r="H723" s="725" t="s">
        <v>1998</v>
      </c>
      <c r="I723" s="725" t="s">
        <v>1998</v>
      </c>
      <c r="J723" s="725" t="s">
        <v>1999</v>
      </c>
      <c r="K723" s="725" t="s">
        <v>602</v>
      </c>
      <c r="L723" s="727">
        <v>365.97000000000008</v>
      </c>
      <c r="M723" s="727">
        <v>1</v>
      </c>
      <c r="N723" s="728">
        <v>365.97000000000008</v>
      </c>
    </row>
    <row r="724" spans="1:14" ht="14.4" customHeight="1" x14ac:dyDescent="0.3">
      <c r="A724" s="723" t="s">
        <v>561</v>
      </c>
      <c r="B724" s="724" t="s">
        <v>2111</v>
      </c>
      <c r="C724" s="725" t="s">
        <v>580</v>
      </c>
      <c r="D724" s="726" t="s">
        <v>581</v>
      </c>
      <c r="E724" s="725" t="s">
        <v>589</v>
      </c>
      <c r="F724" s="726" t="s">
        <v>2112</v>
      </c>
      <c r="G724" s="725" t="s">
        <v>596</v>
      </c>
      <c r="H724" s="725" t="s">
        <v>2000</v>
      </c>
      <c r="I724" s="725" t="s">
        <v>2001</v>
      </c>
      <c r="J724" s="725" t="s">
        <v>2002</v>
      </c>
      <c r="K724" s="725" t="s">
        <v>808</v>
      </c>
      <c r="L724" s="727">
        <v>17.390000000000004</v>
      </c>
      <c r="M724" s="727">
        <v>460</v>
      </c>
      <c r="N724" s="728">
        <v>7999.4000000000024</v>
      </c>
    </row>
    <row r="725" spans="1:14" ht="14.4" customHeight="1" x14ac:dyDescent="0.3">
      <c r="A725" s="723" t="s">
        <v>561</v>
      </c>
      <c r="B725" s="724" t="s">
        <v>2111</v>
      </c>
      <c r="C725" s="725" t="s">
        <v>580</v>
      </c>
      <c r="D725" s="726" t="s">
        <v>581</v>
      </c>
      <c r="E725" s="725" t="s">
        <v>589</v>
      </c>
      <c r="F725" s="726" t="s">
        <v>2112</v>
      </c>
      <c r="G725" s="725" t="s">
        <v>596</v>
      </c>
      <c r="H725" s="725" t="s">
        <v>2003</v>
      </c>
      <c r="I725" s="725" t="s">
        <v>2004</v>
      </c>
      <c r="J725" s="725" t="s">
        <v>2005</v>
      </c>
      <c r="K725" s="725" t="s">
        <v>2006</v>
      </c>
      <c r="L725" s="727">
        <v>140.55000000000001</v>
      </c>
      <c r="M725" s="727">
        <v>2</v>
      </c>
      <c r="N725" s="728">
        <v>281.10000000000002</v>
      </c>
    </row>
    <row r="726" spans="1:14" ht="14.4" customHeight="1" x14ac:dyDescent="0.3">
      <c r="A726" s="723" t="s">
        <v>561</v>
      </c>
      <c r="B726" s="724" t="s">
        <v>2111</v>
      </c>
      <c r="C726" s="725" t="s">
        <v>580</v>
      </c>
      <c r="D726" s="726" t="s">
        <v>581</v>
      </c>
      <c r="E726" s="725" t="s">
        <v>589</v>
      </c>
      <c r="F726" s="726" t="s">
        <v>2112</v>
      </c>
      <c r="G726" s="725" t="s">
        <v>596</v>
      </c>
      <c r="H726" s="725" t="s">
        <v>1768</v>
      </c>
      <c r="I726" s="725" t="s">
        <v>1769</v>
      </c>
      <c r="J726" s="725" t="s">
        <v>1770</v>
      </c>
      <c r="K726" s="725" t="s">
        <v>1771</v>
      </c>
      <c r="L726" s="727">
        <v>197.46</v>
      </c>
      <c r="M726" s="727">
        <v>3</v>
      </c>
      <c r="N726" s="728">
        <v>592.38</v>
      </c>
    </row>
    <row r="727" spans="1:14" ht="14.4" customHeight="1" x14ac:dyDescent="0.3">
      <c r="A727" s="723" t="s">
        <v>561</v>
      </c>
      <c r="B727" s="724" t="s">
        <v>2111</v>
      </c>
      <c r="C727" s="725" t="s">
        <v>580</v>
      </c>
      <c r="D727" s="726" t="s">
        <v>581</v>
      </c>
      <c r="E727" s="725" t="s">
        <v>589</v>
      </c>
      <c r="F727" s="726" t="s">
        <v>2112</v>
      </c>
      <c r="G727" s="725" t="s">
        <v>596</v>
      </c>
      <c r="H727" s="725" t="s">
        <v>2007</v>
      </c>
      <c r="I727" s="725" t="s">
        <v>2008</v>
      </c>
      <c r="J727" s="725" t="s">
        <v>2009</v>
      </c>
      <c r="K727" s="725" t="s">
        <v>2010</v>
      </c>
      <c r="L727" s="727">
        <v>356.75000000000017</v>
      </c>
      <c r="M727" s="727">
        <v>1</v>
      </c>
      <c r="N727" s="728">
        <v>356.75000000000017</v>
      </c>
    </row>
    <row r="728" spans="1:14" ht="14.4" customHeight="1" x14ac:dyDescent="0.3">
      <c r="A728" s="723" t="s">
        <v>561</v>
      </c>
      <c r="B728" s="724" t="s">
        <v>2111</v>
      </c>
      <c r="C728" s="725" t="s">
        <v>580</v>
      </c>
      <c r="D728" s="726" t="s">
        <v>581</v>
      </c>
      <c r="E728" s="725" t="s">
        <v>589</v>
      </c>
      <c r="F728" s="726" t="s">
        <v>2112</v>
      </c>
      <c r="G728" s="725" t="s">
        <v>596</v>
      </c>
      <c r="H728" s="725" t="s">
        <v>2011</v>
      </c>
      <c r="I728" s="725" t="s">
        <v>2011</v>
      </c>
      <c r="J728" s="725" t="s">
        <v>2012</v>
      </c>
      <c r="K728" s="725" t="s">
        <v>2013</v>
      </c>
      <c r="L728" s="727">
        <v>431.69</v>
      </c>
      <c r="M728" s="727">
        <v>1</v>
      </c>
      <c r="N728" s="728">
        <v>431.69</v>
      </c>
    </row>
    <row r="729" spans="1:14" ht="14.4" customHeight="1" x14ac:dyDescent="0.3">
      <c r="A729" s="723" t="s">
        <v>561</v>
      </c>
      <c r="B729" s="724" t="s">
        <v>2111</v>
      </c>
      <c r="C729" s="725" t="s">
        <v>580</v>
      </c>
      <c r="D729" s="726" t="s">
        <v>581</v>
      </c>
      <c r="E729" s="725" t="s">
        <v>589</v>
      </c>
      <c r="F729" s="726" t="s">
        <v>2112</v>
      </c>
      <c r="G729" s="725" t="s">
        <v>596</v>
      </c>
      <c r="H729" s="725" t="s">
        <v>934</v>
      </c>
      <c r="I729" s="725" t="s">
        <v>934</v>
      </c>
      <c r="J729" s="725" t="s">
        <v>935</v>
      </c>
      <c r="K729" s="725" t="s">
        <v>936</v>
      </c>
      <c r="L729" s="727">
        <v>175.03604695673107</v>
      </c>
      <c r="M729" s="727">
        <v>3</v>
      </c>
      <c r="N729" s="728">
        <v>525.10814087019321</v>
      </c>
    </row>
    <row r="730" spans="1:14" ht="14.4" customHeight="1" x14ac:dyDescent="0.3">
      <c r="A730" s="723" t="s">
        <v>561</v>
      </c>
      <c r="B730" s="724" t="s">
        <v>2111</v>
      </c>
      <c r="C730" s="725" t="s">
        <v>580</v>
      </c>
      <c r="D730" s="726" t="s">
        <v>581</v>
      </c>
      <c r="E730" s="725" t="s">
        <v>589</v>
      </c>
      <c r="F730" s="726" t="s">
        <v>2112</v>
      </c>
      <c r="G730" s="725" t="s">
        <v>596</v>
      </c>
      <c r="H730" s="725" t="s">
        <v>2014</v>
      </c>
      <c r="I730" s="725" t="s">
        <v>2015</v>
      </c>
      <c r="J730" s="725" t="s">
        <v>2016</v>
      </c>
      <c r="K730" s="725" t="s">
        <v>770</v>
      </c>
      <c r="L730" s="727">
        <v>18.770000000000007</v>
      </c>
      <c r="M730" s="727">
        <v>1</v>
      </c>
      <c r="N730" s="728">
        <v>18.770000000000007</v>
      </c>
    </row>
    <row r="731" spans="1:14" ht="14.4" customHeight="1" x14ac:dyDescent="0.3">
      <c r="A731" s="723" t="s">
        <v>561</v>
      </c>
      <c r="B731" s="724" t="s">
        <v>2111</v>
      </c>
      <c r="C731" s="725" t="s">
        <v>580</v>
      </c>
      <c r="D731" s="726" t="s">
        <v>581</v>
      </c>
      <c r="E731" s="725" t="s">
        <v>589</v>
      </c>
      <c r="F731" s="726" t="s">
        <v>2112</v>
      </c>
      <c r="G731" s="725" t="s">
        <v>596</v>
      </c>
      <c r="H731" s="725" t="s">
        <v>953</v>
      </c>
      <c r="I731" s="725" t="s">
        <v>822</v>
      </c>
      <c r="J731" s="725" t="s">
        <v>954</v>
      </c>
      <c r="K731" s="725"/>
      <c r="L731" s="727">
        <v>827.30999999999983</v>
      </c>
      <c r="M731" s="727">
        <v>1</v>
      </c>
      <c r="N731" s="728">
        <v>827.30999999999983</v>
      </c>
    </row>
    <row r="732" spans="1:14" ht="14.4" customHeight="1" x14ac:dyDescent="0.3">
      <c r="A732" s="723" t="s">
        <v>561</v>
      </c>
      <c r="B732" s="724" t="s">
        <v>2111</v>
      </c>
      <c r="C732" s="725" t="s">
        <v>580</v>
      </c>
      <c r="D732" s="726" t="s">
        <v>581</v>
      </c>
      <c r="E732" s="725" t="s">
        <v>589</v>
      </c>
      <c r="F732" s="726" t="s">
        <v>2112</v>
      </c>
      <c r="G732" s="725" t="s">
        <v>596</v>
      </c>
      <c r="H732" s="725" t="s">
        <v>955</v>
      </c>
      <c r="I732" s="725" t="s">
        <v>956</v>
      </c>
      <c r="J732" s="725" t="s">
        <v>957</v>
      </c>
      <c r="K732" s="725" t="s">
        <v>958</v>
      </c>
      <c r="L732" s="727">
        <v>302.52</v>
      </c>
      <c r="M732" s="727">
        <v>1</v>
      </c>
      <c r="N732" s="728">
        <v>302.52</v>
      </c>
    </row>
    <row r="733" spans="1:14" ht="14.4" customHeight="1" x14ac:dyDescent="0.3">
      <c r="A733" s="723" t="s">
        <v>561</v>
      </c>
      <c r="B733" s="724" t="s">
        <v>2111</v>
      </c>
      <c r="C733" s="725" t="s">
        <v>580</v>
      </c>
      <c r="D733" s="726" t="s">
        <v>581</v>
      </c>
      <c r="E733" s="725" t="s">
        <v>589</v>
      </c>
      <c r="F733" s="726" t="s">
        <v>2112</v>
      </c>
      <c r="G733" s="725" t="s">
        <v>596</v>
      </c>
      <c r="H733" s="725" t="s">
        <v>2017</v>
      </c>
      <c r="I733" s="725" t="s">
        <v>2017</v>
      </c>
      <c r="J733" s="725" t="s">
        <v>1400</v>
      </c>
      <c r="K733" s="725" t="s">
        <v>1401</v>
      </c>
      <c r="L733" s="727">
        <v>169.45999999999995</v>
      </c>
      <c r="M733" s="727">
        <v>1</v>
      </c>
      <c r="N733" s="728">
        <v>169.45999999999995</v>
      </c>
    </row>
    <row r="734" spans="1:14" ht="14.4" customHeight="1" x14ac:dyDescent="0.3">
      <c r="A734" s="723" t="s">
        <v>561</v>
      </c>
      <c r="B734" s="724" t="s">
        <v>2111</v>
      </c>
      <c r="C734" s="725" t="s">
        <v>580</v>
      </c>
      <c r="D734" s="726" t="s">
        <v>581</v>
      </c>
      <c r="E734" s="725" t="s">
        <v>589</v>
      </c>
      <c r="F734" s="726" t="s">
        <v>2112</v>
      </c>
      <c r="G734" s="725" t="s">
        <v>596</v>
      </c>
      <c r="H734" s="725" t="s">
        <v>2018</v>
      </c>
      <c r="I734" s="725" t="s">
        <v>2018</v>
      </c>
      <c r="J734" s="725" t="s">
        <v>2019</v>
      </c>
      <c r="K734" s="725" t="s">
        <v>2020</v>
      </c>
      <c r="L734" s="727">
        <v>100.6</v>
      </c>
      <c r="M734" s="727">
        <v>1</v>
      </c>
      <c r="N734" s="728">
        <v>100.6</v>
      </c>
    </row>
    <row r="735" spans="1:14" ht="14.4" customHeight="1" x14ac:dyDescent="0.3">
      <c r="A735" s="723" t="s">
        <v>561</v>
      </c>
      <c r="B735" s="724" t="s">
        <v>2111</v>
      </c>
      <c r="C735" s="725" t="s">
        <v>580</v>
      </c>
      <c r="D735" s="726" t="s">
        <v>581</v>
      </c>
      <c r="E735" s="725" t="s">
        <v>589</v>
      </c>
      <c r="F735" s="726" t="s">
        <v>2112</v>
      </c>
      <c r="G735" s="725" t="s">
        <v>596</v>
      </c>
      <c r="H735" s="725" t="s">
        <v>2021</v>
      </c>
      <c r="I735" s="725" t="s">
        <v>2021</v>
      </c>
      <c r="J735" s="725" t="s">
        <v>1483</v>
      </c>
      <c r="K735" s="725" t="s">
        <v>2022</v>
      </c>
      <c r="L735" s="727">
        <v>28.600000000000016</v>
      </c>
      <c r="M735" s="727">
        <v>1</v>
      </c>
      <c r="N735" s="728">
        <v>28.600000000000016</v>
      </c>
    </row>
    <row r="736" spans="1:14" ht="14.4" customHeight="1" x14ac:dyDescent="0.3">
      <c r="A736" s="723" t="s">
        <v>561</v>
      </c>
      <c r="B736" s="724" t="s">
        <v>2111</v>
      </c>
      <c r="C736" s="725" t="s">
        <v>580</v>
      </c>
      <c r="D736" s="726" t="s">
        <v>581</v>
      </c>
      <c r="E736" s="725" t="s">
        <v>589</v>
      </c>
      <c r="F736" s="726" t="s">
        <v>2112</v>
      </c>
      <c r="G736" s="725" t="s">
        <v>596</v>
      </c>
      <c r="H736" s="725" t="s">
        <v>2023</v>
      </c>
      <c r="I736" s="725" t="s">
        <v>2023</v>
      </c>
      <c r="J736" s="725" t="s">
        <v>2024</v>
      </c>
      <c r="K736" s="725" t="s">
        <v>2025</v>
      </c>
      <c r="L736" s="727">
        <v>682</v>
      </c>
      <c r="M736" s="727">
        <v>1</v>
      </c>
      <c r="N736" s="728">
        <v>682</v>
      </c>
    </row>
    <row r="737" spans="1:14" ht="14.4" customHeight="1" x14ac:dyDescent="0.3">
      <c r="A737" s="723" t="s">
        <v>561</v>
      </c>
      <c r="B737" s="724" t="s">
        <v>2111</v>
      </c>
      <c r="C737" s="725" t="s">
        <v>580</v>
      </c>
      <c r="D737" s="726" t="s">
        <v>581</v>
      </c>
      <c r="E737" s="725" t="s">
        <v>589</v>
      </c>
      <c r="F737" s="726" t="s">
        <v>2112</v>
      </c>
      <c r="G737" s="725" t="s">
        <v>596</v>
      </c>
      <c r="H737" s="725" t="s">
        <v>2026</v>
      </c>
      <c r="I737" s="725" t="s">
        <v>2027</v>
      </c>
      <c r="J737" s="725" t="s">
        <v>2028</v>
      </c>
      <c r="K737" s="725" t="s">
        <v>2029</v>
      </c>
      <c r="L737" s="727">
        <v>144.66</v>
      </c>
      <c r="M737" s="727">
        <v>1</v>
      </c>
      <c r="N737" s="728">
        <v>144.66</v>
      </c>
    </row>
    <row r="738" spans="1:14" ht="14.4" customHeight="1" x14ac:dyDescent="0.3">
      <c r="A738" s="723" t="s">
        <v>561</v>
      </c>
      <c r="B738" s="724" t="s">
        <v>2111</v>
      </c>
      <c r="C738" s="725" t="s">
        <v>580</v>
      </c>
      <c r="D738" s="726" t="s">
        <v>581</v>
      </c>
      <c r="E738" s="725" t="s">
        <v>589</v>
      </c>
      <c r="F738" s="726" t="s">
        <v>2112</v>
      </c>
      <c r="G738" s="725" t="s">
        <v>596</v>
      </c>
      <c r="H738" s="725" t="s">
        <v>2030</v>
      </c>
      <c r="I738" s="725" t="s">
        <v>822</v>
      </c>
      <c r="J738" s="725" t="s">
        <v>2031</v>
      </c>
      <c r="K738" s="725" t="s">
        <v>2032</v>
      </c>
      <c r="L738" s="727">
        <v>396</v>
      </c>
      <c r="M738" s="727">
        <v>3</v>
      </c>
      <c r="N738" s="728">
        <v>1188</v>
      </c>
    </row>
    <row r="739" spans="1:14" ht="14.4" customHeight="1" x14ac:dyDescent="0.3">
      <c r="A739" s="723" t="s">
        <v>561</v>
      </c>
      <c r="B739" s="724" t="s">
        <v>2111</v>
      </c>
      <c r="C739" s="725" t="s">
        <v>580</v>
      </c>
      <c r="D739" s="726" t="s">
        <v>581</v>
      </c>
      <c r="E739" s="725" t="s">
        <v>589</v>
      </c>
      <c r="F739" s="726" t="s">
        <v>2112</v>
      </c>
      <c r="G739" s="725" t="s">
        <v>596</v>
      </c>
      <c r="H739" s="725" t="s">
        <v>1488</v>
      </c>
      <c r="I739" s="725" t="s">
        <v>1488</v>
      </c>
      <c r="J739" s="725" t="s">
        <v>1489</v>
      </c>
      <c r="K739" s="725" t="s">
        <v>1490</v>
      </c>
      <c r="L739" s="727">
        <v>40.520000000000017</v>
      </c>
      <c r="M739" s="727">
        <v>1</v>
      </c>
      <c r="N739" s="728">
        <v>40.520000000000017</v>
      </c>
    </row>
    <row r="740" spans="1:14" ht="14.4" customHeight="1" x14ac:dyDescent="0.3">
      <c r="A740" s="723" t="s">
        <v>561</v>
      </c>
      <c r="B740" s="724" t="s">
        <v>2111</v>
      </c>
      <c r="C740" s="725" t="s">
        <v>580</v>
      </c>
      <c r="D740" s="726" t="s">
        <v>581</v>
      </c>
      <c r="E740" s="725" t="s">
        <v>589</v>
      </c>
      <c r="F740" s="726" t="s">
        <v>2112</v>
      </c>
      <c r="G740" s="725" t="s">
        <v>596</v>
      </c>
      <c r="H740" s="725" t="s">
        <v>2033</v>
      </c>
      <c r="I740" s="725" t="s">
        <v>2033</v>
      </c>
      <c r="J740" s="725" t="s">
        <v>2034</v>
      </c>
      <c r="K740" s="725" t="s">
        <v>2035</v>
      </c>
      <c r="L740" s="727">
        <v>187.2</v>
      </c>
      <c r="M740" s="727">
        <v>1</v>
      </c>
      <c r="N740" s="728">
        <v>187.2</v>
      </c>
    </row>
    <row r="741" spans="1:14" ht="14.4" customHeight="1" x14ac:dyDescent="0.3">
      <c r="A741" s="723" t="s">
        <v>561</v>
      </c>
      <c r="B741" s="724" t="s">
        <v>2111</v>
      </c>
      <c r="C741" s="725" t="s">
        <v>580</v>
      </c>
      <c r="D741" s="726" t="s">
        <v>581</v>
      </c>
      <c r="E741" s="725" t="s">
        <v>589</v>
      </c>
      <c r="F741" s="726" t="s">
        <v>2112</v>
      </c>
      <c r="G741" s="725" t="s">
        <v>975</v>
      </c>
      <c r="H741" s="725" t="s">
        <v>980</v>
      </c>
      <c r="I741" s="725" t="s">
        <v>981</v>
      </c>
      <c r="J741" s="725" t="s">
        <v>982</v>
      </c>
      <c r="K741" s="725" t="s">
        <v>983</v>
      </c>
      <c r="L741" s="727">
        <v>45.190000000000012</v>
      </c>
      <c r="M741" s="727">
        <v>2</v>
      </c>
      <c r="N741" s="728">
        <v>90.380000000000024</v>
      </c>
    </row>
    <row r="742" spans="1:14" ht="14.4" customHeight="1" x14ac:dyDescent="0.3">
      <c r="A742" s="723" t="s">
        <v>561</v>
      </c>
      <c r="B742" s="724" t="s">
        <v>2111</v>
      </c>
      <c r="C742" s="725" t="s">
        <v>580</v>
      </c>
      <c r="D742" s="726" t="s">
        <v>581</v>
      </c>
      <c r="E742" s="725" t="s">
        <v>589</v>
      </c>
      <c r="F742" s="726" t="s">
        <v>2112</v>
      </c>
      <c r="G742" s="725" t="s">
        <v>975</v>
      </c>
      <c r="H742" s="725" t="s">
        <v>990</v>
      </c>
      <c r="I742" s="725" t="s">
        <v>991</v>
      </c>
      <c r="J742" s="725" t="s">
        <v>992</v>
      </c>
      <c r="K742" s="725" t="s">
        <v>993</v>
      </c>
      <c r="L742" s="727">
        <v>36.620000000000005</v>
      </c>
      <c r="M742" s="727">
        <v>2</v>
      </c>
      <c r="N742" s="728">
        <v>73.240000000000009</v>
      </c>
    </row>
    <row r="743" spans="1:14" ht="14.4" customHeight="1" x14ac:dyDescent="0.3">
      <c r="A743" s="723" t="s">
        <v>561</v>
      </c>
      <c r="B743" s="724" t="s">
        <v>2111</v>
      </c>
      <c r="C743" s="725" t="s">
        <v>580</v>
      </c>
      <c r="D743" s="726" t="s">
        <v>581</v>
      </c>
      <c r="E743" s="725" t="s">
        <v>589</v>
      </c>
      <c r="F743" s="726" t="s">
        <v>2112</v>
      </c>
      <c r="G743" s="725" t="s">
        <v>975</v>
      </c>
      <c r="H743" s="725" t="s">
        <v>1002</v>
      </c>
      <c r="I743" s="725" t="s">
        <v>1003</v>
      </c>
      <c r="J743" s="725" t="s">
        <v>1004</v>
      </c>
      <c r="K743" s="725" t="s">
        <v>1005</v>
      </c>
      <c r="L743" s="727">
        <v>81.290000000000006</v>
      </c>
      <c r="M743" s="727">
        <v>2</v>
      </c>
      <c r="N743" s="728">
        <v>162.58000000000001</v>
      </c>
    </row>
    <row r="744" spans="1:14" ht="14.4" customHeight="1" x14ac:dyDescent="0.3">
      <c r="A744" s="723" t="s">
        <v>561</v>
      </c>
      <c r="B744" s="724" t="s">
        <v>2111</v>
      </c>
      <c r="C744" s="725" t="s">
        <v>580</v>
      </c>
      <c r="D744" s="726" t="s">
        <v>581</v>
      </c>
      <c r="E744" s="725" t="s">
        <v>589</v>
      </c>
      <c r="F744" s="726" t="s">
        <v>2112</v>
      </c>
      <c r="G744" s="725" t="s">
        <v>975</v>
      </c>
      <c r="H744" s="725" t="s">
        <v>2036</v>
      </c>
      <c r="I744" s="725" t="s">
        <v>2037</v>
      </c>
      <c r="J744" s="725" t="s">
        <v>2038</v>
      </c>
      <c r="K744" s="725" t="s">
        <v>2039</v>
      </c>
      <c r="L744" s="727">
        <v>88.249999999999986</v>
      </c>
      <c r="M744" s="727">
        <v>2</v>
      </c>
      <c r="N744" s="728">
        <v>176.49999999999997</v>
      </c>
    </row>
    <row r="745" spans="1:14" ht="14.4" customHeight="1" x14ac:dyDescent="0.3">
      <c r="A745" s="723" t="s">
        <v>561</v>
      </c>
      <c r="B745" s="724" t="s">
        <v>2111</v>
      </c>
      <c r="C745" s="725" t="s">
        <v>580</v>
      </c>
      <c r="D745" s="726" t="s">
        <v>581</v>
      </c>
      <c r="E745" s="725" t="s">
        <v>589</v>
      </c>
      <c r="F745" s="726" t="s">
        <v>2112</v>
      </c>
      <c r="G745" s="725" t="s">
        <v>975</v>
      </c>
      <c r="H745" s="725" t="s">
        <v>1010</v>
      </c>
      <c r="I745" s="725" t="s">
        <v>1011</v>
      </c>
      <c r="J745" s="725" t="s">
        <v>1012</v>
      </c>
      <c r="K745" s="725" t="s">
        <v>908</v>
      </c>
      <c r="L745" s="727">
        <v>67.109965826536154</v>
      </c>
      <c r="M745" s="727">
        <v>275</v>
      </c>
      <c r="N745" s="728">
        <v>18455.240602297443</v>
      </c>
    </row>
    <row r="746" spans="1:14" ht="14.4" customHeight="1" x14ac:dyDescent="0.3">
      <c r="A746" s="723" t="s">
        <v>561</v>
      </c>
      <c r="B746" s="724" t="s">
        <v>2111</v>
      </c>
      <c r="C746" s="725" t="s">
        <v>580</v>
      </c>
      <c r="D746" s="726" t="s">
        <v>581</v>
      </c>
      <c r="E746" s="725" t="s">
        <v>589</v>
      </c>
      <c r="F746" s="726" t="s">
        <v>2112</v>
      </c>
      <c r="G746" s="725" t="s">
        <v>975</v>
      </c>
      <c r="H746" s="725" t="s">
        <v>1520</v>
      </c>
      <c r="I746" s="725" t="s">
        <v>1521</v>
      </c>
      <c r="J746" s="725" t="s">
        <v>1522</v>
      </c>
      <c r="K746" s="725" t="s">
        <v>993</v>
      </c>
      <c r="L746" s="727">
        <v>86.68</v>
      </c>
      <c r="M746" s="727">
        <v>1</v>
      </c>
      <c r="N746" s="728">
        <v>86.68</v>
      </c>
    </row>
    <row r="747" spans="1:14" ht="14.4" customHeight="1" x14ac:dyDescent="0.3">
      <c r="A747" s="723" t="s">
        <v>561</v>
      </c>
      <c r="B747" s="724" t="s">
        <v>2111</v>
      </c>
      <c r="C747" s="725" t="s">
        <v>580</v>
      </c>
      <c r="D747" s="726" t="s">
        <v>581</v>
      </c>
      <c r="E747" s="725" t="s">
        <v>589</v>
      </c>
      <c r="F747" s="726" t="s">
        <v>2112</v>
      </c>
      <c r="G747" s="725" t="s">
        <v>975</v>
      </c>
      <c r="H747" s="725" t="s">
        <v>1813</v>
      </c>
      <c r="I747" s="725" t="s">
        <v>1814</v>
      </c>
      <c r="J747" s="725" t="s">
        <v>1815</v>
      </c>
      <c r="K747" s="725" t="s">
        <v>747</v>
      </c>
      <c r="L747" s="727">
        <v>65.53</v>
      </c>
      <c r="M747" s="727">
        <v>1</v>
      </c>
      <c r="N747" s="728">
        <v>65.53</v>
      </c>
    </row>
    <row r="748" spans="1:14" ht="14.4" customHeight="1" x14ac:dyDescent="0.3">
      <c r="A748" s="723" t="s">
        <v>561</v>
      </c>
      <c r="B748" s="724" t="s">
        <v>2111</v>
      </c>
      <c r="C748" s="725" t="s">
        <v>580</v>
      </c>
      <c r="D748" s="726" t="s">
        <v>581</v>
      </c>
      <c r="E748" s="725" t="s">
        <v>589</v>
      </c>
      <c r="F748" s="726" t="s">
        <v>2112</v>
      </c>
      <c r="G748" s="725" t="s">
        <v>975</v>
      </c>
      <c r="H748" s="725" t="s">
        <v>2040</v>
      </c>
      <c r="I748" s="725" t="s">
        <v>2041</v>
      </c>
      <c r="J748" s="725" t="s">
        <v>982</v>
      </c>
      <c r="K748" s="725" t="s">
        <v>2042</v>
      </c>
      <c r="L748" s="727">
        <v>129.33000000000007</v>
      </c>
      <c r="M748" s="727">
        <v>2</v>
      </c>
      <c r="N748" s="728">
        <v>258.66000000000014</v>
      </c>
    </row>
    <row r="749" spans="1:14" ht="14.4" customHeight="1" x14ac:dyDescent="0.3">
      <c r="A749" s="723" t="s">
        <v>561</v>
      </c>
      <c r="B749" s="724" t="s">
        <v>2111</v>
      </c>
      <c r="C749" s="725" t="s">
        <v>580</v>
      </c>
      <c r="D749" s="726" t="s">
        <v>581</v>
      </c>
      <c r="E749" s="725" t="s">
        <v>589</v>
      </c>
      <c r="F749" s="726" t="s">
        <v>2112</v>
      </c>
      <c r="G749" s="725" t="s">
        <v>975</v>
      </c>
      <c r="H749" s="725" t="s">
        <v>2043</v>
      </c>
      <c r="I749" s="725" t="s">
        <v>2044</v>
      </c>
      <c r="J749" s="725" t="s">
        <v>2045</v>
      </c>
      <c r="K749" s="725" t="s">
        <v>2046</v>
      </c>
      <c r="L749" s="727">
        <v>44.120000000000019</v>
      </c>
      <c r="M749" s="727">
        <v>1</v>
      </c>
      <c r="N749" s="728">
        <v>44.120000000000019</v>
      </c>
    </row>
    <row r="750" spans="1:14" ht="14.4" customHeight="1" x14ac:dyDescent="0.3">
      <c r="A750" s="723" t="s">
        <v>561</v>
      </c>
      <c r="B750" s="724" t="s">
        <v>2111</v>
      </c>
      <c r="C750" s="725" t="s">
        <v>580</v>
      </c>
      <c r="D750" s="726" t="s">
        <v>581</v>
      </c>
      <c r="E750" s="725" t="s">
        <v>589</v>
      </c>
      <c r="F750" s="726" t="s">
        <v>2112</v>
      </c>
      <c r="G750" s="725" t="s">
        <v>975</v>
      </c>
      <c r="H750" s="725" t="s">
        <v>1020</v>
      </c>
      <c r="I750" s="725" t="s">
        <v>1021</v>
      </c>
      <c r="J750" s="725" t="s">
        <v>1022</v>
      </c>
      <c r="K750" s="725" t="s">
        <v>1023</v>
      </c>
      <c r="L750" s="727">
        <v>409.58812580796848</v>
      </c>
      <c r="M750" s="727">
        <v>10</v>
      </c>
      <c r="N750" s="728">
        <v>4095.8812580796848</v>
      </c>
    </row>
    <row r="751" spans="1:14" ht="14.4" customHeight="1" x14ac:dyDescent="0.3">
      <c r="A751" s="723" t="s">
        <v>561</v>
      </c>
      <c r="B751" s="724" t="s">
        <v>2111</v>
      </c>
      <c r="C751" s="725" t="s">
        <v>580</v>
      </c>
      <c r="D751" s="726" t="s">
        <v>581</v>
      </c>
      <c r="E751" s="725" t="s">
        <v>589</v>
      </c>
      <c r="F751" s="726" t="s">
        <v>2112</v>
      </c>
      <c r="G751" s="725" t="s">
        <v>975</v>
      </c>
      <c r="H751" s="725" t="s">
        <v>1024</v>
      </c>
      <c r="I751" s="725" t="s">
        <v>1025</v>
      </c>
      <c r="J751" s="725" t="s">
        <v>1000</v>
      </c>
      <c r="K751" s="725" t="s">
        <v>1026</v>
      </c>
      <c r="L751" s="727">
        <v>56.880067778204108</v>
      </c>
      <c r="M751" s="727">
        <v>128</v>
      </c>
      <c r="N751" s="728">
        <v>7280.6486756101258</v>
      </c>
    </row>
    <row r="752" spans="1:14" ht="14.4" customHeight="1" x14ac:dyDescent="0.3">
      <c r="A752" s="723" t="s">
        <v>561</v>
      </c>
      <c r="B752" s="724" t="s">
        <v>2111</v>
      </c>
      <c r="C752" s="725" t="s">
        <v>580</v>
      </c>
      <c r="D752" s="726" t="s">
        <v>581</v>
      </c>
      <c r="E752" s="725" t="s">
        <v>589</v>
      </c>
      <c r="F752" s="726" t="s">
        <v>2112</v>
      </c>
      <c r="G752" s="725" t="s">
        <v>975</v>
      </c>
      <c r="H752" s="725" t="s">
        <v>1027</v>
      </c>
      <c r="I752" s="725" t="s">
        <v>1028</v>
      </c>
      <c r="J752" s="725" t="s">
        <v>1029</v>
      </c>
      <c r="K752" s="725" t="s">
        <v>1030</v>
      </c>
      <c r="L752" s="727">
        <v>60.819999999999958</v>
      </c>
      <c r="M752" s="727">
        <v>1</v>
      </c>
      <c r="N752" s="728">
        <v>60.819999999999958</v>
      </c>
    </row>
    <row r="753" spans="1:14" ht="14.4" customHeight="1" x14ac:dyDescent="0.3">
      <c r="A753" s="723" t="s">
        <v>561</v>
      </c>
      <c r="B753" s="724" t="s">
        <v>2111</v>
      </c>
      <c r="C753" s="725" t="s">
        <v>580</v>
      </c>
      <c r="D753" s="726" t="s">
        <v>581</v>
      </c>
      <c r="E753" s="725" t="s">
        <v>589</v>
      </c>
      <c r="F753" s="726" t="s">
        <v>2112</v>
      </c>
      <c r="G753" s="725" t="s">
        <v>975</v>
      </c>
      <c r="H753" s="725" t="s">
        <v>1548</v>
      </c>
      <c r="I753" s="725" t="s">
        <v>1549</v>
      </c>
      <c r="J753" s="725" t="s">
        <v>1550</v>
      </c>
      <c r="K753" s="725" t="s">
        <v>1551</v>
      </c>
      <c r="L753" s="727">
        <v>1375</v>
      </c>
      <c r="M753" s="727">
        <v>5</v>
      </c>
      <c r="N753" s="728">
        <v>6875</v>
      </c>
    </row>
    <row r="754" spans="1:14" ht="14.4" customHeight="1" x14ac:dyDescent="0.3">
      <c r="A754" s="723" t="s">
        <v>561</v>
      </c>
      <c r="B754" s="724" t="s">
        <v>2111</v>
      </c>
      <c r="C754" s="725" t="s">
        <v>580</v>
      </c>
      <c r="D754" s="726" t="s">
        <v>581</v>
      </c>
      <c r="E754" s="725" t="s">
        <v>589</v>
      </c>
      <c r="F754" s="726" t="s">
        <v>2112</v>
      </c>
      <c r="G754" s="725" t="s">
        <v>975</v>
      </c>
      <c r="H754" s="725" t="s">
        <v>1038</v>
      </c>
      <c r="I754" s="725" t="s">
        <v>1039</v>
      </c>
      <c r="J754" s="725" t="s">
        <v>1040</v>
      </c>
      <c r="K754" s="725" t="s">
        <v>1041</v>
      </c>
      <c r="L754" s="727">
        <v>325.15999999999991</v>
      </c>
      <c r="M754" s="727">
        <v>17</v>
      </c>
      <c r="N754" s="728">
        <v>5527.7199999999984</v>
      </c>
    </row>
    <row r="755" spans="1:14" ht="14.4" customHeight="1" x14ac:dyDescent="0.3">
      <c r="A755" s="723" t="s">
        <v>561</v>
      </c>
      <c r="B755" s="724" t="s">
        <v>2111</v>
      </c>
      <c r="C755" s="725" t="s">
        <v>580</v>
      </c>
      <c r="D755" s="726" t="s">
        <v>581</v>
      </c>
      <c r="E755" s="725" t="s">
        <v>589</v>
      </c>
      <c r="F755" s="726" t="s">
        <v>2112</v>
      </c>
      <c r="G755" s="725" t="s">
        <v>975</v>
      </c>
      <c r="H755" s="725" t="s">
        <v>2047</v>
      </c>
      <c r="I755" s="725" t="s">
        <v>2048</v>
      </c>
      <c r="J755" s="725" t="s">
        <v>2049</v>
      </c>
      <c r="K755" s="725" t="s">
        <v>2050</v>
      </c>
      <c r="L755" s="727">
        <v>29.029999999999998</v>
      </c>
      <c r="M755" s="727">
        <v>1</v>
      </c>
      <c r="N755" s="728">
        <v>29.029999999999998</v>
      </c>
    </row>
    <row r="756" spans="1:14" ht="14.4" customHeight="1" x14ac:dyDescent="0.3">
      <c r="A756" s="723" t="s">
        <v>561</v>
      </c>
      <c r="B756" s="724" t="s">
        <v>2111</v>
      </c>
      <c r="C756" s="725" t="s">
        <v>580</v>
      </c>
      <c r="D756" s="726" t="s">
        <v>581</v>
      </c>
      <c r="E756" s="725" t="s">
        <v>589</v>
      </c>
      <c r="F756" s="726" t="s">
        <v>2112</v>
      </c>
      <c r="G756" s="725" t="s">
        <v>975</v>
      </c>
      <c r="H756" s="725" t="s">
        <v>1046</v>
      </c>
      <c r="I756" s="725" t="s">
        <v>1047</v>
      </c>
      <c r="J756" s="725" t="s">
        <v>1048</v>
      </c>
      <c r="K756" s="725" t="s">
        <v>1049</v>
      </c>
      <c r="L756" s="727">
        <v>66.730000000000018</v>
      </c>
      <c r="M756" s="727">
        <v>1</v>
      </c>
      <c r="N756" s="728">
        <v>66.730000000000018</v>
      </c>
    </row>
    <row r="757" spans="1:14" ht="14.4" customHeight="1" x14ac:dyDescent="0.3">
      <c r="A757" s="723" t="s">
        <v>561</v>
      </c>
      <c r="B757" s="724" t="s">
        <v>2111</v>
      </c>
      <c r="C757" s="725" t="s">
        <v>580</v>
      </c>
      <c r="D757" s="726" t="s">
        <v>581</v>
      </c>
      <c r="E757" s="725" t="s">
        <v>589</v>
      </c>
      <c r="F757" s="726" t="s">
        <v>2112</v>
      </c>
      <c r="G757" s="725" t="s">
        <v>975</v>
      </c>
      <c r="H757" s="725" t="s">
        <v>2051</v>
      </c>
      <c r="I757" s="725" t="s">
        <v>2051</v>
      </c>
      <c r="J757" s="725" t="s">
        <v>2052</v>
      </c>
      <c r="K757" s="725" t="s">
        <v>2053</v>
      </c>
      <c r="L757" s="727">
        <v>57.699941424887832</v>
      </c>
      <c r="M757" s="727">
        <v>10</v>
      </c>
      <c r="N757" s="728">
        <v>576.99941424887834</v>
      </c>
    </row>
    <row r="758" spans="1:14" ht="14.4" customHeight="1" x14ac:dyDescent="0.3">
      <c r="A758" s="723" t="s">
        <v>561</v>
      </c>
      <c r="B758" s="724" t="s">
        <v>2111</v>
      </c>
      <c r="C758" s="725" t="s">
        <v>580</v>
      </c>
      <c r="D758" s="726" t="s">
        <v>581</v>
      </c>
      <c r="E758" s="725" t="s">
        <v>589</v>
      </c>
      <c r="F758" s="726" t="s">
        <v>2112</v>
      </c>
      <c r="G758" s="725" t="s">
        <v>975</v>
      </c>
      <c r="H758" s="725" t="s">
        <v>1064</v>
      </c>
      <c r="I758" s="725" t="s">
        <v>1064</v>
      </c>
      <c r="J758" s="725" t="s">
        <v>1065</v>
      </c>
      <c r="K758" s="725" t="s">
        <v>1066</v>
      </c>
      <c r="L758" s="727">
        <v>3300</v>
      </c>
      <c r="M758" s="727">
        <v>5</v>
      </c>
      <c r="N758" s="728">
        <v>16500</v>
      </c>
    </row>
    <row r="759" spans="1:14" ht="14.4" customHeight="1" x14ac:dyDescent="0.3">
      <c r="A759" s="723" t="s">
        <v>561</v>
      </c>
      <c r="B759" s="724" t="s">
        <v>2111</v>
      </c>
      <c r="C759" s="725" t="s">
        <v>580</v>
      </c>
      <c r="D759" s="726" t="s">
        <v>581</v>
      </c>
      <c r="E759" s="725" t="s">
        <v>589</v>
      </c>
      <c r="F759" s="726" t="s">
        <v>2112</v>
      </c>
      <c r="G759" s="725" t="s">
        <v>975</v>
      </c>
      <c r="H759" s="725" t="s">
        <v>1067</v>
      </c>
      <c r="I759" s="725" t="s">
        <v>1067</v>
      </c>
      <c r="J759" s="725" t="s">
        <v>1068</v>
      </c>
      <c r="K759" s="725" t="s">
        <v>1069</v>
      </c>
      <c r="L759" s="727">
        <v>408.95</v>
      </c>
      <c r="M759" s="727">
        <v>6</v>
      </c>
      <c r="N759" s="728">
        <v>2453.6999999999998</v>
      </c>
    </row>
    <row r="760" spans="1:14" ht="14.4" customHeight="1" x14ac:dyDescent="0.3">
      <c r="A760" s="723" t="s">
        <v>561</v>
      </c>
      <c r="B760" s="724" t="s">
        <v>2111</v>
      </c>
      <c r="C760" s="725" t="s">
        <v>580</v>
      </c>
      <c r="D760" s="726" t="s">
        <v>581</v>
      </c>
      <c r="E760" s="725" t="s">
        <v>589</v>
      </c>
      <c r="F760" s="726" t="s">
        <v>2112</v>
      </c>
      <c r="G760" s="725" t="s">
        <v>975</v>
      </c>
      <c r="H760" s="725" t="s">
        <v>1070</v>
      </c>
      <c r="I760" s="725" t="s">
        <v>1070</v>
      </c>
      <c r="J760" s="725" t="s">
        <v>1071</v>
      </c>
      <c r="K760" s="725" t="s">
        <v>1072</v>
      </c>
      <c r="L760" s="727">
        <v>67.649500000000003</v>
      </c>
      <c r="M760" s="727">
        <v>200</v>
      </c>
      <c r="N760" s="728">
        <v>13529.900000000001</v>
      </c>
    </row>
    <row r="761" spans="1:14" ht="14.4" customHeight="1" x14ac:dyDescent="0.3">
      <c r="A761" s="723" t="s">
        <v>561</v>
      </c>
      <c r="B761" s="724" t="s">
        <v>2111</v>
      </c>
      <c r="C761" s="725" t="s">
        <v>580</v>
      </c>
      <c r="D761" s="726" t="s">
        <v>581</v>
      </c>
      <c r="E761" s="725" t="s">
        <v>589</v>
      </c>
      <c r="F761" s="726" t="s">
        <v>2112</v>
      </c>
      <c r="G761" s="725" t="s">
        <v>975</v>
      </c>
      <c r="H761" s="725" t="s">
        <v>1080</v>
      </c>
      <c r="I761" s="725" t="s">
        <v>1080</v>
      </c>
      <c r="J761" s="725" t="s">
        <v>1048</v>
      </c>
      <c r="K761" s="725" t="s">
        <v>1081</v>
      </c>
      <c r="L761" s="727">
        <v>66.72999999999999</v>
      </c>
      <c r="M761" s="727">
        <v>1</v>
      </c>
      <c r="N761" s="728">
        <v>66.72999999999999</v>
      </c>
    </row>
    <row r="762" spans="1:14" ht="14.4" customHeight="1" x14ac:dyDescent="0.3">
      <c r="A762" s="723" t="s">
        <v>561</v>
      </c>
      <c r="B762" s="724" t="s">
        <v>2111</v>
      </c>
      <c r="C762" s="725" t="s">
        <v>580</v>
      </c>
      <c r="D762" s="726" t="s">
        <v>581</v>
      </c>
      <c r="E762" s="725" t="s">
        <v>589</v>
      </c>
      <c r="F762" s="726" t="s">
        <v>2112</v>
      </c>
      <c r="G762" s="725" t="s">
        <v>975</v>
      </c>
      <c r="H762" s="725" t="s">
        <v>2054</v>
      </c>
      <c r="I762" s="725" t="s">
        <v>2054</v>
      </c>
      <c r="J762" s="725" t="s">
        <v>1048</v>
      </c>
      <c r="K762" s="725" t="s">
        <v>2055</v>
      </c>
      <c r="L762" s="727">
        <v>51.960000000000015</v>
      </c>
      <c r="M762" s="727">
        <v>1</v>
      </c>
      <c r="N762" s="728">
        <v>51.960000000000015</v>
      </c>
    </row>
    <row r="763" spans="1:14" ht="14.4" customHeight="1" x14ac:dyDescent="0.3">
      <c r="A763" s="723" t="s">
        <v>561</v>
      </c>
      <c r="B763" s="724" t="s">
        <v>2111</v>
      </c>
      <c r="C763" s="725" t="s">
        <v>580</v>
      </c>
      <c r="D763" s="726" t="s">
        <v>581</v>
      </c>
      <c r="E763" s="725" t="s">
        <v>1090</v>
      </c>
      <c r="F763" s="726" t="s">
        <v>2113</v>
      </c>
      <c r="G763" s="725" t="s">
        <v>596</v>
      </c>
      <c r="H763" s="725" t="s">
        <v>2056</v>
      </c>
      <c r="I763" s="725" t="s">
        <v>822</v>
      </c>
      <c r="J763" s="725" t="s">
        <v>2057</v>
      </c>
      <c r="K763" s="725"/>
      <c r="L763" s="727">
        <v>221.69000000000005</v>
      </c>
      <c r="M763" s="727">
        <v>13</v>
      </c>
      <c r="N763" s="728">
        <v>2881.9700000000007</v>
      </c>
    </row>
    <row r="764" spans="1:14" ht="14.4" customHeight="1" x14ac:dyDescent="0.3">
      <c r="A764" s="723" t="s">
        <v>561</v>
      </c>
      <c r="B764" s="724" t="s">
        <v>2111</v>
      </c>
      <c r="C764" s="725" t="s">
        <v>580</v>
      </c>
      <c r="D764" s="726" t="s">
        <v>581</v>
      </c>
      <c r="E764" s="725" t="s">
        <v>1090</v>
      </c>
      <c r="F764" s="726" t="s">
        <v>2113</v>
      </c>
      <c r="G764" s="725" t="s">
        <v>596</v>
      </c>
      <c r="H764" s="725" t="s">
        <v>2058</v>
      </c>
      <c r="I764" s="725" t="s">
        <v>2058</v>
      </c>
      <c r="J764" s="725" t="s">
        <v>1104</v>
      </c>
      <c r="K764" s="725" t="s">
        <v>1095</v>
      </c>
      <c r="L764" s="727">
        <v>1109.04</v>
      </c>
      <c r="M764" s="727">
        <v>3</v>
      </c>
      <c r="N764" s="728">
        <v>3327.12</v>
      </c>
    </row>
    <row r="765" spans="1:14" ht="14.4" customHeight="1" x14ac:dyDescent="0.3">
      <c r="A765" s="723" t="s">
        <v>561</v>
      </c>
      <c r="B765" s="724" t="s">
        <v>2111</v>
      </c>
      <c r="C765" s="725" t="s">
        <v>580</v>
      </c>
      <c r="D765" s="726" t="s">
        <v>581</v>
      </c>
      <c r="E765" s="725" t="s">
        <v>1090</v>
      </c>
      <c r="F765" s="726" t="s">
        <v>2113</v>
      </c>
      <c r="G765" s="725" t="s">
        <v>975</v>
      </c>
      <c r="H765" s="725" t="s">
        <v>1852</v>
      </c>
      <c r="I765" s="725" t="s">
        <v>1852</v>
      </c>
      <c r="J765" s="725" t="s">
        <v>1853</v>
      </c>
      <c r="K765" s="725" t="s">
        <v>1112</v>
      </c>
      <c r="L765" s="727">
        <v>111.94999999999999</v>
      </c>
      <c r="M765" s="727">
        <v>2</v>
      </c>
      <c r="N765" s="728">
        <v>223.89999999999998</v>
      </c>
    </row>
    <row r="766" spans="1:14" ht="14.4" customHeight="1" x14ac:dyDescent="0.3">
      <c r="A766" s="723" t="s">
        <v>561</v>
      </c>
      <c r="B766" s="724" t="s">
        <v>2111</v>
      </c>
      <c r="C766" s="725" t="s">
        <v>580</v>
      </c>
      <c r="D766" s="726" t="s">
        <v>581</v>
      </c>
      <c r="E766" s="725" t="s">
        <v>1090</v>
      </c>
      <c r="F766" s="726" t="s">
        <v>2113</v>
      </c>
      <c r="G766" s="725" t="s">
        <v>975</v>
      </c>
      <c r="H766" s="725" t="s">
        <v>1110</v>
      </c>
      <c r="I766" s="725" t="s">
        <v>1110</v>
      </c>
      <c r="J766" s="725" t="s">
        <v>1111</v>
      </c>
      <c r="K766" s="725" t="s">
        <v>1112</v>
      </c>
      <c r="L766" s="727">
        <v>111.94999999999999</v>
      </c>
      <c r="M766" s="727">
        <v>2</v>
      </c>
      <c r="N766" s="728">
        <v>223.89999999999998</v>
      </c>
    </row>
    <row r="767" spans="1:14" ht="14.4" customHeight="1" x14ac:dyDescent="0.3">
      <c r="A767" s="723" t="s">
        <v>561</v>
      </c>
      <c r="B767" s="724" t="s">
        <v>2111</v>
      </c>
      <c r="C767" s="725" t="s">
        <v>580</v>
      </c>
      <c r="D767" s="726" t="s">
        <v>581</v>
      </c>
      <c r="E767" s="725" t="s">
        <v>1090</v>
      </c>
      <c r="F767" s="726" t="s">
        <v>2113</v>
      </c>
      <c r="G767" s="725" t="s">
        <v>975</v>
      </c>
      <c r="H767" s="725" t="s">
        <v>1113</v>
      </c>
      <c r="I767" s="725" t="s">
        <v>1114</v>
      </c>
      <c r="J767" s="725" t="s">
        <v>1115</v>
      </c>
      <c r="K767" s="725" t="s">
        <v>1116</v>
      </c>
      <c r="L767" s="727">
        <v>111.95</v>
      </c>
      <c r="M767" s="727">
        <v>2</v>
      </c>
      <c r="N767" s="728">
        <v>223.9</v>
      </c>
    </row>
    <row r="768" spans="1:14" ht="14.4" customHeight="1" x14ac:dyDescent="0.3">
      <c r="A768" s="723" t="s">
        <v>561</v>
      </c>
      <c r="B768" s="724" t="s">
        <v>2111</v>
      </c>
      <c r="C768" s="725" t="s">
        <v>580</v>
      </c>
      <c r="D768" s="726" t="s">
        <v>581</v>
      </c>
      <c r="E768" s="725" t="s">
        <v>1090</v>
      </c>
      <c r="F768" s="726" t="s">
        <v>2113</v>
      </c>
      <c r="G768" s="725" t="s">
        <v>975</v>
      </c>
      <c r="H768" s="725" t="s">
        <v>1117</v>
      </c>
      <c r="I768" s="725" t="s">
        <v>1118</v>
      </c>
      <c r="J768" s="725" t="s">
        <v>1119</v>
      </c>
      <c r="K768" s="725" t="s">
        <v>1102</v>
      </c>
      <c r="L768" s="727">
        <v>135.59999999999997</v>
      </c>
      <c r="M768" s="727">
        <v>1</v>
      </c>
      <c r="N768" s="728">
        <v>135.59999999999997</v>
      </c>
    </row>
    <row r="769" spans="1:14" ht="14.4" customHeight="1" x14ac:dyDescent="0.3">
      <c r="A769" s="723" t="s">
        <v>561</v>
      </c>
      <c r="B769" s="724" t="s">
        <v>2111</v>
      </c>
      <c r="C769" s="725" t="s">
        <v>580</v>
      </c>
      <c r="D769" s="726" t="s">
        <v>581</v>
      </c>
      <c r="E769" s="725" t="s">
        <v>1090</v>
      </c>
      <c r="F769" s="726" t="s">
        <v>2113</v>
      </c>
      <c r="G769" s="725" t="s">
        <v>975</v>
      </c>
      <c r="H769" s="725" t="s">
        <v>1569</v>
      </c>
      <c r="I769" s="725" t="s">
        <v>1570</v>
      </c>
      <c r="J769" s="725" t="s">
        <v>1571</v>
      </c>
      <c r="K769" s="725" t="s">
        <v>1102</v>
      </c>
      <c r="L769" s="727">
        <v>135.6</v>
      </c>
      <c r="M769" s="727">
        <v>2</v>
      </c>
      <c r="N769" s="728">
        <v>271.2</v>
      </c>
    </row>
    <row r="770" spans="1:14" ht="14.4" customHeight="1" x14ac:dyDescent="0.3">
      <c r="A770" s="723" t="s">
        <v>561</v>
      </c>
      <c r="B770" s="724" t="s">
        <v>2111</v>
      </c>
      <c r="C770" s="725" t="s">
        <v>580</v>
      </c>
      <c r="D770" s="726" t="s">
        <v>581</v>
      </c>
      <c r="E770" s="725" t="s">
        <v>1090</v>
      </c>
      <c r="F770" s="726" t="s">
        <v>2113</v>
      </c>
      <c r="G770" s="725" t="s">
        <v>975</v>
      </c>
      <c r="H770" s="725" t="s">
        <v>1120</v>
      </c>
      <c r="I770" s="725" t="s">
        <v>1121</v>
      </c>
      <c r="J770" s="725" t="s">
        <v>1122</v>
      </c>
      <c r="K770" s="725" t="s">
        <v>1102</v>
      </c>
      <c r="L770" s="727">
        <v>135.59999999999997</v>
      </c>
      <c r="M770" s="727">
        <v>1</v>
      </c>
      <c r="N770" s="728">
        <v>135.59999999999997</v>
      </c>
    </row>
    <row r="771" spans="1:14" ht="14.4" customHeight="1" x14ac:dyDescent="0.3">
      <c r="A771" s="723" t="s">
        <v>561</v>
      </c>
      <c r="B771" s="724" t="s">
        <v>2111</v>
      </c>
      <c r="C771" s="725" t="s">
        <v>580</v>
      </c>
      <c r="D771" s="726" t="s">
        <v>581</v>
      </c>
      <c r="E771" s="725" t="s">
        <v>1090</v>
      </c>
      <c r="F771" s="726" t="s">
        <v>2113</v>
      </c>
      <c r="G771" s="725" t="s">
        <v>975</v>
      </c>
      <c r="H771" s="725" t="s">
        <v>1572</v>
      </c>
      <c r="I771" s="725" t="s">
        <v>1573</v>
      </c>
      <c r="J771" s="725" t="s">
        <v>1574</v>
      </c>
      <c r="K771" s="725" t="s">
        <v>1102</v>
      </c>
      <c r="L771" s="727">
        <v>135.59999999999997</v>
      </c>
      <c r="M771" s="727">
        <v>2</v>
      </c>
      <c r="N771" s="728">
        <v>271.19999999999993</v>
      </c>
    </row>
    <row r="772" spans="1:14" ht="14.4" customHeight="1" x14ac:dyDescent="0.3">
      <c r="A772" s="723" t="s">
        <v>561</v>
      </c>
      <c r="B772" s="724" t="s">
        <v>2111</v>
      </c>
      <c r="C772" s="725" t="s">
        <v>580</v>
      </c>
      <c r="D772" s="726" t="s">
        <v>581</v>
      </c>
      <c r="E772" s="725" t="s">
        <v>1090</v>
      </c>
      <c r="F772" s="726" t="s">
        <v>2113</v>
      </c>
      <c r="G772" s="725" t="s">
        <v>975</v>
      </c>
      <c r="H772" s="725" t="s">
        <v>2059</v>
      </c>
      <c r="I772" s="725" t="s">
        <v>2060</v>
      </c>
      <c r="J772" s="725" t="s">
        <v>2061</v>
      </c>
      <c r="K772" s="725" t="s">
        <v>1112</v>
      </c>
      <c r="L772" s="727">
        <v>111.95</v>
      </c>
      <c r="M772" s="727">
        <v>1</v>
      </c>
      <c r="N772" s="728">
        <v>111.95</v>
      </c>
    </row>
    <row r="773" spans="1:14" ht="14.4" customHeight="1" x14ac:dyDescent="0.3">
      <c r="A773" s="723" t="s">
        <v>561</v>
      </c>
      <c r="B773" s="724" t="s">
        <v>2111</v>
      </c>
      <c r="C773" s="725" t="s">
        <v>580</v>
      </c>
      <c r="D773" s="726" t="s">
        <v>581</v>
      </c>
      <c r="E773" s="725" t="s">
        <v>1132</v>
      </c>
      <c r="F773" s="726" t="s">
        <v>2114</v>
      </c>
      <c r="G773" s="725" t="s">
        <v>596</v>
      </c>
      <c r="H773" s="725" t="s">
        <v>1136</v>
      </c>
      <c r="I773" s="725" t="s">
        <v>1137</v>
      </c>
      <c r="J773" s="725" t="s">
        <v>1138</v>
      </c>
      <c r="K773" s="725" t="s">
        <v>1139</v>
      </c>
      <c r="L773" s="727">
        <v>31.88999999999999</v>
      </c>
      <c r="M773" s="727">
        <v>3</v>
      </c>
      <c r="N773" s="728">
        <v>95.669999999999973</v>
      </c>
    </row>
    <row r="774" spans="1:14" ht="14.4" customHeight="1" x14ac:dyDescent="0.3">
      <c r="A774" s="723" t="s">
        <v>561</v>
      </c>
      <c r="B774" s="724" t="s">
        <v>2111</v>
      </c>
      <c r="C774" s="725" t="s">
        <v>580</v>
      </c>
      <c r="D774" s="726" t="s">
        <v>581</v>
      </c>
      <c r="E774" s="725" t="s">
        <v>1132</v>
      </c>
      <c r="F774" s="726" t="s">
        <v>2114</v>
      </c>
      <c r="G774" s="725" t="s">
        <v>596</v>
      </c>
      <c r="H774" s="725" t="s">
        <v>1140</v>
      </c>
      <c r="I774" s="725" t="s">
        <v>1141</v>
      </c>
      <c r="J774" s="725" t="s">
        <v>1142</v>
      </c>
      <c r="K774" s="725" t="s">
        <v>1143</v>
      </c>
      <c r="L774" s="727">
        <v>23.560057465104912</v>
      </c>
      <c r="M774" s="727">
        <v>168</v>
      </c>
      <c r="N774" s="728">
        <v>3958.0896541376251</v>
      </c>
    </row>
    <row r="775" spans="1:14" ht="14.4" customHeight="1" x14ac:dyDescent="0.3">
      <c r="A775" s="723" t="s">
        <v>561</v>
      </c>
      <c r="B775" s="724" t="s">
        <v>2111</v>
      </c>
      <c r="C775" s="725" t="s">
        <v>580</v>
      </c>
      <c r="D775" s="726" t="s">
        <v>581</v>
      </c>
      <c r="E775" s="725" t="s">
        <v>1132</v>
      </c>
      <c r="F775" s="726" t="s">
        <v>2114</v>
      </c>
      <c r="G775" s="725" t="s">
        <v>596</v>
      </c>
      <c r="H775" s="725" t="s">
        <v>2062</v>
      </c>
      <c r="I775" s="725" t="s">
        <v>2063</v>
      </c>
      <c r="J775" s="725" t="s">
        <v>2064</v>
      </c>
      <c r="K775" s="725" t="s">
        <v>2065</v>
      </c>
      <c r="L775" s="727">
        <v>608.71</v>
      </c>
      <c r="M775" s="727">
        <v>3</v>
      </c>
      <c r="N775" s="728">
        <v>1826.13</v>
      </c>
    </row>
    <row r="776" spans="1:14" ht="14.4" customHeight="1" x14ac:dyDescent="0.3">
      <c r="A776" s="723" t="s">
        <v>561</v>
      </c>
      <c r="B776" s="724" t="s">
        <v>2111</v>
      </c>
      <c r="C776" s="725" t="s">
        <v>580</v>
      </c>
      <c r="D776" s="726" t="s">
        <v>581</v>
      </c>
      <c r="E776" s="725" t="s">
        <v>1132</v>
      </c>
      <c r="F776" s="726" t="s">
        <v>2114</v>
      </c>
      <c r="G776" s="725" t="s">
        <v>596</v>
      </c>
      <c r="H776" s="725" t="s">
        <v>1147</v>
      </c>
      <c r="I776" s="725" t="s">
        <v>1148</v>
      </c>
      <c r="J776" s="725" t="s">
        <v>1149</v>
      </c>
      <c r="K776" s="725" t="s">
        <v>1150</v>
      </c>
      <c r="L776" s="727">
        <v>190.64363636363643</v>
      </c>
      <c r="M776" s="727">
        <v>59.4</v>
      </c>
      <c r="N776" s="728">
        <v>11324.232000000004</v>
      </c>
    </row>
    <row r="777" spans="1:14" ht="14.4" customHeight="1" x14ac:dyDescent="0.3">
      <c r="A777" s="723" t="s">
        <v>561</v>
      </c>
      <c r="B777" s="724" t="s">
        <v>2111</v>
      </c>
      <c r="C777" s="725" t="s">
        <v>580</v>
      </c>
      <c r="D777" s="726" t="s">
        <v>581</v>
      </c>
      <c r="E777" s="725" t="s">
        <v>1132</v>
      </c>
      <c r="F777" s="726" t="s">
        <v>2114</v>
      </c>
      <c r="G777" s="725" t="s">
        <v>596</v>
      </c>
      <c r="H777" s="725" t="s">
        <v>1151</v>
      </c>
      <c r="I777" s="725" t="s">
        <v>1152</v>
      </c>
      <c r="J777" s="725" t="s">
        <v>1153</v>
      </c>
      <c r="K777" s="725" t="s">
        <v>1154</v>
      </c>
      <c r="L777" s="727">
        <v>650.51524999999981</v>
      </c>
      <c r="M777" s="727">
        <v>2.7</v>
      </c>
      <c r="N777" s="728">
        <v>1756.3911749999997</v>
      </c>
    </row>
    <row r="778" spans="1:14" ht="14.4" customHeight="1" x14ac:dyDescent="0.3">
      <c r="A778" s="723" t="s">
        <v>561</v>
      </c>
      <c r="B778" s="724" t="s">
        <v>2111</v>
      </c>
      <c r="C778" s="725" t="s">
        <v>580</v>
      </c>
      <c r="D778" s="726" t="s">
        <v>581</v>
      </c>
      <c r="E778" s="725" t="s">
        <v>1132</v>
      </c>
      <c r="F778" s="726" t="s">
        <v>2114</v>
      </c>
      <c r="G778" s="725" t="s">
        <v>596</v>
      </c>
      <c r="H778" s="725" t="s">
        <v>2066</v>
      </c>
      <c r="I778" s="725" t="s">
        <v>2066</v>
      </c>
      <c r="J778" s="725" t="s">
        <v>2067</v>
      </c>
      <c r="K778" s="725" t="s">
        <v>2068</v>
      </c>
      <c r="L778" s="727">
        <v>517</v>
      </c>
      <c r="M778" s="727">
        <v>6.2</v>
      </c>
      <c r="N778" s="728">
        <v>3205.4</v>
      </c>
    </row>
    <row r="779" spans="1:14" ht="14.4" customHeight="1" x14ac:dyDescent="0.3">
      <c r="A779" s="723" t="s">
        <v>561</v>
      </c>
      <c r="B779" s="724" t="s">
        <v>2111</v>
      </c>
      <c r="C779" s="725" t="s">
        <v>580</v>
      </c>
      <c r="D779" s="726" t="s">
        <v>581</v>
      </c>
      <c r="E779" s="725" t="s">
        <v>1132</v>
      </c>
      <c r="F779" s="726" t="s">
        <v>2114</v>
      </c>
      <c r="G779" s="725" t="s">
        <v>596</v>
      </c>
      <c r="H779" s="725" t="s">
        <v>1155</v>
      </c>
      <c r="I779" s="725" t="s">
        <v>1156</v>
      </c>
      <c r="J779" s="725" t="s">
        <v>1157</v>
      </c>
      <c r="K779" s="725" t="s">
        <v>1158</v>
      </c>
      <c r="L779" s="727">
        <v>233.72000000000003</v>
      </c>
      <c r="M779" s="727">
        <v>6</v>
      </c>
      <c r="N779" s="728">
        <v>1402.3200000000002</v>
      </c>
    </row>
    <row r="780" spans="1:14" ht="14.4" customHeight="1" x14ac:dyDescent="0.3">
      <c r="A780" s="723" t="s">
        <v>561</v>
      </c>
      <c r="B780" s="724" t="s">
        <v>2111</v>
      </c>
      <c r="C780" s="725" t="s">
        <v>580</v>
      </c>
      <c r="D780" s="726" t="s">
        <v>581</v>
      </c>
      <c r="E780" s="725" t="s">
        <v>1132</v>
      </c>
      <c r="F780" s="726" t="s">
        <v>2114</v>
      </c>
      <c r="G780" s="725" t="s">
        <v>596</v>
      </c>
      <c r="H780" s="725" t="s">
        <v>1612</v>
      </c>
      <c r="I780" s="725" t="s">
        <v>1613</v>
      </c>
      <c r="J780" s="725" t="s">
        <v>1614</v>
      </c>
      <c r="K780" s="725" t="s">
        <v>1615</v>
      </c>
      <c r="L780" s="727">
        <v>1442.8079411764709</v>
      </c>
      <c r="M780" s="727">
        <v>13.6</v>
      </c>
      <c r="N780" s="728">
        <v>19622.188000000002</v>
      </c>
    </row>
    <row r="781" spans="1:14" ht="14.4" customHeight="1" x14ac:dyDescent="0.3">
      <c r="A781" s="723" t="s">
        <v>561</v>
      </c>
      <c r="B781" s="724" t="s">
        <v>2111</v>
      </c>
      <c r="C781" s="725" t="s">
        <v>580</v>
      </c>
      <c r="D781" s="726" t="s">
        <v>581</v>
      </c>
      <c r="E781" s="725" t="s">
        <v>1132</v>
      </c>
      <c r="F781" s="726" t="s">
        <v>2114</v>
      </c>
      <c r="G781" s="725" t="s">
        <v>596</v>
      </c>
      <c r="H781" s="725" t="s">
        <v>1159</v>
      </c>
      <c r="I781" s="725" t="s">
        <v>1159</v>
      </c>
      <c r="J781" s="725" t="s">
        <v>1160</v>
      </c>
      <c r="K781" s="725" t="s">
        <v>1161</v>
      </c>
      <c r="L781" s="727">
        <v>462</v>
      </c>
      <c r="M781" s="727">
        <v>16.8</v>
      </c>
      <c r="N781" s="728">
        <v>7761.6</v>
      </c>
    </row>
    <row r="782" spans="1:14" ht="14.4" customHeight="1" x14ac:dyDescent="0.3">
      <c r="A782" s="723" t="s">
        <v>561</v>
      </c>
      <c r="B782" s="724" t="s">
        <v>2111</v>
      </c>
      <c r="C782" s="725" t="s">
        <v>580</v>
      </c>
      <c r="D782" s="726" t="s">
        <v>581</v>
      </c>
      <c r="E782" s="725" t="s">
        <v>1132</v>
      </c>
      <c r="F782" s="726" t="s">
        <v>2114</v>
      </c>
      <c r="G782" s="725" t="s">
        <v>596</v>
      </c>
      <c r="H782" s="725" t="s">
        <v>2069</v>
      </c>
      <c r="I782" s="725" t="s">
        <v>2069</v>
      </c>
      <c r="J782" s="725" t="s">
        <v>2070</v>
      </c>
      <c r="K782" s="725" t="s">
        <v>2071</v>
      </c>
      <c r="L782" s="727">
        <v>28965.49</v>
      </c>
      <c r="M782" s="727">
        <v>1</v>
      </c>
      <c r="N782" s="728">
        <v>28965.49</v>
      </c>
    </row>
    <row r="783" spans="1:14" ht="14.4" customHeight="1" x14ac:dyDescent="0.3">
      <c r="A783" s="723" t="s">
        <v>561</v>
      </c>
      <c r="B783" s="724" t="s">
        <v>2111</v>
      </c>
      <c r="C783" s="725" t="s">
        <v>580</v>
      </c>
      <c r="D783" s="726" t="s">
        <v>581</v>
      </c>
      <c r="E783" s="725" t="s">
        <v>1132</v>
      </c>
      <c r="F783" s="726" t="s">
        <v>2114</v>
      </c>
      <c r="G783" s="725" t="s">
        <v>596</v>
      </c>
      <c r="H783" s="725" t="s">
        <v>1168</v>
      </c>
      <c r="I783" s="725" t="s">
        <v>1168</v>
      </c>
      <c r="J783" s="725" t="s">
        <v>1169</v>
      </c>
      <c r="K783" s="725" t="s">
        <v>1170</v>
      </c>
      <c r="L783" s="727">
        <v>286</v>
      </c>
      <c r="M783" s="727">
        <v>5</v>
      </c>
      <c r="N783" s="728">
        <v>1430</v>
      </c>
    </row>
    <row r="784" spans="1:14" ht="14.4" customHeight="1" x14ac:dyDescent="0.3">
      <c r="A784" s="723" t="s">
        <v>561</v>
      </c>
      <c r="B784" s="724" t="s">
        <v>2111</v>
      </c>
      <c r="C784" s="725" t="s">
        <v>580</v>
      </c>
      <c r="D784" s="726" t="s">
        <v>581</v>
      </c>
      <c r="E784" s="725" t="s">
        <v>1132</v>
      </c>
      <c r="F784" s="726" t="s">
        <v>2114</v>
      </c>
      <c r="G784" s="725" t="s">
        <v>596</v>
      </c>
      <c r="H784" s="725" t="s">
        <v>1863</v>
      </c>
      <c r="I784" s="725" t="s">
        <v>1863</v>
      </c>
      <c r="J784" s="725" t="s">
        <v>1864</v>
      </c>
      <c r="K784" s="725" t="s">
        <v>1865</v>
      </c>
      <c r="L784" s="727">
        <v>419.52</v>
      </c>
      <c r="M784" s="727">
        <v>2</v>
      </c>
      <c r="N784" s="728">
        <v>839.04</v>
      </c>
    </row>
    <row r="785" spans="1:14" ht="14.4" customHeight="1" x14ac:dyDescent="0.3">
      <c r="A785" s="723" t="s">
        <v>561</v>
      </c>
      <c r="B785" s="724" t="s">
        <v>2111</v>
      </c>
      <c r="C785" s="725" t="s">
        <v>580</v>
      </c>
      <c r="D785" s="726" t="s">
        <v>581</v>
      </c>
      <c r="E785" s="725" t="s">
        <v>1132</v>
      </c>
      <c r="F785" s="726" t="s">
        <v>2114</v>
      </c>
      <c r="G785" s="725" t="s">
        <v>596</v>
      </c>
      <c r="H785" s="725" t="s">
        <v>1175</v>
      </c>
      <c r="I785" s="725" t="s">
        <v>1175</v>
      </c>
      <c r="J785" s="725" t="s">
        <v>1176</v>
      </c>
      <c r="K785" s="725" t="s">
        <v>1177</v>
      </c>
      <c r="L785" s="727">
        <v>572.22</v>
      </c>
      <c r="M785" s="727">
        <v>1</v>
      </c>
      <c r="N785" s="728">
        <v>572.22</v>
      </c>
    </row>
    <row r="786" spans="1:14" ht="14.4" customHeight="1" x14ac:dyDescent="0.3">
      <c r="A786" s="723" t="s">
        <v>561</v>
      </c>
      <c r="B786" s="724" t="s">
        <v>2111</v>
      </c>
      <c r="C786" s="725" t="s">
        <v>580</v>
      </c>
      <c r="D786" s="726" t="s">
        <v>581</v>
      </c>
      <c r="E786" s="725" t="s">
        <v>1132</v>
      </c>
      <c r="F786" s="726" t="s">
        <v>2114</v>
      </c>
      <c r="G786" s="725" t="s">
        <v>596</v>
      </c>
      <c r="H786" s="725" t="s">
        <v>1178</v>
      </c>
      <c r="I786" s="725" t="s">
        <v>1178</v>
      </c>
      <c r="J786" s="725" t="s">
        <v>1179</v>
      </c>
      <c r="K786" s="725" t="s">
        <v>1180</v>
      </c>
      <c r="L786" s="727">
        <v>251.16</v>
      </c>
      <c r="M786" s="727">
        <v>15</v>
      </c>
      <c r="N786" s="728">
        <v>3767.4</v>
      </c>
    </row>
    <row r="787" spans="1:14" ht="14.4" customHeight="1" x14ac:dyDescent="0.3">
      <c r="A787" s="723" t="s">
        <v>561</v>
      </c>
      <c r="B787" s="724" t="s">
        <v>2111</v>
      </c>
      <c r="C787" s="725" t="s">
        <v>580</v>
      </c>
      <c r="D787" s="726" t="s">
        <v>581</v>
      </c>
      <c r="E787" s="725" t="s">
        <v>1132</v>
      </c>
      <c r="F787" s="726" t="s">
        <v>2114</v>
      </c>
      <c r="G787" s="725" t="s">
        <v>975</v>
      </c>
      <c r="H787" s="725" t="s">
        <v>1185</v>
      </c>
      <c r="I787" s="725" t="s">
        <v>1186</v>
      </c>
      <c r="J787" s="725" t="s">
        <v>1187</v>
      </c>
      <c r="K787" s="725" t="s">
        <v>1188</v>
      </c>
      <c r="L787" s="727">
        <v>324.49025</v>
      </c>
      <c r="M787" s="727">
        <v>8</v>
      </c>
      <c r="N787" s="728">
        <v>2595.922</v>
      </c>
    </row>
    <row r="788" spans="1:14" ht="14.4" customHeight="1" x14ac:dyDescent="0.3">
      <c r="A788" s="723" t="s">
        <v>561</v>
      </c>
      <c r="B788" s="724" t="s">
        <v>2111</v>
      </c>
      <c r="C788" s="725" t="s">
        <v>580</v>
      </c>
      <c r="D788" s="726" t="s">
        <v>581</v>
      </c>
      <c r="E788" s="725" t="s">
        <v>1132</v>
      </c>
      <c r="F788" s="726" t="s">
        <v>2114</v>
      </c>
      <c r="G788" s="725" t="s">
        <v>975</v>
      </c>
      <c r="H788" s="725" t="s">
        <v>1189</v>
      </c>
      <c r="I788" s="725" t="s">
        <v>1190</v>
      </c>
      <c r="J788" s="725" t="s">
        <v>1191</v>
      </c>
      <c r="K788" s="725" t="s">
        <v>1192</v>
      </c>
      <c r="L788" s="727">
        <v>29.309999999999992</v>
      </c>
      <c r="M788" s="727">
        <v>160</v>
      </c>
      <c r="N788" s="728">
        <v>4689.5999999999985</v>
      </c>
    </row>
    <row r="789" spans="1:14" ht="14.4" customHeight="1" x14ac:dyDescent="0.3">
      <c r="A789" s="723" t="s">
        <v>561</v>
      </c>
      <c r="B789" s="724" t="s">
        <v>2111</v>
      </c>
      <c r="C789" s="725" t="s">
        <v>580</v>
      </c>
      <c r="D789" s="726" t="s">
        <v>581</v>
      </c>
      <c r="E789" s="725" t="s">
        <v>1132</v>
      </c>
      <c r="F789" s="726" t="s">
        <v>2114</v>
      </c>
      <c r="G789" s="725" t="s">
        <v>975</v>
      </c>
      <c r="H789" s="725" t="s">
        <v>1193</v>
      </c>
      <c r="I789" s="725" t="s">
        <v>1194</v>
      </c>
      <c r="J789" s="725" t="s">
        <v>1195</v>
      </c>
      <c r="K789" s="725" t="s">
        <v>1196</v>
      </c>
      <c r="L789" s="727">
        <v>12412.949999999999</v>
      </c>
      <c r="M789" s="727">
        <v>6.2</v>
      </c>
      <c r="N789" s="728">
        <v>76960.289999999994</v>
      </c>
    </row>
    <row r="790" spans="1:14" ht="14.4" customHeight="1" x14ac:dyDescent="0.3">
      <c r="A790" s="723" t="s">
        <v>561</v>
      </c>
      <c r="B790" s="724" t="s">
        <v>2111</v>
      </c>
      <c r="C790" s="725" t="s">
        <v>580</v>
      </c>
      <c r="D790" s="726" t="s">
        <v>581</v>
      </c>
      <c r="E790" s="725" t="s">
        <v>1132</v>
      </c>
      <c r="F790" s="726" t="s">
        <v>2114</v>
      </c>
      <c r="G790" s="725" t="s">
        <v>975</v>
      </c>
      <c r="H790" s="725" t="s">
        <v>1197</v>
      </c>
      <c r="I790" s="725" t="s">
        <v>1197</v>
      </c>
      <c r="J790" s="725" t="s">
        <v>1198</v>
      </c>
      <c r="K790" s="725" t="s">
        <v>1199</v>
      </c>
      <c r="L790" s="727">
        <v>56.099999999999987</v>
      </c>
      <c r="M790" s="727">
        <v>4</v>
      </c>
      <c r="N790" s="728">
        <v>224.39999999999995</v>
      </c>
    </row>
    <row r="791" spans="1:14" ht="14.4" customHeight="1" x14ac:dyDescent="0.3">
      <c r="A791" s="723" t="s">
        <v>561</v>
      </c>
      <c r="B791" s="724" t="s">
        <v>2111</v>
      </c>
      <c r="C791" s="725" t="s">
        <v>580</v>
      </c>
      <c r="D791" s="726" t="s">
        <v>581</v>
      </c>
      <c r="E791" s="725" t="s">
        <v>1132</v>
      </c>
      <c r="F791" s="726" t="s">
        <v>2114</v>
      </c>
      <c r="G791" s="725" t="s">
        <v>975</v>
      </c>
      <c r="H791" s="725" t="s">
        <v>1200</v>
      </c>
      <c r="I791" s="725" t="s">
        <v>1200</v>
      </c>
      <c r="J791" s="725" t="s">
        <v>1201</v>
      </c>
      <c r="K791" s="725" t="s">
        <v>1164</v>
      </c>
      <c r="L791" s="727">
        <v>953.7</v>
      </c>
      <c r="M791" s="727">
        <v>8</v>
      </c>
      <c r="N791" s="728">
        <v>7629.6</v>
      </c>
    </row>
    <row r="792" spans="1:14" ht="14.4" customHeight="1" x14ac:dyDescent="0.3">
      <c r="A792" s="723" t="s">
        <v>561</v>
      </c>
      <c r="B792" s="724" t="s">
        <v>2111</v>
      </c>
      <c r="C792" s="725" t="s">
        <v>580</v>
      </c>
      <c r="D792" s="726" t="s">
        <v>581</v>
      </c>
      <c r="E792" s="725" t="s">
        <v>1202</v>
      </c>
      <c r="F792" s="726" t="s">
        <v>2115</v>
      </c>
      <c r="G792" s="725" t="s">
        <v>596</v>
      </c>
      <c r="H792" s="725" t="s">
        <v>1207</v>
      </c>
      <c r="I792" s="725" t="s">
        <v>1208</v>
      </c>
      <c r="J792" s="725" t="s">
        <v>1209</v>
      </c>
      <c r="K792" s="725" t="s">
        <v>1210</v>
      </c>
      <c r="L792" s="727">
        <v>4950</v>
      </c>
      <c r="M792" s="727">
        <v>10</v>
      </c>
      <c r="N792" s="728">
        <v>49500</v>
      </c>
    </row>
    <row r="793" spans="1:14" ht="14.4" customHeight="1" x14ac:dyDescent="0.3">
      <c r="A793" s="723" t="s">
        <v>561</v>
      </c>
      <c r="B793" s="724" t="s">
        <v>2111</v>
      </c>
      <c r="C793" s="725" t="s">
        <v>580</v>
      </c>
      <c r="D793" s="726" t="s">
        <v>581</v>
      </c>
      <c r="E793" s="725" t="s">
        <v>1202</v>
      </c>
      <c r="F793" s="726" t="s">
        <v>2115</v>
      </c>
      <c r="G793" s="725" t="s">
        <v>975</v>
      </c>
      <c r="H793" s="725" t="s">
        <v>1211</v>
      </c>
      <c r="I793" s="725" t="s">
        <v>1211</v>
      </c>
      <c r="J793" s="725" t="s">
        <v>1212</v>
      </c>
      <c r="K793" s="725" t="s">
        <v>1213</v>
      </c>
      <c r="L793" s="727">
        <v>159.49999999999997</v>
      </c>
      <c r="M793" s="727">
        <v>2.8000000000000003</v>
      </c>
      <c r="N793" s="728">
        <v>446.59999999999997</v>
      </c>
    </row>
    <row r="794" spans="1:14" ht="14.4" customHeight="1" x14ac:dyDescent="0.3">
      <c r="A794" s="723" t="s">
        <v>561</v>
      </c>
      <c r="B794" s="724" t="s">
        <v>2111</v>
      </c>
      <c r="C794" s="725" t="s">
        <v>580</v>
      </c>
      <c r="D794" s="726" t="s">
        <v>581</v>
      </c>
      <c r="E794" s="725" t="s">
        <v>1216</v>
      </c>
      <c r="F794" s="726" t="s">
        <v>2116</v>
      </c>
      <c r="G794" s="725"/>
      <c r="H794" s="725"/>
      <c r="I794" s="725" t="s">
        <v>2072</v>
      </c>
      <c r="J794" s="725" t="s">
        <v>2073</v>
      </c>
      <c r="K794" s="725"/>
      <c r="L794" s="727">
        <v>9157.76</v>
      </c>
      <c r="M794" s="727">
        <v>3</v>
      </c>
      <c r="N794" s="728">
        <v>27473.279999999999</v>
      </c>
    </row>
    <row r="795" spans="1:14" ht="14.4" customHeight="1" x14ac:dyDescent="0.3">
      <c r="A795" s="723" t="s">
        <v>561</v>
      </c>
      <c r="B795" s="724" t="s">
        <v>2111</v>
      </c>
      <c r="C795" s="725" t="s">
        <v>580</v>
      </c>
      <c r="D795" s="726" t="s">
        <v>581</v>
      </c>
      <c r="E795" s="725" t="s">
        <v>1216</v>
      </c>
      <c r="F795" s="726" t="s">
        <v>2116</v>
      </c>
      <c r="G795" s="725"/>
      <c r="H795" s="725"/>
      <c r="I795" s="725" t="s">
        <v>1880</v>
      </c>
      <c r="J795" s="725" t="s">
        <v>1881</v>
      </c>
      <c r="K795" s="725" t="s">
        <v>1882</v>
      </c>
      <c r="L795" s="727">
        <v>1287</v>
      </c>
      <c r="M795" s="727">
        <v>18</v>
      </c>
      <c r="N795" s="728">
        <v>23166</v>
      </c>
    </row>
    <row r="796" spans="1:14" ht="14.4" customHeight="1" x14ac:dyDescent="0.3">
      <c r="A796" s="723" t="s">
        <v>561</v>
      </c>
      <c r="B796" s="724" t="s">
        <v>2111</v>
      </c>
      <c r="C796" s="725" t="s">
        <v>580</v>
      </c>
      <c r="D796" s="726" t="s">
        <v>581</v>
      </c>
      <c r="E796" s="725" t="s">
        <v>1883</v>
      </c>
      <c r="F796" s="726" t="s">
        <v>2118</v>
      </c>
      <c r="G796" s="725"/>
      <c r="H796" s="725"/>
      <c r="I796" s="725" t="s">
        <v>1884</v>
      </c>
      <c r="J796" s="725" t="s">
        <v>1885</v>
      </c>
      <c r="K796" s="725"/>
      <c r="L796" s="727">
        <v>8505.39</v>
      </c>
      <c r="M796" s="727">
        <v>12</v>
      </c>
      <c r="N796" s="728">
        <v>102064.68</v>
      </c>
    </row>
    <row r="797" spans="1:14" ht="14.4" customHeight="1" x14ac:dyDescent="0.3">
      <c r="A797" s="723" t="s">
        <v>561</v>
      </c>
      <c r="B797" s="724" t="s">
        <v>2111</v>
      </c>
      <c r="C797" s="725" t="s">
        <v>580</v>
      </c>
      <c r="D797" s="726" t="s">
        <v>581</v>
      </c>
      <c r="E797" s="725" t="s">
        <v>1883</v>
      </c>
      <c r="F797" s="726" t="s">
        <v>2118</v>
      </c>
      <c r="G797" s="725"/>
      <c r="H797" s="725"/>
      <c r="I797" s="725" t="s">
        <v>1886</v>
      </c>
      <c r="J797" s="725" t="s">
        <v>1887</v>
      </c>
      <c r="K797" s="725"/>
      <c r="L797" s="727">
        <v>4252.6900000000005</v>
      </c>
      <c r="M797" s="727">
        <v>32</v>
      </c>
      <c r="N797" s="728">
        <v>136086.08000000002</v>
      </c>
    </row>
    <row r="798" spans="1:14" ht="14.4" customHeight="1" x14ac:dyDescent="0.3">
      <c r="A798" s="723" t="s">
        <v>561</v>
      </c>
      <c r="B798" s="724" t="s">
        <v>2111</v>
      </c>
      <c r="C798" s="725" t="s">
        <v>580</v>
      </c>
      <c r="D798" s="726" t="s">
        <v>581</v>
      </c>
      <c r="E798" s="725" t="s">
        <v>1221</v>
      </c>
      <c r="F798" s="726" t="s">
        <v>2117</v>
      </c>
      <c r="G798" s="725" t="s">
        <v>596</v>
      </c>
      <c r="H798" s="725" t="s">
        <v>1222</v>
      </c>
      <c r="I798" s="725" t="s">
        <v>1223</v>
      </c>
      <c r="J798" s="725" t="s">
        <v>1224</v>
      </c>
      <c r="K798" s="725" t="s">
        <v>1225</v>
      </c>
      <c r="L798" s="727">
        <v>2443.19</v>
      </c>
      <c r="M798" s="727">
        <v>11</v>
      </c>
      <c r="N798" s="728">
        <v>26875.09</v>
      </c>
    </row>
    <row r="799" spans="1:14" ht="14.4" customHeight="1" x14ac:dyDescent="0.3">
      <c r="A799" s="723" t="s">
        <v>561</v>
      </c>
      <c r="B799" s="724" t="s">
        <v>2111</v>
      </c>
      <c r="C799" s="725" t="s">
        <v>580</v>
      </c>
      <c r="D799" s="726" t="s">
        <v>581</v>
      </c>
      <c r="E799" s="725" t="s">
        <v>1221</v>
      </c>
      <c r="F799" s="726" t="s">
        <v>2117</v>
      </c>
      <c r="G799" s="725" t="s">
        <v>596</v>
      </c>
      <c r="H799" s="725" t="s">
        <v>1226</v>
      </c>
      <c r="I799" s="725" t="s">
        <v>1227</v>
      </c>
      <c r="J799" s="725" t="s">
        <v>1228</v>
      </c>
      <c r="K799" s="725" t="s">
        <v>1225</v>
      </c>
      <c r="L799" s="727">
        <v>2228.8202793312689</v>
      </c>
      <c r="M799" s="727">
        <v>66</v>
      </c>
      <c r="N799" s="728">
        <v>147102.13843586374</v>
      </c>
    </row>
    <row r="800" spans="1:14" ht="14.4" customHeight="1" x14ac:dyDescent="0.3">
      <c r="A800" s="723" t="s">
        <v>561</v>
      </c>
      <c r="B800" s="724" t="s">
        <v>2111</v>
      </c>
      <c r="C800" s="725" t="s">
        <v>580</v>
      </c>
      <c r="D800" s="726" t="s">
        <v>581</v>
      </c>
      <c r="E800" s="725" t="s">
        <v>1221</v>
      </c>
      <c r="F800" s="726" t="s">
        <v>2117</v>
      </c>
      <c r="G800" s="725" t="s">
        <v>596</v>
      </c>
      <c r="H800" s="725" t="s">
        <v>2074</v>
      </c>
      <c r="I800" s="725" t="s">
        <v>2074</v>
      </c>
      <c r="J800" s="725" t="s">
        <v>2075</v>
      </c>
      <c r="K800" s="725" t="s">
        <v>1894</v>
      </c>
      <c r="L800" s="727">
        <v>3410</v>
      </c>
      <c r="M800" s="727">
        <v>3</v>
      </c>
      <c r="N800" s="728">
        <v>10230</v>
      </c>
    </row>
    <row r="801" spans="1:14" ht="14.4" customHeight="1" x14ac:dyDescent="0.3">
      <c r="A801" s="723" t="s">
        <v>561</v>
      </c>
      <c r="B801" s="724" t="s">
        <v>2111</v>
      </c>
      <c r="C801" s="725" t="s">
        <v>580</v>
      </c>
      <c r="D801" s="726" t="s">
        <v>581</v>
      </c>
      <c r="E801" s="725" t="s">
        <v>1221</v>
      </c>
      <c r="F801" s="726" t="s">
        <v>2117</v>
      </c>
      <c r="G801" s="725" t="s">
        <v>596</v>
      </c>
      <c r="H801" s="725" t="s">
        <v>2076</v>
      </c>
      <c r="I801" s="725" t="s">
        <v>2077</v>
      </c>
      <c r="J801" s="725" t="s">
        <v>1231</v>
      </c>
      <c r="K801" s="725" t="s">
        <v>2078</v>
      </c>
      <c r="L801" s="727">
        <v>1659.64</v>
      </c>
      <c r="M801" s="727">
        <v>3</v>
      </c>
      <c r="N801" s="728">
        <v>4978.92</v>
      </c>
    </row>
    <row r="802" spans="1:14" ht="14.4" customHeight="1" x14ac:dyDescent="0.3">
      <c r="A802" s="723" t="s">
        <v>561</v>
      </c>
      <c r="B802" s="724" t="s">
        <v>2111</v>
      </c>
      <c r="C802" s="725" t="s">
        <v>580</v>
      </c>
      <c r="D802" s="726" t="s">
        <v>581</v>
      </c>
      <c r="E802" s="725" t="s">
        <v>1221</v>
      </c>
      <c r="F802" s="726" t="s">
        <v>2117</v>
      </c>
      <c r="G802" s="725" t="s">
        <v>596</v>
      </c>
      <c r="H802" s="725" t="s">
        <v>2079</v>
      </c>
      <c r="I802" s="725" t="s">
        <v>2080</v>
      </c>
      <c r="J802" s="725" t="s">
        <v>2081</v>
      </c>
      <c r="K802" s="725" t="s">
        <v>2082</v>
      </c>
      <c r="L802" s="727">
        <v>3740</v>
      </c>
      <c r="M802" s="727">
        <v>5</v>
      </c>
      <c r="N802" s="728">
        <v>18700</v>
      </c>
    </row>
    <row r="803" spans="1:14" ht="14.4" customHeight="1" x14ac:dyDescent="0.3">
      <c r="A803" s="723" t="s">
        <v>561</v>
      </c>
      <c r="B803" s="724" t="s">
        <v>2111</v>
      </c>
      <c r="C803" s="725" t="s">
        <v>580</v>
      </c>
      <c r="D803" s="726" t="s">
        <v>581</v>
      </c>
      <c r="E803" s="725" t="s">
        <v>1221</v>
      </c>
      <c r="F803" s="726" t="s">
        <v>2117</v>
      </c>
      <c r="G803" s="725" t="s">
        <v>596</v>
      </c>
      <c r="H803" s="725" t="s">
        <v>2083</v>
      </c>
      <c r="I803" s="725" t="s">
        <v>2084</v>
      </c>
      <c r="J803" s="725" t="s">
        <v>1224</v>
      </c>
      <c r="K803" s="725" t="s">
        <v>2085</v>
      </c>
      <c r="L803" s="727">
        <v>1285.9000000000001</v>
      </c>
      <c r="M803" s="727">
        <v>3</v>
      </c>
      <c r="N803" s="728">
        <v>3857.7000000000003</v>
      </c>
    </row>
    <row r="804" spans="1:14" ht="14.4" customHeight="1" x14ac:dyDescent="0.3">
      <c r="A804" s="723" t="s">
        <v>561</v>
      </c>
      <c r="B804" s="724" t="s">
        <v>2111</v>
      </c>
      <c r="C804" s="725" t="s">
        <v>583</v>
      </c>
      <c r="D804" s="726" t="s">
        <v>584</v>
      </c>
      <c r="E804" s="725" t="s">
        <v>589</v>
      </c>
      <c r="F804" s="726" t="s">
        <v>2112</v>
      </c>
      <c r="G804" s="725" t="s">
        <v>596</v>
      </c>
      <c r="H804" s="725" t="s">
        <v>1442</v>
      </c>
      <c r="I804" s="725" t="s">
        <v>1443</v>
      </c>
      <c r="J804" s="725" t="s">
        <v>1444</v>
      </c>
      <c r="K804" s="725" t="s">
        <v>1445</v>
      </c>
      <c r="L804" s="727">
        <v>275.30957294330346</v>
      </c>
      <c r="M804" s="727">
        <v>28</v>
      </c>
      <c r="N804" s="728">
        <v>7708.668042412497</v>
      </c>
    </row>
    <row r="805" spans="1:14" ht="14.4" customHeight="1" x14ac:dyDescent="0.3">
      <c r="A805" s="723" t="s">
        <v>561</v>
      </c>
      <c r="B805" s="724" t="s">
        <v>2111</v>
      </c>
      <c r="C805" s="725" t="s">
        <v>583</v>
      </c>
      <c r="D805" s="726" t="s">
        <v>584</v>
      </c>
      <c r="E805" s="725" t="s">
        <v>589</v>
      </c>
      <c r="F805" s="726" t="s">
        <v>2112</v>
      </c>
      <c r="G805" s="725" t="s">
        <v>596</v>
      </c>
      <c r="H805" s="725" t="s">
        <v>2086</v>
      </c>
      <c r="I805" s="725" t="s">
        <v>822</v>
      </c>
      <c r="J805" s="725" t="s">
        <v>2087</v>
      </c>
      <c r="K805" s="725" t="s">
        <v>2088</v>
      </c>
      <c r="L805" s="727">
        <v>14850</v>
      </c>
      <c r="M805" s="727">
        <v>1</v>
      </c>
      <c r="N805" s="728">
        <v>14850</v>
      </c>
    </row>
    <row r="806" spans="1:14" ht="14.4" customHeight="1" x14ac:dyDescent="0.3">
      <c r="A806" s="723" t="s">
        <v>561</v>
      </c>
      <c r="B806" s="724" t="s">
        <v>2111</v>
      </c>
      <c r="C806" s="725" t="s">
        <v>586</v>
      </c>
      <c r="D806" s="726" t="s">
        <v>587</v>
      </c>
      <c r="E806" s="725" t="s">
        <v>589</v>
      </c>
      <c r="F806" s="726" t="s">
        <v>2112</v>
      </c>
      <c r="G806" s="725" t="s">
        <v>596</v>
      </c>
      <c r="H806" s="725" t="s">
        <v>597</v>
      </c>
      <c r="I806" s="725" t="s">
        <v>597</v>
      </c>
      <c r="J806" s="725" t="s">
        <v>598</v>
      </c>
      <c r="K806" s="725" t="s">
        <v>599</v>
      </c>
      <c r="L806" s="727">
        <v>171.59999957152084</v>
      </c>
      <c r="M806" s="727">
        <v>1</v>
      </c>
      <c r="N806" s="728">
        <v>171.59999957152084</v>
      </c>
    </row>
    <row r="807" spans="1:14" ht="14.4" customHeight="1" x14ac:dyDescent="0.3">
      <c r="A807" s="723" t="s">
        <v>561</v>
      </c>
      <c r="B807" s="724" t="s">
        <v>2111</v>
      </c>
      <c r="C807" s="725" t="s">
        <v>586</v>
      </c>
      <c r="D807" s="726" t="s">
        <v>587</v>
      </c>
      <c r="E807" s="725" t="s">
        <v>589</v>
      </c>
      <c r="F807" s="726" t="s">
        <v>2112</v>
      </c>
      <c r="G807" s="725" t="s">
        <v>596</v>
      </c>
      <c r="H807" s="725" t="s">
        <v>612</v>
      </c>
      <c r="I807" s="725" t="s">
        <v>613</v>
      </c>
      <c r="J807" s="725" t="s">
        <v>614</v>
      </c>
      <c r="K807" s="725" t="s">
        <v>615</v>
      </c>
      <c r="L807" s="727">
        <v>87.2</v>
      </c>
      <c r="M807" s="727">
        <v>1</v>
      </c>
      <c r="N807" s="728">
        <v>87.2</v>
      </c>
    </row>
    <row r="808" spans="1:14" ht="14.4" customHeight="1" x14ac:dyDescent="0.3">
      <c r="A808" s="723" t="s">
        <v>561</v>
      </c>
      <c r="B808" s="724" t="s">
        <v>2111</v>
      </c>
      <c r="C808" s="725" t="s">
        <v>586</v>
      </c>
      <c r="D808" s="726" t="s">
        <v>587</v>
      </c>
      <c r="E808" s="725" t="s">
        <v>589</v>
      </c>
      <c r="F808" s="726" t="s">
        <v>2112</v>
      </c>
      <c r="G808" s="725" t="s">
        <v>596</v>
      </c>
      <c r="H808" s="725" t="s">
        <v>616</v>
      </c>
      <c r="I808" s="725" t="s">
        <v>617</v>
      </c>
      <c r="J808" s="725" t="s">
        <v>618</v>
      </c>
      <c r="K808" s="725" t="s">
        <v>619</v>
      </c>
      <c r="L808" s="727">
        <v>96.820000000000022</v>
      </c>
      <c r="M808" s="727">
        <v>1</v>
      </c>
      <c r="N808" s="728">
        <v>96.820000000000022</v>
      </c>
    </row>
    <row r="809" spans="1:14" ht="14.4" customHeight="1" x14ac:dyDescent="0.3">
      <c r="A809" s="723" t="s">
        <v>561</v>
      </c>
      <c r="B809" s="724" t="s">
        <v>2111</v>
      </c>
      <c r="C809" s="725" t="s">
        <v>586</v>
      </c>
      <c r="D809" s="726" t="s">
        <v>587</v>
      </c>
      <c r="E809" s="725" t="s">
        <v>589</v>
      </c>
      <c r="F809" s="726" t="s">
        <v>2112</v>
      </c>
      <c r="G809" s="725" t="s">
        <v>596</v>
      </c>
      <c r="H809" s="725" t="s">
        <v>2089</v>
      </c>
      <c r="I809" s="725" t="s">
        <v>822</v>
      </c>
      <c r="J809" s="725" t="s">
        <v>2090</v>
      </c>
      <c r="K809" s="725"/>
      <c r="L809" s="727">
        <v>37.4345</v>
      </c>
      <c r="M809" s="727">
        <v>12</v>
      </c>
      <c r="N809" s="728">
        <v>449.214</v>
      </c>
    </row>
    <row r="810" spans="1:14" ht="14.4" customHeight="1" x14ac:dyDescent="0.3">
      <c r="A810" s="723" t="s">
        <v>561</v>
      </c>
      <c r="B810" s="724" t="s">
        <v>2111</v>
      </c>
      <c r="C810" s="725" t="s">
        <v>586</v>
      </c>
      <c r="D810" s="726" t="s">
        <v>587</v>
      </c>
      <c r="E810" s="725" t="s">
        <v>589</v>
      </c>
      <c r="F810" s="726" t="s">
        <v>2112</v>
      </c>
      <c r="G810" s="725" t="s">
        <v>596</v>
      </c>
      <c r="H810" s="725" t="s">
        <v>824</v>
      </c>
      <c r="I810" s="725" t="s">
        <v>825</v>
      </c>
      <c r="J810" s="725" t="s">
        <v>625</v>
      </c>
      <c r="K810" s="725" t="s">
        <v>826</v>
      </c>
      <c r="L810" s="727">
        <v>74.21999999999997</v>
      </c>
      <c r="M810" s="727">
        <v>4</v>
      </c>
      <c r="N810" s="728">
        <v>296.87999999999988</v>
      </c>
    </row>
    <row r="811" spans="1:14" ht="14.4" customHeight="1" x14ac:dyDescent="0.3">
      <c r="A811" s="723" t="s">
        <v>561</v>
      </c>
      <c r="B811" s="724" t="s">
        <v>2111</v>
      </c>
      <c r="C811" s="725" t="s">
        <v>586</v>
      </c>
      <c r="D811" s="726" t="s">
        <v>587</v>
      </c>
      <c r="E811" s="725" t="s">
        <v>589</v>
      </c>
      <c r="F811" s="726" t="s">
        <v>2112</v>
      </c>
      <c r="G811" s="725" t="s">
        <v>596</v>
      </c>
      <c r="H811" s="725" t="s">
        <v>2091</v>
      </c>
      <c r="I811" s="725" t="s">
        <v>822</v>
      </c>
      <c r="J811" s="725" t="s">
        <v>2092</v>
      </c>
      <c r="K811" s="725" t="s">
        <v>2093</v>
      </c>
      <c r="L811" s="727">
        <v>23.700739249180923</v>
      </c>
      <c r="M811" s="727">
        <v>30</v>
      </c>
      <c r="N811" s="728">
        <v>711.02217747542772</v>
      </c>
    </row>
    <row r="812" spans="1:14" ht="14.4" customHeight="1" x14ac:dyDescent="0.3">
      <c r="A812" s="723" t="s">
        <v>561</v>
      </c>
      <c r="B812" s="724" t="s">
        <v>2111</v>
      </c>
      <c r="C812" s="725" t="s">
        <v>586</v>
      </c>
      <c r="D812" s="726" t="s">
        <v>587</v>
      </c>
      <c r="E812" s="725" t="s">
        <v>589</v>
      </c>
      <c r="F812" s="726" t="s">
        <v>2112</v>
      </c>
      <c r="G812" s="725" t="s">
        <v>596</v>
      </c>
      <c r="H812" s="725" t="s">
        <v>2094</v>
      </c>
      <c r="I812" s="725" t="s">
        <v>2095</v>
      </c>
      <c r="J812" s="725" t="s">
        <v>2096</v>
      </c>
      <c r="K812" s="725" t="s">
        <v>2097</v>
      </c>
      <c r="L812" s="727">
        <v>88.829999999999984</v>
      </c>
      <c r="M812" s="727">
        <v>8</v>
      </c>
      <c r="N812" s="728">
        <v>710.63999999999987</v>
      </c>
    </row>
    <row r="813" spans="1:14" ht="14.4" customHeight="1" x14ac:dyDescent="0.3">
      <c r="A813" s="723" t="s">
        <v>561</v>
      </c>
      <c r="B813" s="724" t="s">
        <v>2111</v>
      </c>
      <c r="C813" s="725" t="s">
        <v>586</v>
      </c>
      <c r="D813" s="726" t="s">
        <v>587</v>
      </c>
      <c r="E813" s="725" t="s">
        <v>589</v>
      </c>
      <c r="F813" s="726" t="s">
        <v>2112</v>
      </c>
      <c r="G813" s="725" t="s">
        <v>596</v>
      </c>
      <c r="H813" s="725" t="s">
        <v>2098</v>
      </c>
      <c r="I813" s="725" t="s">
        <v>822</v>
      </c>
      <c r="J813" s="725" t="s">
        <v>2099</v>
      </c>
      <c r="K813" s="725"/>
      <c r="L813" s="727">
        <v>44.611011496667118</v>
      </c>
      <c r="M813" s="727">
        <v>1</v>
      </c>
      <c r="N813" s="728">
        <v>44.611011496667118</v>
      </c>
    </row>
    <row r="814" spans="1:14" ht="14.4" customHeight="1" x14ac:dyDescent="0.3">
      <c r="A814" s="723" t="s">
        <v>561</v>
      </c>
      <c r="B814" s="724" t="s">
        <v>2111</v>
      </c>
      <c r="C814" s="725" t="s">
        <v>586</v>
      </c>
      <c r="D814" s="726" t="s">
        <v>587</v>
      </c>
      <c r="E814" s="725" t="s">
        <v>589</v>
      </c>
      <c r="F814" s="726" t="s">
        <v>2112</v>
      </c>
      <c r="G814" s="725" t="s">
        <v>596</v>
      </c>
      <c r="H814" s="725" t="s">
        <v>901</v>
      </c>
      <c r="I814" s="725" t="s">
        <v>822</v>
      </c>
      <c r="J814" s="725" t="s">
        <v>902</v>
      </c>
      <c r="K814" s="725"/>
      <c r="L814" s="727">
        <v>38.689895273329725</v>
      </c>
      <c r="M814" s="727">
        <v>1</v>
      </c>
      <c r="N814" s="728">
        <v>38.689895273329725</v>
      </c>
    </row>
    <row r="815" spans="1:14" ht="14.4" customHeight="1" x14ac:dyDescent="0.3">
      <c r="A815" s="723" t="s">
        <v>561</v>
      </c>
      <c r="B815" s="724" t="s">
        <v>2111</v>
      </c>
      <c r="C815" s="725" t="s">
        <v>586</v>
      </c>
      <c r="D815" s="726" t="s">
        <v>587</v>
      </c>
      <c r="E815" s="725" t="s">
        <v>589</v>
      </c>
      <c r="F815" s="726" t="s">
        <v>2112</v>
      </c>
      <c r="G815" s="725" t="s">
        <v>596</v>
      </c>
      <c r="H815" s="725" t="s">
        <v>2100</v>
      </c>
      <c r="I815" s="725" t="s">
        <v>2101</v>
      </c>
      <c r="J815" s="725" t="s">
        <v>2102</v>
      </c>
      <c r="K815" s="725" t="s">
        <v>2103</v>
      </c>
      <c r="L815" s="727">
        <v>35.590000000000011</v>
      </c>
      <c r="M815" s="727">
        <v>2</v>
      </c>
      <c r="N815" s="728">
        <v>71.180000000000021</v>
      </c>
    </row>
    <row r="816" spans="1:14" ht="14.4" customHeight="1" x14ac:dyDescent="0.3">
      <c r="A816" s="723" t="s">
        <v>561</v>
      </c>
      <c r="B816" s="724" t="s">
        <v>2111</v>
      </c>
      <c r="C816" s="725" t="s">
        <v>586</v>
      </c>
      <c r="D816" s="726" t="s">
        <v>587</v>
      </c>
      <c r="E816" s="725" t="s">
        <v>589</v>
      </c>
      <c r="F816" s="726" t="s">
        <v>2112</v>
      </c>
      <c r="G816" s="725" t="s">
        <v>596</v>
      </c>
      <c r="H816" s="725" t="s">
        <v>1905</v>
      </c>
      <c r="I816" s="725" t="s">
        <v>822</v>
      </c>
      <c r="J816" s="725" t="s">
        <v>1906</v>
      </c>
      <c r="K816" s="725" t="s">
        <v>1900</v>
      </c>
      <c r="L816" s="727">
        <v>407.7054273723906</v>
      </c>
      <c r="M816" s="727">
        <v>3</v>
      </c>
      <c r="N816" s="728">
        <v>1223.1162821171717</v>
      </c>
    </row>
    <row r="817" spans="1:14" ht="14.4" customHeight="1" x14ac:dyDescent="0.3">
      <c r="A817" s="723" t="s">
        <v>561</v>
      </c>
      <c r="B817" s="724" t="s">
        <v>2111</v>
      </c>
      <c r="C817" s="725" t="s">
        <v>586</v>
      </c>
      <c r="D817" s="726" t="s">
        <v>587</v>
      </c>
      <c r="E817" s="725" t="s">
        <v>589</v>
      </c>
      <c r="F817" s="726" t="s">
        <v>2112</v>
      </c>
      <c r="G817" s="725" t="s">
        <v>596</v>
      </c>
      <c r="H817" s="725" t="s">
        <v>2104</v>
      </c>
      <c r="I817" s="725" t="s">
        <v>822</v>
      </c>
      <c r="J817" s="725" t="s">
        <v>2105</v>
      </c>
      <c r="K817" s="725" t="s">
        <v>1900</v>
      </c>
      <c r="L817" s="727">
        <v>501.6051951660329</v>
      </c>
      <c r="M817" s="727">
        <v>1</v>
      </c>
      <c r="N817" s="728">
        <v>501.6051951660329</v>
      </c>
    </row>
    <row r="818" spans="1:14" ht="14.4" customHeight="1" x14ac:dyDescent="0.3">
      <c r="A818" s="723" t="s">
        <v>561</v>
      </c>
      <c r="B818" s="724" t="s">
        <v>2111</v>
      </c>
      <c r="C818" s="725" t="s">
        <v>586</v>
      </c>
      <c r="D818" s="726" t="s">
        <v>587</v>
      </c>
      <c r="E818" s="725" t="s">
        <v>589</v>
      </c>
      <c r="F818" s="726" t="s">
        <v>2112</v>
      </c>
      <c r="G818" s="725" t="s">
        <v>596</v>
      </c>
      <c r="H818" s="725" t="s">
        <v>2106</v>
      </c>
      <c r="I818" s="725" t="s">
        <v>822</v>
      </c>
      <c r="J818" s="725" t="s">
        <v>2107</v>
      </c>
      <c r="K818" s="725"/>
      <c r="L818" s="727">
        <v>235.85301108094512</v>
      </c>
      <c r="M818" s="727">
        <v>1</v>
      </c>
      <c r="N818" s="728">
        <v>235.85301108094512</v>
      </c>
    </row>
    <row r="819" spans="1:14" ht="14.4" customHeight="1" x14ac:dyDescent="0.3">
      <c r="A819" s="723" t="s">
        <v>561</v>
      </c>
      <c r="B819" s="724" t="s">
        <v>2111</v>
      </c>
      <c r="C819" s="725" t="s">
        <v>586</v>
      </c>
      <c r="D819" s="726" t="s">
        <v>587</v>
      </c>
      <c r="E819" s="725" t="s">
        <v>589</v>
      </c>
      <c r="F819" s="726" t="s">
        <v>2112</v>
      </c>
      <c r="G819" s="725" t="s">
        <v>596</v>
      </c>
      <c r="H819" s="725" t="s">
        <v>1911</v>
      </c>
      <c r="I819" s="725" t="s">
        <v>822</v>
      </c>
      <c r="J819" s="725" t="s">
        <v>1912</v>
      </c>
      <c r="K819" s="725"/>
      <c r="L819" s="727">
        <v>158.24960902573457</v>
      </c>
      <c r="M819" s="727">
        <v>1</v>
      </c>
      <c r="N819" s="728">
        <v>158.24960902573457</v>
      </c>
    </row>
    <row r="820" spans="1:14" ht="14.4" customHeight="1" x14ac:dyDescent="0.3">
      <c r="A820" s="723" t="s">
        <v>561</v>
      </c>
      <c r="B820" s="724" t="s">
        <v>2111</v>
      </c>
      <c r="C820" s="725" t="s">
        <v>586</v>
      </c>
      <c r="D820" s="726" t="s">
        <v>587</v>
      </c>
      <c r="E820" s="725" t="s">
        <v>589</v>
      </c>
      <c r="F820" s="726" t="s">
        <v>2112</v>
      </c>
      <c r="G820" s="725" t="s">
        <v>596</v>
      </c>
      <c r="H820" s="725" t="s">
        <v>2108</v>
      </c>
      <c r="I820" s="725" t="s">
        <v>2109</v>
      </c>
      <c r="J820" s="725" t="s">
        <v>2110</v>
      </c>
      <c r="K820" s="725"/>
      <c r="L820" s="727">
        <v>59.971887675720978</v>
      </c>
      <c r="M820" s="727">
        <v>1</v>
      </c>
      <c r="N820" s="728">
        <v>59.971887675720978</v>
      </c>
    </row>
    <row r="821" spans="1:14" ht="14.4" customHeight="1" thickBot="1" x14ac:dyDescent="0.35">
      <c r="A821" s="729" t="s">
        <v>561</v>
      </c>
      <c r="B821" s="730" t="s">
        <v>2111</v>
      </c>
      <c r="C821" s="731" t="s">
        <v>586</v>
      </c>
      <c r="D821" s="732" t="s">
        <v>587</v>
      </c>
      <c r="E821" s="731" t="s">
        <v>589</v>
      </c>
      <c r="F821" s="732" t="s">
        <v>2112</v>
      </c>
      <c r="G821" s="731" t="s">
        <v>596</v>
      </c>
      <c r="H821" s="731" t="s">
        <v>967</v>
      </c>
      <c r="I821" s="731" t="s">
        <v>967</v>
      </c>
      <c r="J821" s="731" t="s">
        <v>968</v>
      </c>
      <c r="K821" s="731" t="s">
        <v>969</v>
      </c>
      <c r="L821" s="733">
        <v>27.517777531556575</v>
      </c>
      <c r="M821" s="733">
        <v>9</v>
      </c>
      <c r="N821" s="734">
        <v>247.65999778400919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2" t="s">
        <v>206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735" t="s">
        <v>185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749" t="s">
        <v>2119</v>
      </c>
      <c r="B5" s="721">
        <v>5505.1686782661827</v>
      </c>
      <c r="C5" s="739">
        <v>1.7565776341868282E-2</v>
      </c>
      <c r="D5" s="721">
        <v>307897.92670013354</v>
      </c>
      <c r="E5" s="739">
        <v>0.98243422365813171</v>
      </c>
      <c r="F5" s="722">
        <v>313403.09537839971</v>
      </c>
    </row>
    <row r="6" spans="1:6" ht="14.4" customHeight="1" x14ac:dyDescent="0.3">
      <c r="A6" s="750" t="s">
        <v>2120</v>
      </c>
      <c r="B6" s="727">
        <v>1093.3240000000001</v>
      </c>
      <c r="C6" s="740">
        <v>6.8965458345822926E-3</v>
      </c>
      <c r="D6" s="727">
        <v>157438.79138413855</v>
      </c>
      <c r="E6" s="740">
        <v>0.99310345416541779</v>
      </c>
      <c r="F6" s="728">
        <v>158532.11538413854</v>
      </c>
    </row>
    <row r="7" spans="1:6" ht="14.4" customHeight="1" x14ac:dyDescent="0.3">
      <c r="A7" s="750" t="s">
        <v>2121</v>
      </c>
      <c r="B7" s="727">
        <v>282.93</v>
      </c>
      <c r="C7" s="740">
        <v>9.3419596613246827E-4</v>
      </c>
      <c r="D7" s="727">
        <v>302576.43811664713</v>
      </c>
      <c r="E7" s="740">
        <v>0.99906580403386758</v>
      </c>
      <c r="F7" s="728">
        <v>302859.36811664712</v>
      </c>
    </row>
    <row r="8" spans="1:6" ht="14.4" customHeight="1" x14ac:dyDescent="0.3">
      <c r="A8" s="750" t="s">
        <v>2122</v>
      </c>
      <c r="B8" s="727">
        <v>119.2</v>
      </c>
      <c r="C8" s="740">
        <v>7.138555019174579E-4</v>
      </c>
      <c r="D8" s="727">
        <v>166861.37195023612</v>
      </c>
      <c r="E8" s="740">
        <v>0.99928614449808251</v>
      </c>
      <c r="F8" s="728">
        <v>166980.57195023613</v>
      </c>
    </row>
    <row r="9" spans="1:6" ht="14.4" customHeight="1" thickBot="1" x14ac:dyDescent="0.35">
      <c r="A9" s="751" t="s">
        <v>2123</v>
      </c>
      <c r="B9" s="742"/>
      <c r="C9" s="743">
        <v>0</v>
      </c>
      <c r="D9" s="742">
        <v>86.680000000000021</v>
      </c>
      <c r="E9" s="743">
        <v>1</v>
      </c>
      <c r="F9" s="744">
        <v>86.680000000000021</v>
      </c>
    </row>
    <row r="10" spans="1:6" ht="14.4" customHeight="1" thickBot="1" x14ac:dyDescent="0.35">
      <c r="A10" s="745" t="s">
        <v>3</v>
      </c>
      <c r="B10" s="746">
        <v>7000.6226782661834</v>
      </c>
      <c r="C10" s="747">
        <v>7.4327491030200272E-3</v>
      </c>
      <c r="D10" s="746">
        <v>934861.2081511555</v>
      </c>
      <c r="E10" s="747">
        <v>0.99256725089698017</v>
      </c>
      <c r="F10" s="748">
        <v>941861.83082942152</v>
      </c>
    </row>
    <row r="11" spans="1:6" ht="14.4" customHeight="1" thickBot="1" x14ac:dyDescent="0.35"/>
    <row r="12" spans="1:6" ht="14.4" customHeight="1" x14ac:dyDescent="0.3">
      <c r="A12" s="749" t="s">
        <v>2124</v>
      </c>
      <c r="B12" s="721">
        <v>3655.45</v>
      </c>
      <c r="C12" s="739">
        <v>1</v>
      </c>
      <c r="D12" s="721"/>
      <c r="E12" s="739">
        <v>0</v>
      </c>
      <c r="F12" s="722">
        <v>3655.45</v>
      </c>
    </row>
    <row r="13" spans="1:6" ht="14.4" customHeight="1" x14ac:dyDescent="0.3">
      <c r="A13" s="750" t="s">
        <v>2125</v>
      </c>
      <c r="B13" s="727">
        <v>1084.46</v>
      </c>
      <c r="C13" s="740">
        <v>0.90885929551378219</v>
      </c>
      <c r="D13" s="727">
        <v>108.75</v>
      </c>
      <c r="E13" s="740">
        <v>9.1140704486217847E-2</v>
      </c>
      <c r="F13" s="728">
        <v>1193.21</v>
      </c>
    </row>
    <row r="14" spans="1:6" ht="14.4" customHeight="1" x14ac:dyDescent="0.3">
      <c r="A14" s="750" t="s">
        <v>2126</v>
      </c>
      <c r="B14" s="727">
        <v>884.88400000000001</v>
      </c>
      <c r="C14" s="740">
        <v>1</v>
      </c>
      <c r="D14" s="727"/>
      <c r="E14" s="740">
        <v>0</v>
      </c>
      <c r="F14" s="728">
        <v>884.88400000000001</v>
      </c>
    </row>
    <row r="15" spans="1:6" ht="14.4" customHeight="1" x14ac:dyDescent="0.3">
      <c r="A15" s="750" t="s">
        <v>2127</v>
      </c>
      <c r="B15" s="727">
        <v>738.47867826618199</v>
      </c>
      <c r="C15" s="740">
        <v>1</v>
      </c>
      <c r="D15" s="727"/>
      <c r="E15" s="740">
        <v>0</v>
      </c>
      <c r="F15" s="728">
        <v>738.47867826618199</v>
      </c>
    </row>
    <row r="16" spans="1:6" ht="14.4" customHeight="1" x14ac:dyDescent="0.3">
      <c r="A16" s="750" t="s">
        <v>2128</v>
      </c>
      <c r="B16" s="727">
        <v>242</v>
      </c>
      <c r="C16" s="740">
        <v>0.37650133797996144</v>
      </c>
      <c r="D16" s="727">
        <v>400.76</v>
      </c>
      <c r="E16" s="740">
        <v>0.62349866202003856</v>
      </c>
      <c r="F16" s="728">
        <v>642.76</v>
      </c>
    </row>
    <row r="17" spans="1:6" ht="14.4" customHeight="1" x14ac:dyDescent="0.3">
      <c r="A17" s="750" t="s">
        <v>2129</v>
      </c>
      <c r="B17" s="727">
        <v>119.2</v>
      </c>
      <c r="C17" s="740">
        <v>0.49974844876739899</v>
      </c>
      <c r="D17" s="727">
        <v>119.32</v>
      </c>
      <c r="E17" s="740">
        <v>0.50025155123260101</v>
      </c>
      <c r="F17" s="728">
        <v>238.51999999999998</v>
      </c>
    </row>
    <row r="18" spans="1:6" ht="14.4" customHeight="1" x14ac:dyDescent="0.3">
      <c r="A18" s="750" t="s">
        <v>2130</v>
      </c>
      <c r="B18" s="727">
        <v>106.54000000000003</v>
      </c>
      <c r="C18" s="740">
        <v>0.40902983069067456</v>
      </c>
      <c r="D18" s="727">
        <v>153.93000000000004</v>
      </c>
      <c r="E18" s="740">
        <v>0.59097016930932544</v>
      </c>
      <c r="F18" s="728">
        <v>260.47000000000008</v>
      </c>
    </row>
    <row r="19" spans="1:6" ht="14.4" customHeight="1" x14ac:dyDescent="0.3">
      <c r="A19" s="750" t="s">
        <v>2131</v>
      </c>
      <c r="B19" s="727">
        <v>98.44</v>
      </c>
      <c r="C19" s="740">
        <v>1</v>
      </c>
      <c r="D19" s="727"/>
      <c r="E19" s="740">
        <v>0</v>
      </c>
      <c r="F19" s="728">
        <v>98.44</v>
      </c>
    </row>
    <row r="20" spans="1:6" ht="14.4" customHeight="1" x14ac:dyDescent="0.3">
      <c r="A20" s="750" t="s">
        <v>2132</v>
      </c>
      <c r="B20" s="727">
        <v>71.17</v>
      </c>
      <c r="C20" s="740">
        <v>1</v>
      </c>
      <c r="D20" s="727"/>
      <c r="E20" s="740">
        <v>0</v>
      </c>
      <c r="F20" s="728">
        <v>71.17</v>
      </c>
    </row>
    <row r="21" spans="1:6" ht="14.4" customHeight="1" x14ac:dyDescent="0.3">
      <c r="A21" s="750" t="s">
        <v>2133</v>
      </c>
      <c r="B21" s="727"/>
      <c r="C21" s="740">
        <v>0</v>
      </c>
      <c r="D21" s="727">
        <v>8601.3712580796855</v>
      </c>
      <c r="E21" s="740">
        <v>1</v>
      </c>
      <c r="F21" s="728">
        <v>8601.3712580796855</v>
      </c>
    </row>
    <row r="22" spans="1:6" ht="14.4" customHeight="1" x14ac:dyDescent="0.3">
      <c r="A22" s="750" t="s">
        <v>2134</v>
      </c>
      <c r="B22" s="727"/>
      <c r="C22" s="740">
        <v>0</v>
      </c>
      <c r="D22" s="727">
        <v>37754.31</v>
      </c>
      <c r="E22" s="740">
        <v>1</v>
      </c>
      <c r="F22" s="728">
        <v>37754.31</v>
      </c>
    </row>
    <row r="23" spans="1:6" ht="14.4" customHeight="1" x14ac:dyDescent="0.3">
      <c r="A23" s="750" t="s">
        <v>2135</v>
      </c>
      <c r="B23" s="727"/>
      <c r="C23" s="740">
        <v>0</v>
      </c>
      <c r="D23" s="727">
        <v>680.26</v>
      </c>
      <c r="E23" s="740">
        <v>1</v>
      </c>
      <c r="F23" s="728">
        <v>680.26</v>
      </c>
    </row>
    <row r="24" spans="1:6" ht="14.4" customHeight="1" x14ac:dyDescent="0.3">
      <c r="A24" s="750" t="s">
        <v>2136</v>
      </c>
      <c r="B24" s="727"/>
      <c r="C24" s="740">
        <v>0</v>
      </c>
      <c r="D24" s="727">
        <v>255.47999999999996</v>
      </c>
      <c r="E24" s="740">
        <v>1</v>
      </c>
      <c r="F24" s="728">
        <v>255.47999999999996</v>
      </c>
    </row>
    <row r="25" spans="1:6" ht="14.4" customHeight="1" x14ac:dyDescent="0.3">
      <c r="A25" s="750" t="s">
        <v>2137</v>
      </c>
      <c r="B25" s="727"/>
      <c r="C25" s="740">
        <v>0</v>
      </c>
      <c r="D25" s="727">
        <v>5555.33</v>
      </c>
      <c r="E25" s="740">
        <v>1</v>
      </c>
      <c r="F25" s="728">
        <v>5555.33</v>
      </c>
    </row>
    <row r="26" spans="1:6" ht="14.4" customHeight="1" x14ac:dyDescent="0.3">
      <c r="A26" s="750" t="s">
        <v>2138</v>
      </c>
      <c r="B26" s="727"/>
      <c r="C26" s="740">
        <v>0</v>
      </c>
      <c r="D26" s="727">
        <v>366.20006946131303</v>
      </c>
      <c r="E26" s="740">
        <v>1</v>
      </c>
      <c r="F26" s="728">
        <v>366.20006946131303</v>
      </c>
    </row>
    <row r="27" spans="1:6" ht="14.4" customHeight="1" x14ac:dyDescent="0.3">
      <c r="A27" s="750" t="s">
        <v>2139</v>
      </c>
      <c r="B27" s="727"/>
      <c r="C27" s="740">
        <v>0</v>
      </c>
      <c r="D27" s="727">
        <v>111.28000000000002</v>
      </c>
      <c r="E27" s="740">
        <v>1</v>
      </c>
      <c r="F27" s="728">
        <v>111.28000000000002</v>
      </c>
    </row>
    <row r="28" spans="1:6" ht="14.4" customHeight="1" x14ac:dyDescent="0.3">
      <c r="A28" s="750" t="s">
        <v>2140</v>
      </c>
      <c r="B28" s="727"/>
      <c r="C28" s="740">
        <v>0</v>
      </c>
      <c r="D28" s="727">
        <v>118.91000000000001</v>
      </c>
      <c r="E28" s="740">
        <v>1</v>
      </c>
      <c r="F28" s="728">
        <v>118.91000000000001</v>
      </c>
    </row>
    <row r="29" spans="1:6" ht="14.4" customHeight="1" x14ac:dyDescent="0.3">
      <c r="A29" s="750" t="s">
        <v>2141</v>
      </c>
      <c r="B29" s="727"/>
      <c r="C29" s="740">
        <v>0</v>
      </c>
      <c r="D29" s="727">
        <v>20401.413034334335</v>
      </c>
      <c r="E29" s="740">
        <v>1</v>
      </c>
      <c r="F29" s="728">
        <v>20401.413034334335</v>
      </c>
    </row>
    <row r="30" spans="1:6" ht="14.4" customHeight="1" x14ac:dyDescent="0.3">
      <c r="A30" s="750" t="s">
        <v>2142</v>
      </c>
      <c r="B30" s="727"/>
      <c r="C30" s="740">
        <v>0</v>
      </c>
      <c r="D30" s="727">
        <v>61.59</v>
      </c>
      <c r="E30" s="740">
        <v>1</v>
      </c>
      <c r="F30" s="728">
        <v>61.59</v>
      </c>
    </row>
    <row r="31" spans="1:6" ht="14.4" customHeight="1" x14ac:dyDescent="0.3">
      <c r="A31" s="750" t="s">
        <v>2143</v>
      </c>
      <c r="B31" s="727"/>
      <c r="C31" s="740">
        <v>0</v>
      </c>
      <c r="D31" s="727">
        <v>3197.7000000000003</v>
      </c>
      <c r="E31" s="740">
        <v>1</v>
      </c>
      <c r="F31" s="728">
        <v>3197.7000000000003</v>
      </c>
    </row>
    <row r="32" spans="1:6" ht="14.4" customHeight="1" x14ac:dyDescent="0.3">
      <c r="A32" s="750" t="s">
        <v>2144</v>
      </c>
      <c r="B32" s="727"/>
      <c r="C32" s="740">
        <v>0</v>
      </c>
      <c r="D32" s="727">
        <v>328.71999999999997</v>
      </c>
      <c r="E32" s="740">
        <v>1</v>
      </c>
      <c r="F32" s="728">
        <v>328.71999999999997</v>
      </c>
    </row>
    <row r="33" spans="1:6" ht="14.4" customHeight="1" x14ac:dyDescent="0.3">
      <c r="A33" s="750" t="s">
        <v>2145</v>
      </c>
      <c r="B33" s="727"/>
      <c r="C33" s="740">
        <v>0</v>
      </c>
      <c r="D33" s="727">
        <v>58.739999999999995</v>
      </c>
      <c r="E33" s="740">
        <v>1</v>
      </c>
      <c r="F33" s="728">
        <v>58.739999999999995</v>
      </c>
    </row>
    <row r="34" spans="1:6" ht="14.4" customHeight="1" x14ac:dyDescent="0.3">
      <c r="A34" s="750" t="s">
        <v>2146</v>
      </c>
      <c r="B34" s="727"/>
      <c r="C34" s="740">
        <v>0</v>
      </c>
      <c r="D34" s="727">
        <v>12.060000000000004</v>
      </c>
      <c r="E34" s="740">
        <v>1</v>
      </c>
      <c r="F34" s="728">
        <v>12.060000000000004</v>
      </c>
    </row>
    <row r="35" spans="1:6" ht="14.4" customHeight="1" x14ac:dyDescent="0.3">
      <c r="A35" s="750" t="s">
        <v>2147</v>
      </c>
      <c r="B35" s="727"/>
      <c r="C35" s="740">
        <v>0</v>
      </c>
      <c r="D35" s="727">
        <v>9599.48</v>
      </c>
      <c r="E35" s="740">
        <v>1</v>
      </c>
      <c r="F35" s="728">
        <v>9599.48</v>
      </c>
    </row>
    <row r="36" spans="1:6" ht="14.4" customHeight="1" x14ac:dyDescent="0.3">
      <c r="A36" s="750" t="s">
        <v>2148</v>
      </c>
      <c r="B36" s="727"/>
      <c r="C36" s="740">
        <v>0</v>
      </c>
      <c r="D36" s="727">
        <v>598.42000000000019</v>
      </c>
      <c r="E36" s="740">
        <v>1</v>
      </c>
      <c r="F36" s="728">
        <v>598.42000000000019</v>
      </c>
    </row>
    <row r="37" spans="1:6" ht="14.4" customHeight="1" x14ac:dyDescent="0.3">
      <c r="A37" s="750" t="s">
        <v>2149</v>
      </c>
      <c r="B37" s="727"/>
      <c r="C37" s="740">
        <v>0</v>
      </c>
      <c r="D37" s="727">
        <v>160.70999999999995</v>
      </c>
      <c r="E37" s="740">
        <v>1</v>
      </c>
      <c r="F37" s="728">
        <v>160.70999999999995</v>
      </c>
    </row>
    <row r="38" spans="1:6" ht="14.4" customHeight="1" x14ac:dyDescent="0.3">
      <c r="A38" s="750" t="s">
        <v>2150</v>
      </c>
      <c r="B38" s="727"/>
      <c r="C38" s="740">
        <v>0</v>
      </c>
      <c r="D38" s="727">
        <v>76.809999999999988</v>
      </c>
      <c r="E38" s="740">
        <v>1</v>
      </c>
      <c r="F38" s="728">
        <v>76.809999999999988</v>
      </c>
    </row>
    <row r="39" spans="1:6" ht="14.4" customHeight="1" x14ac:dyDescent="0.3">
      <c r="A39" s="750" t="s">
        <v>2151</v>
      </c>
      <c r="B39" s="727"/>
      <c r="C39" s="740">
        <v>0</v>
      </c>
      <c r="D39" s="727">
        <v>24.93</v>
      </c>
      <c r="E39" s="740">
        <v>1</v>
      </c>
      <c r="F39" s="728">
        <v>24.93</v>
      </c>
    </row>
    <row r="40" spans="1:6" ht="14.4" customHeight="1" x14ac:dyDescent="0.3">
      <c r="A40" s="750" t="s">
        <v>2152</v>
      </c>
      <c r="B40" s="727"/>
      <c r="C40" s="740">
        <v>0</v>
      </c>
      <c r="D40" s="727">
        <v>76.480000000000018</v>
      </c>
      <c r="E40" s="740">
        <v>1</v>
      </c>
      <c r="F40" s="728">
        <v>76.480000000000018</v>
      </c>
    </row>
    <row r="41" spans="1:6" ht="14.4" customHeight="1" x14ac:dyDescent="0.3">
      <c r="A41" s="750" t="s">
        <v>2153</v>
      </c>
      <c r="B41" s="727"/>
      <c r="C41" s="740">
        <v>0</v>
      </c>
      <c r="D41" s="727">
        <v>1398.6994142488784</v>
      </c>
      <c r="E41" s="740">
        <v>1</v>
      </c>
      <c r="F41" s="728">
        <v>1398.6994142488784</v>
      </c>
    </row>
    <row r="42" spans="1:6" ht="14.4" customHeight="1" x14ac:dyDescent="0.3">
      <c r="A42" s="750" t="s">
        <v>2154</v>
      </c>
      <c r="B42" s="727"/>
      <c r="C42" s="740">
        <v>0</v>
      </c>
      <c r="D42" s="727">
        <v>254.25</v>
      </c>
      <c r="E42" s="740">
        <v>1</v>
      </c>
      <c r="F42" s="728">
        <v>254.25</v>
      </c>
    </row>
    <row r="43" spans="1:6" ht="14.4" customHeight="1" x14ac:dyDescent="0.3">
      <c r="A43" s="750" t="s">
        <v>2155</v>
      </c>
      <c r="B43" s="727"/>
      <c r="C43" s="740">
        <v>0</v>
      </c>
      <c r="D43" s="727">
        <v>10301.696420198439</v>
      </c>
      <c r="E43" s="740">
        <v>1</v>
      </c>
      <c r="F43" s="728">
        <v>10301.696420198439</v>
      </c>
    </row>
    <row r="44" spans="1:6" ht="14.4" customHeight="1" x14ac:dyDescent="0.3">
      <c r="A44" s="750" t="s">
        <v>2156</v>
      </c>
      <c r="B44" s="727"/>
      <c r="C44" s="740">
        <v>0</v>
      </c>
      <c r="D44" s="727">
        <v>55.779999999999987</v>
      </c>
      <c r="E44" s="740">
        <v>1</v>
      </c>
      <c r="F44" s="728">
        <v>55.779999999999987</v>
      </c>
    </row>
    <row r="45" spans="1:6" ht="14.4" customHeight="1" x14ac:dyDescent="0.3">
      <c r="A45" s="750" t="s">
        <v>2157</v>
      </c>
      <c r="B45" s="727"/>
      <c r="C45" s="740">
        <v>0</v>
      </c>
      <c r="D45" s="727">
        <v>22593.777890597648</v>
      </c>
      <c r="E45" s="740">
        <v>1</v>
      </c>
      <c r="F45" s="728">
        <v>22593.777890597648</v>
      </c>
    </row>
    <row r="46" spans="1:6" ht="14.4" customHeight="1" x14ac:dyDescent="0.3">
      <c r="A46" s="750" t="s">
        <v>2158</v>
      </c>
      <c r="B46" s="727"/>
      <c r="C46" s="740">
        <v>0</v>
      </c>
      <c r="D46" s="727">
        <v>140.12</v>
      </c>
      <c r="E46" s="740">
        <v>1</v>
      </c>
      <c r="F46" s="728">
        <v>140.12</v>
      </c>
    </row>
    <row r="47" spans="1:6" ht="14.4" customHeight="1" x14ac:dyDescent="0.3">
      <c r="A47" s="750" t="s">
        <v>2159</v>
      </c>
      <c r="B47" s="727"/>
      <c r="C47" s="740">
        <v>0</v>
      </c>
      <c r="D47" s="727">
        <v>2467.3000000000002</v>
      </c>
      <c r="E47" s="740">
        <v>1</v>
      </c>
      <c r="F47" s="728">
        <v>2467.3000000000002</v>
      </c>
    </row>
    <row r="48" spans="1:6" ht="14.4" customHeight="1" x14ac:dyDescent="0.3">
      <c r="A48" s="750" t="s">
        <v>2160</v>
      </c>
      <c r="B48" s="727"/>
      <c r="C48" s="740">
        <v>0</v>
      </c>
      <c r="D48" s="727">
        <v>529.80000000000018</v>
      </c>
      <c r="E48" s="740">
        <v>1</v>
      </c>
      <c r="F48" s="728">
        <v>529.80000000000018</v>
      </c>
    </row>
    <row r="49" spans="1:6" ht="14.4" customHeight="1" x14ac:dyDescent="0.3">
      <c r="A49" s="750" t="s">
        <v>2161</v>
      </c>
      <c r="B49" s="727"/>
      <c r="C49" s="740">
        <v>0</v>
      </c>
      <c r="D49" s="727">
        <v>919.45000000000027</v>
      </c>
      <c r="E49" s="740">
        <v>1</v>
      </c>
      <c r="F49" s="728">
        <v>919.45000000000027</v>
      </c>
    </row>
    <row r="50" spans="1:6" ht="14.4" customHeight="1" x14ac:dyDescent="0.3">
      <c r="A50" s="750" t="s">
        <v>2162</v>
      </c>
      <c r="B50" s="727"/>
      <c r="C50" s="740">
        <v>0</v>
      </c>
      <c r="D50" s="727">
        <v>209.3</v>
      </c>
      <c r="E50" s="740">
        <v>1</v>
      </c>
      <c r="F50" s="728">
        <v>209.3</v>
      </c>
    </row>
    <row r="51" spans="1:6" ht="14.4" customHeight="1" x14ac:dyDescent="0.3">
      <c r="A51" s="750" t="s">
        <v>2163</v>
      </c>
      <c r="B51" s="727"/>
      <c r="C51" s="740">
        <v>0</v>
      </c>
      <c r="D51" s="727">
        <v>25186.812875379255</v>
      </c>
      <c r="E51" s="740">
        <v>1</v>
      </c>
      <c r="F51" s="728">
        <v>25186.812875379255</v>
      </c>
    </row>
    <row r="52" spans="1:6" ht="14.4" customHeight="1" x14ac:dyDescent="0.3">
      <c r="A52" s="750" t="s">
        <v>2164</v>
      </c>
      <c r="B52" s="727"/>
      <c r="C52" s="740">
        <v>0</v>
      </c>
      <c r="D52" s="727">
        <v>98.639999999999986</v>
      </c>
      <c r="E52" s="740">
        <v>1</v>
      </c>
      <c r="F52" s="728">
        <v>98.639999999999986</v>
      </c>
    </row>
    <row r="53" spans="1:6" ht="14.4" customHeight="1" x14ac:dyDescent="0.3">
      <c r="A53" s="750" t="s">
        <v>2165</v>
      </c>
      <c r="B53" s="727"/>
      <c r="C53" s="740">
        <v>0</v>
      </c>
      <c r="D53" s="727">
        <v>322.49</v>
      </c>
      <c r="E53" s="740">
        <v>1</v>
      </c>
      <c r="F53" s="728">
        <v>322.49</v>
      </c>
    </row>
    <row r="54" spans="1:6" ht="14.4" customHeight="1" x14ac:dyDescent="0.3">
      <c r="A54" s="750" t="s">
        <v>2166</v>
      </c>
      <c r="B54" s="727"/>
      <c r="C54" s="740">
        <v>0</v>
      </c>
      <c r="D54" s="727">
        <v>66029.303342008323</v>
      </c>
      <c r="E54" s="740">
        <v>1</v>
      </c>
      <c r="F54" s="728">
        <v>66029.303342008323</v>
      </c>
    </row>
    <row r="55" spans="1:6" ht="14.4" customHeight="1" x14ac:dyDescent="0.3">
      <c r="A55" s="750" t="s">
        <v>2167</v>
      </c>
      <c r="B55" s="727"/>
      <c r="C55" s="740">
        <v>0</v>
      </c>
      <c r="D55" s="727">
        <v>181039.44692819336</v>
      </c>
      <c r="E55" s="740">
        <v>1</v>
      </c>
      <c r="F55" s="728">
        <v>181039.44692819336</v>
      </c>
    </row>
    <row r="56" spans="1:6" ht="14.4" customHeight="1" x14ac:dyDescent="0.3">
      <c r="A56" s="750" t="s">
        <v>2168</v>
      </c>
      <c r="B56" s="727"/>
      <c r="C56" s="740">
        <v>0</v>
      </c>
      <c r="D56" s="727">
        <v>89.320000000000007</v>
      </c>
      <c r="E56" s="740">
        <v>1</v>
      </c>
      <c r="F56" s="728">
        <v>89.320000000000007</v>
      </c>
    </row>
    <row r="57" spans="1:6" ht="14.4" customHeight="1" x14ac:dyDescent="0.3">
      <c r="A57" s="750" t="s">
        <v>2169</v>
      </c>
      <c r="B57" s="727"/>
      <c r="C57" s="740">
        <v>0</v>
      </c>
      <c r="D57" s="727">
        <v>29.3</v>
      </c>
      <c r="E57" s="740">
        <v>1</v>
      </c>
      <c r="F57" s="728">
        <v>29.3</v>
      </c>
    </row>
    <row r="58" spans="1:6" ht="14.4" customHeight="1" x14ac:dyDescent="0.3">
      <c r="A58" s="750" t="s">
        <v>2170</v>
      </c>
      <c r="B58" s="727"/>
      <c r="C58" s="740">
        <v>0</v>
      </c>
      <c r="D58" s="727">
        <v>92.170087414653466</v>
      </c>
      <c r="E58" s="740">
        <v>1</v>
      </c>
      <c r="F58" s="728">
        <v>92.170087414653466</v>
      </c>
    </row>
    <row r="59" spans="1:6" ht="14.4" customHeight="1" x14ac:dyDescent="0.3">
      <c r="A59" s="750" t="s">
        <v>2171</v>
      </c>
      <c r="B59" s="727"/>
      <c r="C59" s="740">
        <v>0</v>
      </c>
      <c r="D59" s="727">
        <v>397.10008368741478</v>
      </c>
      <c r="E59" s="740">
        <v>1</v>
      </c>
      <c r="F59" s="728">
        <v>397.10008368741478</v>
      </c>
    </row>
    <row r="60" spans="1:6" ht="14.4" customHeight="1" x14ac:dyDescent="0.3">
      <c r="A60" s="750" t="s">
        <v>2172</v>
      </c>
      <c r="B60" s="727"/>
      <c r="C60" s="740">
        <v>0</v>
      </c>
      <c r="D60" s="727">
        <v>343.38000000000005</v>
      </c>
      <c r="E60" s="740">
        <v>1</v>
      </c>
      <c r="F60" s="728">
        <v>343.38000000000005</v>
      </c>
    </row>
    <row r="61" spans="1:6" ht="14.4" customHeight="1" x14ac:dyDescent="0.3">
      <c r="A61" s="750" t="s">
        <v>2173</v>
      </c>
      <c r="B61" s="727"/>
      <c r="C61" s="740">
        <v>0</v>
      </c>
      <c r="D61" s="727">
        <v>672.15000000000009</v>
      </c>
      <c r="E61" s="740">
        <v>1</v>
      </c>
      <c r="F61" s="728">
        <v>672.15000000000009</v>
      </c>
    </row>
    <row r="62" spans="1:6" ht="14.4" customHeight="1" x14ac:dyDescent="0.3">
      <c r="A62" s="750" t="s">
        <v>2174</v>
      </c>
      <c r="B62" s="727"/>
      <c r="C62" s="740">
        <v>0</v>
      </c>
      <c r="D62" s="727">
        <v>60.440000000000012</v>
      </c>
      <c r="E62" s="740">
        <v>1</v>
      </c>
      <c r="F62" s="728">
        <v>60.440000000000012</v>
      </c>
    </row>
    <row r="63" spans="1:6" ht="14.4" customHeight="1" x14ac:dyDescent="0.3">
      <c r="A63" s="750" t="s">
        <v>2175</v>
      </c>
      <c r="B63" s="727"/>
      <c r="C63" s="740">
        <v>0</v>
      </c>
      <c r="D63" s="727">
        <v>295.79999999999995</v>
      </c>
      <c r="E63" s="740">
        <v>1</v>
      </c>
      <c r="F63" s="728">
        <v>295.79999999999995</v>
      </c>
    </row>
    <row r="64" spans="1:6" ht="14.4" customHeight="1" x14ac:dyDescent="0.3">
      <c r="A64" s="750" t="s">
        <v>2176</v>
      </c>
      <c r="B64" s="727"/>
      <c r="C64" s="740">
        <v>0</v>
      </c>
      <c r="D64" s="727">
        <v>51.840000000000018</v>
      </c>
      <c r="E64" s="740">
        <v>1</v>
      </c>
      <c r="F64" s="728">
        <v>51.840000000000018</v>
      </c>
    </row>
    <row r="65" spans="1:6" ht="14.4" customHeight="1" x14ac:dyDescent="0.3">
      <c r="A65" s="750" t="s">
        <v>2177</v>
      </c>
      <c r="B65" s="727"/>
      <c r="C65" s="740">
        <v>0</v>
      </c>
      <c r="D65" s="727">
        <v>33000</v>
      </c>
      <c r="E65" s="740">
        <v>1</v>
      </c>
      <c r="F65" s="728">
        <v>33000</v>
      </c>
    </row>
    <row r="66" spans="1:6" ht="14.4" customHeight="1" x14ac:dyDescent="0.3">
      <c r="A66" s="750" t="s">
        <v>2178</v>
      </c>
      <c r="B66" s="727"/>
      <c r="C66" s="740">
        <v>0</v>
      </c>
      <c r="D66" s="727">
        <v>30308.37135167007</v>
      </c>
      <c r="E66" s="740">
        <v>1</v>
      </c>
      <c r="F66" s="728">
        <v>30308.37135167007</v>
      </c>
    </row>
    <row r="67" spans="1:6" ht="14.4" customHeight="1" x14ac:dyDescent="0.3">
      <c r="A67" s="750" t="s">
        <v>2179</v>
      </c>
      <c r="B67" s="727"/>
      <c r="C67" s="740">
        <v>0</v>
      </c>
      <c r="D67" s="727">
        <v>749.85999999999979</v>
      </c>
      <c r="E67" s="740">
        <v>1</v>
      </c>
      <c r="F67" s="728">
        <v>749.85999999999979</v>
      </c>
    </row>
    <row r="68" spans="1:6" ht="14.4" customHeight="1" x14ac:dyDescent="0.3">
      <c r="A68" s="750" t="s">
        <v>2180</v>
      </c>
      <c r="B68" s="727"/>
      <c r="C68" s="740">
        <v>0</v>
      </c>
      <c r="D68" s="727">
        <v>646.59000000000015</v>
      </c>
      <c r="E68" s="740">
        <v>1</v>
      </c>
      <c r="F68" s="728">
        <v>646.59000000000015</v>
      </c>
    </row>
    <row r="69" spans="1:6" ht="14.4" customHeight="1" x14ac:dyDescent="0.3">
      <c r="A69" s="750" t="s">
        <v>2181</v>
      </c>
      <c r="B69" s="727"/>
      <c r="C69" s="740">
        <v>0</v>
      </c>
      <c r="D69" s="727">
        <v>409.26999871773211</v>
      </c>
      <c r="E69" s="740">
        <v>1</v>
      </c>
      <c r="F69" s="728">
        <v>409.26999871773211</v>
      </c>
    </row>
    <row r="70" spans="1:6" ht="14.4" customHeight="1" x14ac:dyDescent="0.3">
      <c r="A70" s="750" t="s">
        <v>2182</v>
      </c>
      <c r="B70" s="727"/>
      <c r="C70" s="740">
        <v>0</v>
      </c>
      <c r="D70" s="727">
        <v>832.45</v>
      </c>
      <c r="E70" s="740">
        <v>1</v>
      </c>
      <c r="F70" s="728">
        <v>832.45</v>
      </c>
    </row>
    <row r="71" spans="1:6" ht="14.4" customHeight="1" x14ac:dyDescent="0.3">
      <c r="A71" s="750" t="s">
        <v>2183</v>
      </c>
      <c r="B71" s="727"/>
      <c r="C71" s="740">
        <v>0</v>
      </c>
      <c r="D71" s="727">
        <v>462630.19698864612</v>
      </c>
      <c r="E71" s="740">
        <v>1</v>
      </c>
      <c r="F71" s="728">
        <v>462630.19698864612</v>
      </c>
    </row>
    <row r="72" spans="1:6" ht="14.4" customHeight="1" thickBot="1" x14ac:dyDescent="0.35">
      <c r="A72" s="751" t="s">
        <v>2184</v>
      </c>
      <c r="B72" s="742"/>
      <c r="C72" s="743">
        <v>0</v>
      </c>
      <c r="D72" s="742">
        <v>3883.1484085181869</v>
      </c>
      <c r="E72" s="743">
        <v>1</v>
      </c>
      <c r="F72" s="744">
        <v>3883.1484085181869</v>
      </c>
    </row>
    <row r="73" spans="1:6" ht="14.4" customHeight="1" thickBot="1" x14ac:dyDescent="0.35">
      <c r="A73" s="745" t="s">
        <v>3</v>
      </c>
      <c r="B73" s="746">
        <v>7000.6226782661815</v>
      </c>
      <c r="C73" s="747">
        <v>7.4327491030200272E-3</v>
      </c>
      <c r="D73" s="746">
        <v>934861.20815115527</v>
      </c>
      <c r="E73" s="747">
        <v>0.99256725089698017</v>
      </c>
      <c r="F73" s="748">
        <v>941861.83082942129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2385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39.799999999999997</v>
      </c>
      <c r="G3" s="47">
        <f>SUBTOTAL(9,G6:G1048576)</f>
        <v>7000.6226782661815</v>
      </c>
      <c r="H3" s="48">
        <f>IF(M3=0,0,G3/M3)</f>
        <v>7.4327491030200254E-3</v>
      </c>
      <c r="I3" s="47">
        <f>SUBTOTAL(9,I6:I1048576)</f>
        <v>3404.2</v>
      </c>
      <c r="J3" s="47">
        <f>SUBTOTAL(9,J6:J1048576)</f>
        <v>934861.20815115538</v>
      </c>
      <c r="K3" s="48">
        <f>IF(M3=0,0,J3/M3)</f>
        <v>0.99256725089698006</v>
      </c>
      <c r="L3" s="47">
        <f>SUBTOTAL(9,L6:L1048576)</f>
        <v>3444</v>
      </c>
      <c r="M3" s="49">
        <f>SUBTOTAL(9,M6:M1048576)</f>
        <v>941861.83082942152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735" t="s">
        <v>162</v>
      </c>
      <c r="B5" s="753" t="s">
        <v>163</v>
      </c>
      <c r="C5" s="753" t="s">
        <v>90</v>
      </c>
      <c r="D5" s="753" t="s">
        <v>164</v>
      </c>
      <c r="E5" s="753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17" t="s">
        <v>566</v>
      </c>
      <c r="B6" s="718" t="s">
        <v>2185</v>
      </c>
      <c r="C6" s="718" t="s">
        <v>1011</v>
      </c>
      <c r="D6" s="718" t="s">
        <v>2186</v>
      </c>
      <c r="E6" s="718" t="s">
        <v>2187</v>
      </c>
      <c r="F6" s="721"/>
      <c r="G6" s="721"/>
      <c r="H6" s="739">
        <v>0</v>
      </c>
      <c r="I6" s="721">
        <v>9</v>
      </c>
      <c r="J6" s="721">
        <v>603.99000000000012</v>
      </c>
      <c r="K6" s="739">
        <v>1</v>
      </c>
      <c r="L6" s="721">
        <v>9</v>
      </c>
      <c r="M6" s="722">
        <v>603.99000000000012</v>
      </c>
    </row>
    <row r="7" spans="1:13" ht="14.4" customHeight="1" x14ac:dyDescent="0.3">
      <c r="A7" s="723" t="s">
        <v>566</v>
      </c>
      <c r="B7" s="724" t="s">
        <v>2188</v>
      </c>
      <c r="C7" s="724" t="s">
        <v>1070</v>
      </c>
      <c r="D7" s="724" t="s">
        <v>1071</v>
      </c>
      <c r="E7" s="724" t="s">
        <v>2189</v>
      </c>
      <c r="F7" s="727"/>
      <c r="G7" s="727"/>
      <c r="H7" s="740">
        <v>0</v>
      </c>
      <c r="I7" s="727">
        <v>150</v>
      </c>
      <c r="J7" s="727">
        <v>10140.088998672769</v>
      </c>
      <c r="K7" s="740">
        <v>1</v>
      </c>
      <c r="L7" s="727">
        <v>150</v>
      </c>
      <c r="M7" s="728">
        <v>10140.088998672769</v>
      </c>
    </row>
    <row r="8" spans="1:13" ht="14.4" customHeight="1" x14ac:dyDescent="0.3">
      <c r="A8" s="723" t="s">
        <v>566</v>
      </c>
      <c r="B8" s="724" t="s">
        <v>2188</v>
      </c>
      <c r="C8" s="724" t="s">
        <v>1077</v>
      </c>
      <c r="D8" s="724" t="s">
        <v>2190</v>
      </c>
      <c r="E8" s="724" t="s">
        <v>2191</v>
      </c>
      <c r="F8" s="727"/>
      <c r="G8" s="727"/>
      <c r="H8" s="740">
        <v>0</v>
      </c>
      <c r="I8" s="727">
        <v>14</v>
      </c>
      <c r="J8" s="727">
        <v>1080.1000000000004</v>
      </c>
      <c r="K8" s="740">
        <v>1</v>
      </c>
      <c r="L8" s="727">
        <v>14</v>
      </c>
      <c r="M8" s="728">
        <v>1080.1000000000004</v>
      </c>
    </row>
    <row r="9" spans="1:13" ht="14.4" customHeight="1" x14ac:dyDescent="0.3">
      <c r="A9" s="723" t="s">
        <v>566</v>
      </c>
      <c r="B9" s="724" t="s">
        <v>2192</v>
      </c>
      <c r="C9" s="724" t="s">
        <v>1035</v>
      </c>
      <c r="D9" s="724" t="s">
        <v>2193</v>
      </c>
      <c r="E9" s="724" t="s">
        <v>2194</v>
      </c>
      <c r="F9" s="727"/>
      <c r="G9" s="727"/>
      <c r="H9" s="740">
        <v>0</v>
      </c>
      <c r="I9" s="727">
        <v>3</v>
      </c>
      <c r="J9" s="727">
        <v>447.39</v>
      </c>
      <c r="K9" s="740">
        <v>1</v>
      </c>
      <c r="L9" s="727">
        <v>3</v>
      </c>
      <c r="M9" s="728">
        <v>447.39</v>
      </c>
    </row>
    <row r="10" spans="1:13" ht="14.4" customHeight="1" x14ac:dyDescent="0.3">
      <c r="A10" s="723" t="s">
        <v>566</v>
      </c>
      <c r="B10" s="724" t="s">
        <v>2195</v>
      </c>
      <c r="C10" s="724" t="s">
        <v>1080</v>
      </c>
      <c r="D10" s="724" t="s">
        <v>1048</v>
      </c>
      <c r="E10" s="724" t="s">
        <v>2196</v>
      </c>
      <c r="F10" s="727"/>
      <c r="G10" s="727"/>
      <c r="H10" s="740">
        <v>0</v>
      </c>
      <c r="I10" s="727">
        <v>2</v>
      </c>
      <c r="J10" s="727">
        <v>133.46000000000004</v>
      </c>
      <c r="K10" s="740">
        <v>1</v>
      </c>
      <c r="L10" s="727">
        <v>2</v>
      </c>
      <c r="M10" s="728">
        <v>133.46000000000004</v>
      </c>
    </row>
    <row r="11" spans="1:13" ht="14.4" customHeight="1" x14ac:dyDescent="0.3">
      <c r="A11" s="723" t="s">
        <v>566</v>
      </c>
      <c r="B11" s="724" t="s">
        <v>2195</v>
      </c>
      <c r="C11" s="724" t="s">
        <v>1047</v>
      </c>
      <c r="D11" s="724" t="s">
        <v>1048</v>
      </c>
      <c r="E11" s="724" t="s">
        <v>2196</v>
      </c>
      <c r="F11" s="727"/>
      <c r="G11" s="727"/>
      <c r="H11" s="740">
        <v>0</v>
      </c>
      <c r="I11" s="727">
        <v>1</v>
      </c>
      <c r="J11" s="727">
        <v>66.730000000000018</v>
      </c>
      <c r="K11" s="740">
        <v>1</v>
      </c>
      <c r="L11" s="727">
        <v>1</v>
      </c>
      <c r="M11" s="728">
        <v>66.730000000000018</v>
      </c>
    </row>
    <row r="12" spans="1:13" ht="14.4" customHeight="1" x14ac:dyDescent="0.3">
      <c r="A12" s="723" t="s">
        <v>566</v>
      </c>
      <c r="B12" s="724" t="s">
        <v>2197</v>
      </c>
      <c r="C12" s="724" t="s">
        <v>1021</v>
      </c>
      <c r="D12" s="724" t="s">
        <v>2198</v>
      </c>
      <c r="E12" s="724" t="s">
        <v>2199</v>
      </c>
      <c r="F12" s="727"/>
      <c r="G12" s="727"/>
      <c r="H12" s="740">
        <v>0</v>
      </c>
      <c r="I12" s="727">
        <v>4</v>
      </c>
      <c r="J12" s="727">
        <v>1638.3600000000001</v>
      </c>
      <c r="K12" s="740">
        <v>1</v>
      </c>
      <c r="L12" s="727">
        <v>4</v>
      </c>
      <c r="M12" s="728">
        <v>1638.3600000000001</v>
      </c>
    </row>
    <row r="13" spans="1:13" ht="14.4" customHeight="1" x14ac:dyDescent="0.3">
      <c r="A13" s="723" t="s">
        <v>566</v>
      </c>
      <c r="B13" s="724" t="s">
        <v>2200</v>
      </c>
      <c r="C13" s="724" t="s">
        <v>1064</v>
      </c>
      <c r="D13" s="724" t="s">
        <v>1065</v>
      </c>
      <c r="E13" s="724" t="s">
        <v>2201</v>
      </c>
      <c r="F13" s="727"/>
      <c r="G13" s="727"/>
      <c r="H13" s="740">
        <v>0</v>
      </c>
      <c r="I13" s="727">
        <v>11</v>
      </c>
      <c r="J13" s="727">
        <v>36300</v>
      </c>
      <c r="K13" s="740">
        <v>1</v>
      </c>
      <c r="L13" s="727">
        <v>11</v>
      </c>
      <c r="M13" s="728">
        <v>36300</v>
      </c>
    </row>
    <row r="14" spans="1:13" ht="14.4" customHeight="1" x14ac:dyDescent="0.3">
      <c r="A14" s="723" t="s">
        <v>566</v>
      </c>
      <c r="B14" s="724" t="s">
        <v>2200</v>
      </c>
      <c r="C14" s="724" t="s">
        <v>1073</v>
      </c>
      <c r="D14" s="724" t="s">
        <v>1068</v>
      </c>
      <c r="E14" s="724" t="s">
        <v>2202</v>
      </c>
      <c r="F14" s="727"/>
      <c r="G14" s="727"/>
      <c r="H14" s="740">
        <v>0</v>
      </c>
      <c r="I14" s="727">
        <v>4</v>
      </c>
      <c r="J14" s="727">
        <v>1205.8784986096857</v>
      </c>
      <c r="K14" s="740">
        <v>1</v>
      </c>
      <c r="L14" s="727">
        <v>4</v>
      </c>
      <c r="M14" s="728">
        <v>1205.8784986096857</v>
      </c>
    </row>
    <row r="15" spans="1:13" ht="14.4" customHeight="1" x14ac:dyDescent="0.3">
      <c r="A15" s="723" t="s">
        <v>566</v>
      </c>
      <c r="B15" s="724" t="s">
        <v>2200</v>
      </c>
      <c r="C15" s="724" t="s">
        <v>1075</v>
      </c>
      <c r="D15" s="724" t="s">
        <v>1068</v>
      </c>
      <c r="E15" s="724" t="s">
        <v>2203</v>
      </c>
      <c r="F15" s="727"/>
      <c r="G15" s="727"/>
      <c r="H15" s="740">
        <v>0</v>
      </c>
      <c r="I15" s="727">
        <v>1</v>
      </c>
      <c r="J15" s="727">
        <v>630.66</v>
      </c>
      <c r="K15" s="740">
        <v>1</v>
      </c>
      <c r="L15" s="727">
        <v>1</v>
      </c>
      <c r="M15" s="728">
        <v>630.66</v>
      </c>
    </row>
    <row r="16" spans="1:13" ht="14.4" customHeight="1" x14ac:dyDescent="0.3">
      <c r="A16" s="723" t="s">
        <v>566</v>
      </c>
      <c r="B16" s="724" t="s">
        <v>2200</v>
      </c>
      <c r="C16" s="724" t="s">
        <v>1067</v>
      </c>
      <c r="D16" s="724" t="s">
        <v>1068</v>
      </c>
      <c r="E16" s="724" t="s">
        <v>2204</v>
      </c>
      <c r="F16" s="727"/>
      <c r="G16" s="727"/>
      <c r="H16" s="740">
        <v>0</v>
      </c>
      <c r="I16" s="727">
        <v>22</v>
      </c>
      <c r="J16" s="727">
        <v>8996.9</v>
      </c>
      <c r="K16" s="740">
        <v>1</v>
      </c>
      <c r="L16" s="727">
        <v>22</v>
      </c>
      <c r="M16" s="728">
        <v>8996.9</v>
      </c>
    </row>
    <row r="17" spans="1:13" ht="14.4" customHeight="1" x14ac:dyDescent="0.3">
      <c r="A17" s="723" t="s">
        <v>566</v>
      </c>
      <c r="B17" s="724" t="s">
        <v>2205</v>
      </c>
      <c r="C17" s="724" t="s">
        <v>1084</v>
      </c>
      <c r="D17" s="724" t="s">
        <v>2206</v>
      </c>
      <c r="E17" s="724" t="s">
        <v>2207</v>
      </c>
      <c r="F17" s="727"/>
      <c r="G17" s="727"/>
      <c r="H17" s="740">
        <v>0</v>
      </c>
      <c r="I17" s="727">
        <v>1</v>
      </c>
      <c r="J17" s="727">
        <v>119.32</v>
      </c>
      <c r="K17" s="740">
        <v>1</v>
      </c>
      <c r="L17" s="727">
        <v>1</v>
      </c>
      <c r="M17" s="728">
        <v>119.32</v>
      </c>
    </row>
    <row r="18" spans="1:13" ht="14.4" customHeight="1" x14ac:dyDescent="0.3">
      <c r="A18" s="723" t="s">
        <v>566</v>
      </c>
      <c r="B18" s="724" t="s">
        <v>2208</v>
      </c>
      <c r="C18" s="724" t="s">
        <v>981</v>
      </c>
      <c r="D18" s="724" t="s">
        <v>982</v>
      </c>
      <c r="E18" s="724" t="s">
        <v>2209</v>
      </c>
      <c r="F18" s="727"/>
      <c r="G18" s="727"/>
      <c r="H18" s="740">
        <v>0</v>
      </c>
      <c r="I18" s="727">
        <v>1</v>
      </c>
      <c r="J18" s="727">
        <v>45.190000000000012</v>
      </c>
      <c r="K18" s="740">
        <v>1</v>
      </c>
      <c r="L18" s="727">
        <v>1</v>
      </c>
      <c r="M18" s="728">
        <v>45.190000000000012</v>
      </c>
    </row>
    <row r="19" spans="1:13" ht="14.4" customHeight="1" x14ac:dyDescent="0.3">
      <c r="A19" s="723" t="s">
        <v>566</v>
      </c>
      <c r="B19" s="724" t="s">
        <v>2208</v>
      </c>
      <c r="C19" s="724" t="s">
        <v>985</v>
      </c>
      <c r="D19" s="724" t="s">
        <v>982</v>
      </c>
      <c r="E19" s="724" t="s">
        <v>2210</v>
      </c>
      <c r="F19" s="727"/>
      <c r="G19" s="727"/>
      <c r="H19" s="740">
        <v>0</v>
      </c>
      <c r="I19" s="727">
        <v>1</v>
      </c>
      <c r="J19" s="727">
        <v>90.379999999999939</v>
      </c>
      <c r="K19" s="740">
        <v>1</v>
      </c>
      <c r="L19" s="727">
        <v>1</v>
      </c>
      <c r="M19" s="728">
        <v>90.379999999999939</v>
      </c>
    </row>
    <row r="20" spans="1:13" ht="14.4" customHeight="1" x14ac:dyDescent="0.3">
      <c r="A20" s="723" t="s">
        <v>566</v>
      </c>
      <c r="B20" s="724" t="s">
        <v>2211</v>
      </c>
      <c r="C20" s="724" t="s">
        <v>593</v>
      </c>
      <c r="D20" s="724" t="s">
        <v>2212</v>
      </c>
      <c r="E20" s="724" t="s">
        <v>2213</v>
      </c>
      <c r="F20" s="727">
        <v>1</v>
      </c>
      <c r="G20" s="727">
        <v>98.44</v>
      </c>
      <c r="H20" s="740">
        <v>1</v>
      </c>
      <c r="I20" s="727"/>
      <c r="J20" s="727"/>
      <c r="K20" s="740">
        <v>0</v>
      </c>
      <c r="L20" s="727">
        <v>1</v>
      </c>
      <c r="M20" s="728">
        <v>98.44</v>
      </c>
    </row>
    <row r="21" spans="1:13" ht="14.4" customHeight="1" x14ac:dyDescent="0.3">
      <c r="A21" s="723" t="s">
        <v>566</v>
      </c>
      <c r="B21" s="724" t="s">
        <v>2214</v>
      </c>
      <c r="C21" s="724" t="s">
        <v>995</v>
      </c>
      <c r="D21" s="724" t="s">
        <v>2215</v>
      </c>
      <c r="E21" s="724" t="s">
        <v>2216</v>
      </c>
      <c r="F21" s="727"/>
      <c r="G21" s="727"/>
      <c r="H21" s="740">
        <v>0</v>
      </c>
      <c r="I21" s="727">
        <v>1</v>
      </c>
      <c r="J21" s="727">
        <v>42.58</v>
      </c>
      <c r="K21" s="740">
        <v>1</v>
      </c>
      <c r="L21" s="727">
        <v>1</v>
      </c>
      <c r="M21" s="728">
        <v>42.58</v>
      </c>
    </row>
    <row r="22" spans="1:13" ht="14.4" customHeight="1" x14ac:dyDescent="0.3">
      <c r="A22" s="723" t="s">
        <v>566</v>
      </c>
      <c r="B22" s="724" t="s">
        <v>2217</v>
      </c>
      <c r="C22" s="724" t="s">
        <v>991</v>
      </c>
      <c r="D22" s="724" t="s">
        <v>992</v>
      </c>
      <c r="E22" s="724" t="s">
        <v>2218</v>
      </c>
      <c r="F22" s="727"/>
      <c r="G22" s="727"/>
      <c r="H22" s="740">
        <v>0</v>
      </c>
      <c r="I22" s="727">
        <v>2</v>
      </c>
      <c r="J22" s="727">
        <v>73.239999999999995</v>
      </c>
      <c r="K22" s="740">
        <v>1</v>
      </c>
      <c r="L22" s="727">
        <v>2</v>
      </c>
      <c r="M22" s="728">
        <v>73.239999999999995</v>
      </c>
    </row>
    <row r="23" spans="1:13" ht="14.4" customHeight="1" x14ac:dyDescent="0.3">
      <c r="A23" s="723" t="s">
        <v>566</v>
      </c>
      <c r="B23" s="724" t="s">
        <v>2219</v>
      </c>
      <c r="C23" s="724" t="s">
        <v>1017</v>
      </c>
      <c r="D23" s="724" t="s">
        <v>1018</v>
      </c>
      <c r="E23" s="724" t="s">
        <v>2220</v>
      </c>
      <c r="F23" s="727"/>
      <c r="G23" s="727"/>
      <c r="H23" s="740">
        <v>0</v>
      </c>
      <c r="I23" s="727">
        <v>1</v>
      </c>
      <c r="J23" s="727">
        <v>24.93000000000001</v>
      </c>
      <c r="K23" s="740">
        <v>1</v>
      </c>
      <c r="L23" s="727">
        <v>1</v>
      </c>
      <c r="M23" s="728">
        <v>24.93000000000001</v>
      </c>
    </row>
    <row r="24" spans="1:13" ht="14.4" customHeight="1" x14ac:dyDescent="0.3">
      <c r="A24" s="723" t="s">
        <v>566</v>
      </c>
      <c r="B24" s="724" t="s">
        <v>2221</v>
      </c>
      <c r="C24" s="724" t="s">
        <v>1014</v>
      </c>
      <c r="D24" s="724" t="s">
        <v>2222</v>
      </c>
      <c r="E24" s="724" t="s">
        <v>2223</v>
      </c>
      <c r="F24" s="727"/>
      <c r="G24" s="727"/>
      <c r="H24" s="740">
        <v>0</v>
      </c>
      <c r="I24" s="727">
        <v>1</v>
      </c>
      <c r="J24" s="727">
        <v>116.84000000000006</v>
      </c>
      <c r="K24" s="740">
        <v>1</v>
      </c>
      <c r="L24" s="727">
        <v>1</v>
      </c>
      <c r="M24" s="728">
        <v>116.84000000000006</v>
      </c>
    </row>
    <row r="25" spans="1:13" ht="14.4" customHeight="1" x14ac:dyDescent="0.3">
      <c r="A25" s="723" t="s">
        <v>566</v>
      </c>
      <c r="B25" s="724" t="s">
        <v>2224</v>
      </c>
      <c r="C25" s="724" t="s">
        <v>1043</v>
      </c>
      <c r="D25" s="724" t="s">
        <v>1044</v>
      </c>
      <c r="E25" s="724" t="s">
        <v>2225</v>
      </c>
      <c r="F25" s="727"/>
      <c r="G25" s="727"/>
      <c r="H25" s="740">
        <v>0</v>
      </c>
      <c r="I25" s="727">
        <v>1</v>
      </c>
      <c r="J25" s="727">
        <v>55.779999999999987</v>
      </c>
      <c r="K25" s="740">
        <v>1</v>
      </c>
      <c r="L25" s="727">
        <v>1</v>
      </c>
      <c r="M25" s="728">
        <v>55.779999999999987</v>
      </c>
    </row>
    <row r="26" spans="1:13" ht="14.4" customHeight="1" x14ac:dyDescent="0.3">
      <c r="A26" s="723" t="s">
        <v>566</v>
      </c>
      <c r="B26" s="724" t="s">
        <v>2226</v>
      </c>
      <c r="C26" s="724" t="s">
        <v>988</v>
      </c>
      <c r="D26" s="724" t="s">
        <v>989</v>
      </c>
      <c r="E26" s="724" t="s">
        <v>2227</v>
      </c>
      <c r="F26" s="727"/>
      <c r="G26" s="727"/>
      <c r="H26" s="740">
        <v>0</v>
      </c>
      <c r="I26" s="727">
        <v>1</v>
      </c>
      <c r="J26" s="727">
        <v>29.3</v>
      </c>
      <c r="K26" s="740">
        <v>1</v>
      </c>
      <c r="L26" s="727">
        <v>1</v>
      </c>
      <c r="M26" s="728">
        <v>29.3</v>
      </c>
    </row>
    <row r="27" spans="1:13" ht="14.4" customHeight="1" x14ac:dyDescent="0.3">
      <c r="A27" s="723" t="s">
        <v>566</v>
      </c>
      <c r="B27" s="724" t="s">
        <v>2228</v>
      </c>
      <c r="C27" s="724" t="s">
        <v>977</v>
      </c>
      <c r="D27" s="724" t="s">
        <v>978</v>
      </c>
      <c r="E27" s="724" t="s">
        <v>2229</v>
      </c>
      <c r="F27" s="727"/>
      <c r="G27" s="727"/>
      <c r="H27" s="740">
        <v>0</v>
      </c>
      <c r="I27" s="727">
        <v>12</v>
      </c>
      <c r="J27" s="727">
        <v>416.99999999999989</v>
      </c>
      <c r="K27" s="740">
        <v>1</v>
      </c>
      <c r="L27" s="727">
        <v>12</v>
      </c>
      <c r="M27" s="728">
        <v>416.99999999999989</v>
      </c>
    </row>
    <row r="28" spans="1:13" ht="14.4" customHeight="1" x14ac:dyDescent="0.3">
      <c r="A28" s="723" t="s">
        <v>566</v>
      </c>
      <c r="B28" s="724" t="s">
        <v>2230</v>
      </c>
      <c r="C28" s="724" t="s">
        <v>1058</v>
      </c>
      <c r="D28" s="724" t="s">
        <v>1059</v>
      </c>
      <c r="E28" s="724" t="s">
        <v>2231</v>
      </c>
      <c r="F28" s="727"/>
      <c r="G28" s="727"/>
      <c r="H28" s="740">
        <v>0</v>
      </c>
      <c r="I28" s="727">
        <v>1</v>
      </c>
      <c r="J28" s="727">
        <v>113.04999999999994</v>
      </c>
      <c r="K28" s="740">
        <v>1</v>
      </c>
      <c r="L28" s="727">
        <v>1</v>
      </c>
      <c r="M28" s="728">
        <v>113.04999999999994</v>
      </c>
    </row>
    <row r="29" spans="1:13" ht="14.4" customHeight="1" x14ac:dyDescent="0.3">
      <c r="A29" s="723" t="s">
        <v>566</v>
      </c>
      <c r="B29" s="724" t="s">
        <v>2230</v>
      </c>
      <c r="C29" s="724" t="s">
        <v>1028</v>
      </c>
      <c r="D29" s="724" t="s">
        <v>2232</v>
      </c>
      <c r="E29" s="724" t="s">
        <v>2233</v>
      </c>
      <c r="F29" s="727"/>
      <c r="G29" s="727"/>
      <c r="H29" s="740">
        <v>0</v>
      </c>
      <c r="I29" s="727">
        <v>1</v>
      </c>
      <c r="J29" s="727">
        <v>61.529999999999987</v>
      </c>
      <c r="K29" s="740">
        <v>1</v>
      </c>
      <c r="L29" s="727">
        <v>1</v>
      </c>
      <c r="M29" s="728">
        <v>61.529999999999987</v>
      </c>
    </row>
    <row r="30" spans="1:13" ht="14.4" customHeight="1" x14ac:dyDescent="0.3">
      <c r="A30" s="723" t="s">
        <v>566</v>
      </c>
      <c r="B30" s="724" t="s">
        <v>2234</v>
      </c>
      <c r="C30" s="724" t="s">
        <v>1194</v>
      </c>
      <c r="D30" s="724" t="s">
        <v>2235</v>
      </c>
      <c r="E30" s="724" t="s">
        <v>2236</v>
      </c>
      <c r="F30" s="727"/>
      <c r="G30" s="727"/>
      <c r="H30" s="740">
        <v>0</v>
      </c>
      <c r="I30" s="727">
        <v>4</v>
      </c>
      <c r="J30" s="727">
        <v>49974.976988646071</v>
      </c>
      <c r="K30" s="740">
        <v>1</v>
      </c>
      <c r="L30" s="727">
        <v>4</v>
      </c>
      <c r="M30" s="728">
        <v>49974.976988646071</v>
      </c>
    </row>
    <row r="31" spans="1:13" ht="14.4" customHeight="1" x14ac:dyDescent="0.3">
      <c r="A31" s="723" t="s">
        <v>566</v>
      </c>
      <c r="B31" s="724" t="s">
        <v>2237</v>
      </c>
      <c r="C31" s="724" t="s">
        <v>1061</v>
      </c>
      <c r="D31" s="724" t="s">
        <v>1062</v>
      </c>
      <c r="E31" s="724" t="s">
        <v>2238</v>
      </c>
      <c r="F31" s="727"/>
      <c r="G31" s="727"/>
      <c r="H31" s="740">
        <v>0</v>
      </c>
      <c r="I31" s="727">
        <v>5</v>
      </c>
      <c r="J31" s="727">
        <v>837.80210021804555</v>
      </c>
      <c r="K31" s="740">
        <v>1</v>
      </c>
      <c r="L31" s="727">
        <v>5</v>
      </c>
      <c r="M31" s="728">
        <v>837.80210021804555</v>
      </c>
    </row>
    <row r="32" spans="1:13" ht="14.4" customHeight="1" x14ac:dyDescent="0.3">
      <c r="A32" s="723" t="s">
        <v>566</v>
      </c>
      <c r="B32" s="724" t="s">
        <v>2237</v>
      </c>
      <c r="C32" s="724" t="s">
        <v>1182</v>
      </c>
      <c r="D32" s="724" t="s">
        <v>2239</v>
      </c>
      <c r="E32" s="724" t="s">
        <v>2240</v>
      </c>
      <c r="F32" s="727"/>
      <c r="G32" s="727"/>
      <c r="H32" s="740">
        <v>0</v>
      </c>
      <c r="I32" s="727">
        <v>6</v>
      </c>
      <c r="J32" s="727">
        <v>667.91999999999985</v>
      </c>
      <c r="K32" s="740">
        <v>1</v>
      </c>
      <c r="L32" s="727">
        <v>6</v>
      </c>
      <c r="M32" s="728">
        <v>667.91999999999985</v>
      </c>
    </row>
    <row r="33" spans="1:13" ht="14.4" customHeight="1" x14ac:dyDescent="0.3">
      <c r="A33" s="723" t="s">
        <v>566</v>
      </c>
      <c r="B33" s="724" t="s">
        <v>2241</v>
      </c>
      <c r="C33" s="724" t="s">
        <v>1133</v>
      </c>
      <c r="D33" s="724" t="s">
        <v>2242</v>
      </c>
      <c r="E33" s="724" t="s">
        <v>2243</v>
      </c>
      <c r="F33" s="727">
        <v>2.8</v>
      </c>
      <c r="G33" s="727">
        <v>884.88400000000001</v>
      </c>
      <c r="H33" s="740">
        <v>1</v>
      </c>
      <c r="I33" s="727"/>
      <c r="J33" s="727"/>
      <c r="K33" s="740">
        <v>0</v>
      </c>
      <c r="L33" s="727">
        <v>2.8</v>
      </c>
      <c r="M33" s="728">
        <v>884.88400000000001</v>
      </c>
    </row>
    <row r="34" spans="1:13" ht="14.4" customHeight="1" x14ac:dyDescent="0.3">
      <c r="A34" s="723" t="s">
        <v>566</v>
      </c>
      <c r="B34" s="724" t="s">
        <v>2244</v>
      </c>
      <c r="C34" s="724" t="s">
        <v>1200</v>
      </c>
      <c r="D34" s="724" t="s">
        <v>2245</v>
      </c>
      <c r="E34" s="724" t="s">
        <v>2246</v>
      </c>
      <c r="F34" s="727"/>
      <c r="G34" s="727"/>
      <c r="H34" s="740">
        <v>0</v>
      </c>
      <c r="I34" s="727">
        <v>11.7</v>
      </c>
      <c r="J34" s="727">
        <v>11158.29</v>
      </c>
      <c r="K34" s="740">
        <v>1</v>
      </c>
      <c r="L34" s="727">
        <v>11.7</v>
      </c>
      <c r="M34" s="728">
        <v>11158.29</v>
      </c>
    </row>
    <row r="35" spans="1:13" ht="14.4" customHeight="1" x14ac:dyDescent="0.3">
      <c r="A35" s="723" t="s">
        <v>566</v>
      </c>
      <c r="B35" s="724" t="s">
        <v>2247</v>
      </c>
      <c r="C35" s="724" t="s">
        <v>1186</v>
      </c>
      <c r="D35" s="724" t="s">
        <v>1187</v>
      </c>
      <c r="E35" s="724" t="s">
        <v>2248</v>
      </c>
      <c r="F35" s="727"/>
      <c r="G35" s="727"/>
      <c r="H35" s="740">
        <v>0</v>
      </c>
      <c r="I35" s="727">
        <v>8.2999999999999989</v>
      </c>
      <c r="J35" s="727">
        <v>2688.8090000000002</v>
      </c>
      <c r="K35" s="740">
        <v>1</v>
      </c>
      <c r="L35" s="727">
        <v>8.2999999999999989</v>
      </c>
      <c r="M35" s="728">
        <v>2688.8090000000002</v>
      </c>
    </row>
    <row r="36" spans="1:13" ht="14.4" customHeight="1" x14ac:dyDescent="0.3">
      <c r="A36" s="723" t="s">
        <v>566</v>
      </c>
      <c r="B36" s="724" t="s">
        <v>2249</v>
      </c>
      <c r="C36" s="724" t="s">
        <v>1197</v>
      </c>
      <c r="D36" s="724" t="s">
        <v>2250</v>
      </c>
      <c r="E36" s="724" t="s">
        <v>2251</v>
      </c>
      <c r="F36" s="727"/>
      <c r="G36" s="727"/>
      <c r="H36" s="740">
        <v>0</v>
      </c>
      <c r="I36" s="727">
        <v>53</v>
      </c>
      <c r="J36" s="727">
        <v>2973.3</v>
      </c>
      <c r="K36" s="740">
        <v>1</v>
      </c>
      <c r="L36" s="727">
        <v>53</v>
      </c>
      <c r="M36" s="728">
        <v>2973.3</v>
      </c>
    </row>
    <row r="37" spans="1:13" ht="14.4" customHeight="1" x14ac:dyDescent="0.3">
      <c r="A37" s="723" t="s">
        <v>566</v>
      </c>
      <c r="B37" s="724" t="s">
        <v>2252</v>
      </c>
      <c r="C37" s="724" t="s">
        <v>1190</v>
      </c>
      <c r="D37" s="724" t="s">
        <v>2253</v>
      </c>
      <c r="E37" s="724" t="s">
        <v>2254</v>
      </c>
      <c r="F37" s="727"/>
      <c r="G37" s="727"/>
      <c r="H37" s="740">
        <v>0</v>
      </c>
      <c r="I37" s="727">
        <v>85</v>
      </c>
      <c r="J37" s="727">
        <v>2496.4500000000007</v>
      </c>
      <c r="K37" s="740">
        <v>1</v>
      </c>
      <c r="L37" s="727">
        <v>85</v>
      </c>
      <c r="M37" s="728">
        <v>2496.4500000000007</v>
      </c>
    </row>
    <row r="38" spans="1:13" ht="14.4" customHeight="1" x14ac:dyDescent="0.3">
      <c r="A38" s="723" t="s">
        <v>566</v>
      </c>
      <c r="B38" s="724" t="s">
        <v>2255</v>
      </c>
      <c r="C38" s="724" t="s">
        <v>1211</v>
      </c>
      <c r="D38" s="724" t="s">
        <v>2256</v>
      </c>
      <c r="E38" s="724" t="s">
        <v>2257</v>
      </c>
      <c r="F38" s="727"/>
      <c r="G38" s="727"/>
      <c r="H38" s="740">
        <v>0</v>
      </c>
      <c r="I38" s="727">
        <v>4.0999999999999996</v>
      </c>
      <c r="J38" s="727">
        <v>653.94999999999993</v>
      </c>
      <c r="K38" s="740">
        <v>1</v>
      </c>
      <c r="L38" s="727">
        <v>4.0999999999999996</v>
      </c>
      <c r="M38" s="728">
        <v>653.94999999999993</v>
      </c>
    </row>
    <row r="39" spans="1:13" ht="14.4" customHeight="1" x14ac:dyDescent="0.3">
      <c r="A39" s="723" t="s">
        <v>566</v>
      </c>
      <c r="B39" s="724" t="s">
        <v>2255</v>
      </c>
      <c r="C39" s="724" t="s">
        <v>1214</v>
      </c>
      <c r="D39" s="724" t="s">
        <v>2256</v>
      </c>
      <c r="E39" s="724" t="s">
        <v>2258</v>
      </c>
      <c r="F39" s="727"/>
      <c r="G39" s="727"/>
      <c r="H39" s="740">
        <v>0</v>
      </c>
      <c r="I39" s="727">
        <v>1.6</v>
      </c>
      <c r="J39" s="727">
        <v>492.8</v>
      </c>
      <c r="K39" s="740">
        <v>1</v>
      </c>
      <c r="L39" s="727">
        <v>1.6</v>
      </c>
      <c r="M39" s="728">
        <v>492.8</v>
      </c>
    </row>
    <row r="40" spans="1:13" ht="14.4" customHeight="1" x14ac:dyDescent="0.3">
      <c r="A40" s="723" t="s">
        <v>566</v>
      </c>
      <c r="B40" s="724" t="s">
        <v>2259</v>
      </c>
      <c r="C40" s="724" t="s">
        <v>1082</v>
      </c>
      <c r="D40" s="724" t="s">
        <v>2260</v>
      </c>
      <c r="E40" s="724" t="s">
        <v>2261</v>
      </c>
      <c r="F40" s="727"/>
      <c r="G40" s="727"/>
      <c r="H40" s="740">
        <v>0</v>
      </c>
      <c r="I40" s="727">
        <v>1</v>
      </c>
      <c r="J40" s="727">
        <v>24.93</v>
      </c>
      <c r="K40" s="740">
        <v>1</v>
      </c>
      <c r="L40" s="727">
        <v>1</v>
      </c>
      <c r="M40" s="728">
        <v>24.93</v>
      </c>
    </row>
    <row r="41" spans="1:13" ht="14.4" customHeight="1" x14ac:dyDescent="0.3">
      <c r="A41" s="723" t="s">
        <v>566</v>
      </c>
      <c r="B41" s="724" t="s">
        <v>2262</v>
      </c>
      <c r="C41" s="724" t="s">
        <v>999</v>
      </c>
      <c r="D41" s="724" t="s">
        <v>2263</v>
      </c>
      <c r="E41" s="724" t="s">
        <v>2264</v>
      </c>
      <c r="F41" s="727"/>
      <c r="G41" s="727"/>
      <c r="H41" s="740">
        <v>0</v>
      </c>
      <c r="I41" s="727">
        <v>34</v>
      </c>
      <c r="J41" s="727">
        <v>1516.06</v>
      </c>
      <c r="K41" s="740">
        <v>1</v>
      </c>
      <c r="L41" s="727">
        <v>34</v>
      </c>
      <c r="M41" s="728">
        <v>1516.06</v>
      </c>
    </row>
    <row r="42" spans="1:13" ht="14.4" customHeight="1" x14ac:dyDescent="0.3">
      <c r="A42" s="723" t="s">
        <v>566</v>
      </c>
      <c r="B42" s="724" t="s">
        <v>2262</v>
      </c>
      <c r="C42" s="724" t="s">
        <v>1025</v>
      </c>
      <c r="D42" s="724" t="s">
        <v>2265</v>
      </c>
      <c r="E42" s="724" t="s">
        <v>2266</v>
      </c>
      <c r="F42" s="727"/>
      <c r="G42" s="727"/>
      <c r="H42" s="740">
        <v>0</v>
      </c>
      <c r="I42" s="727">
        <v>52</v>
      </c>
      <c r="J42" s="727">
        <v>2957.7629924318389</v>
      </c>
      <c r="K42" s="740">
        <v>1</v>
      </c>
      <c r="L42" s="727">
        <v>52</v>
      </c>
      <c r="M42" s="728">
        <v>2957.7629924318389</v>
      </c>
    </row>
    <row r="43" spans="1:13" ht="14.4" customHeight="1" x14ac:dyDescent="0.3">
      <c r="A43" s="723" t="s">
        <v>566</v>
      </c>
      <c r="B43" s="724" t="s">
        <v>2267</v>
      </c>
      <c r="C43" s="724" t="s">
        <v>1039</v>
      </c>
      <c r="D43" s="724" t="s">
        <v>2268</v>
      </c>
      <c r="E43" s="724" t="s">
        <v>2269</v>
      </c>
      <c r="F43" s="727"/>
      <c r="G43" s="727"/>
      <c r="H43" s="740">
        <v>0</v>
      </c>
      <c r="I43" s="727">
        <v>4</v>
      </c>
      <c r="J43" s="727">
        <v>1300.6399999999999</v>
      </c>
      <c r="K43" s="740">
        <v>1</v>
      </c>
      <c r="L43" s="727">
        <v>4</v>
      </c>
      <c r="M43" s="728">
        <v>1300.6399999999999</v>
      </c>
    </row>
    <row r="44" spans="1:13" ht="14.4" customHeight="1" x14ac:dyDescent="0.3">
      <c r="A44" s="723" t="s">
        <v>566</v>
      </c>
      <c r="B44" s="724" t="s">
        <v>2270</v>
      </c>
      <c r="C44" s="724" t="s">
        <v>1087</v>
      </c>
      <c r="D44" s="724" t="s">
        <v>2271</v>
      </c>
      <c r="E44" s="724" t="s">
        <v>2272</v>
      </c>
      <c r="F44" s="727"/>
      <c r="G44" s="727"/>
      <c r="H44" s="740">
        <v>0</v>
      </c>
      <c r="I44" s="727">
        <v>1</v>
      </c>
      <c r="J44" s="727">
        <v>111.28000000000002</v>
      </c>
      <c r="K44" s="740">
        <v>1</v>
      </c>
      <c r="L44" s="727">
        <v>1</v>
      </c>
      <c r="M44" s="728">
        <v>111.28000000000002</v>
      </c>
    </row>
    <row r="45" spans="1:13" ht="14.4" customHeight="1" x14ac:dyDescent="0.3">
      <c r="A45" s="723" t="s">
        <v>566</v>
      </c>
      <c r="B45" s="724" t="s">
        <v>2273</v>
      </c>
      <c r="C45" s="724" t="s">
        <v>1051</v>
      </c>
      <c r="D45" s="724" t="s">
        <v>1052</v>
      </c>
      <c r="E45" s="724" t="s">
        <v>2274</v>
      </c>
      <c r="F45" s="727"/>
      <c r="G45" s="727"/>
      <c r="H45" s="740">
        <v>0</v>
      </c>
      <c r="I45" s="727">
        <v>3</v>
      </c>
      <c r="J45" s="727">
        <v>66.27</v>
      </c>
      <c r="K45" s="740">
        <v>1</v>
      </c>
      <c r="L45" s="727">
        <v>3</v>
      </c>
      <c r="M45" s="728">
        <v>66.27</v>
      </c>
    </row>
    <row r="46" spans="1:13" ht="14.4" customHeight="1" x14ac:dyDescent="0.3">
      <c r="A46" s="723" t="s">
        <v>566</v>
      </c>
      <c r="B46" s="724" t="s">
        <v>2273</v>
      </c>
      <c r="C46" s="724" t="s">
        <v>590</v>
      </c>
      <c r="D46" s="724" t="s">
        <v>2275</v>
      </c>
      <c r="E46" s="724" t="s">
        <v>2276</v>
      </c>
      <c r="F46" s="727">
        <v>1</v>
      </c>
      <c r="G46" s="727">
        <v>110</v>
      </c>
      <c r="H46" s="740">
        <v>1</v>
      </c>
      <c r="I46" s="727"/>
      <c r="J46" s="727"/>
      <c r="K46" s="740">
        <v>0</v>
      </c>
      <c r="L46" s="727">
        <v>1</v>
      </c>
      <c r="M46" s="728">
        <v>110</v>
      </c>
    </row>
    <row r="47" spans="1:13" ht="14.4" customHeight="1" x14ac:dyDescent="0.3">
      <c r="A47" s="723" t="s">
        <v>566</v>
      </c>
      <c r="B47" s="724" t="s">
        <v>2277</v>
      </c>
      <c r="C47" s="724" t="s">
        <v>1032</v>
      </c>
      <c r="D47" s="724" t="s">
        <v>1033</v>
      </c>
      <c r="E47" s="724" t="s">
        <v>2278</v>
      </c>
      <c r="F47" s="727"/>
      <c r="G47" s="727"/>
      <c r="H47" s="740">
        <v>0</v>
      </c>
      <c r="I47" s="727">
        <v>3</v>
      </c>
      <c r="J47" s="727">
        <v>81.75</v>
      </c>
      <c r="K47" s="740">
        <v>1</v>
      </c>
      <c r="L47" s="727">
        <v>3</v>
      </c>
      <c r="M47" s="728">
        <v>81.75</v>
      </c>
    </row>
    <row r="48" spans="1:13" ht="14.4" customHeight="1" x14ac:dyDescent="0.3">
      <c r="A48" s="723" t="s">
        <v>566</v>
      </c>
      <c r="B48" s="724" t="s">
        <v>2279</v>
      </c>
      <c r="C48" s="724" t="s">
        <v>1003</v>
      </c>
      <c r="D48" s="724" t="s">
        <v>2280</v>
      </c>
      <c r="E48" s="724" t="s">
        <v>2281</v>
      </c>
      <c r="F48" s="727"/>
      <c r="G48" s="727"/>
      <c r="H48" s="740">
        <v>0</v>
      </c>
      <c r="I48" s="727">
        <v>1</v>
      </c>
      <c r="J48" s="727">
        <v>81.289999999999992</v>
      </c>
      <c r="K48" s="740">
        <v>1</v>
      </c>
      <c r="L48" s="727">
        <v>1</v>
      </c>
      <c r="M48" s="728">
        <v>81.289999999999992</v>
      </c>
    </row>
    <row r="49" spans="1:13" ht="14.4" customHeight="1" x14ac:dyDescent="0.3">
      <c r="A49" s="723" t="s">
        <v>566</v>
      </c>
      <c r="B49" s="724" t="s">
        <v>2282</v>
      </c>
      <c r="C49" s="724" t="s">
        <v>1007</v>
      </c>
      <c r="D49" s="724" t="s">
        <v>1008</v>
      </c>
      <c r="E49" s="724" t="s">
        <v>2283</v>
      </c>
      <c r="F49" s="727"/>
      <c r="G49" s="727"/>
      <c r="H49" s="740">
        <v>0</v>
      </c>
      <c r="I49" s="727">
        <v>2</v>
      </c>
      <c r="J49" s="727">
        <v>60.440000000000012</v>
      </c>
      <c r="K49" s="740">
        <v>1</v>
      </c>
      <c r="L49" s="727">
        <v>2</v>
      </c>
      <c r="M49" s="728">
        <v>60.440000000000012</v>
      </c>
    </row>
    <row r="50" spans="1:13" ht="14.4" customHeight="1" x14ac:dyDescent="0.3">
      <c r="A50" s="723" t="s">
        <v>566</v>
      </c>
      <c r="B50" s="724" t="s">
        <v>2284</v>
      </c>
      <c r="C50" s="724" t="s">
        <v>1055</v>
      </c>
      <c r="D50" s="724" t="s">
        <v>1056</v>
      </c>
      <c r="E50" s="724" t="s">
        <v>2285</v>
      </c>
      <c r="F50" s="727"/>
      <c r="G50" s="727"/>
      <c r="H50" s="740">
        <v>0</v>
      </c>
      <c r="I50" s="727">
        <v>1</v>
      </c>
      <c r="J50" s="727">
        <v>160.70999999999995</v>
      </c>
      <c r="K50" s="740">
        <v>1</v>
      </c>
      <c r="L50" s="727">
        <v>1</v>
      </c>
      <c r="M50" s="728">
        <v>160.70999999999995</v>
      </c>
    </row>
    <row r="51" spans="1:13" ht="14.4" customHeight="1" x14ac:dyDescent="0.3">
      <c r="A51" s="723" t="s">
        <v>566</v>
      </c>
      <c r="B51" s="724" t="s">
        <v>2286</v>
      </c>
      <c r="C51" s="724" t="s">
        <v>1097</v>
      </c>
      <c r="D51" s="724" t="s">
        <v>1098</v>
      </c>
      <c r="E51" s="724" t="s">
        <v>1099</v>
      </c>
      <c r="F51" s="727"/>
      <c r="G51" s="727"/>
      <c r="H51" s="740">
        <v>0</v>
      </c>
      <c r="I51" s="727">
        <v>8</v>
      </c>
      <c r="J51" s="727">
        <v>327.36</v>
      </c>
      <c r="K51" s="740">
        <v>1</v>
      </c>
      <c r="L51" s="727">
        <v>8</v>
      </c>
      <c r="M51" s="728">
        <v>327.36</v>
      </c>
    </row>
    <row r="52" spans="1:13" ht="14.4" customHeight="1" x14ac:dyDescent="0.3">
      <c r="A52" s="723" t="s">
        <v>566</v>
      </c>
      <c r="B52" s="724" t="s">
        <v>2286</v>
      </c>
      <c r="C52" s="724" t="s">
        <v>1118</v>
      </c>
      <c r="D52" s="724" t="s">
        <v>1119</v>
      </c>
      <c r="E52" s="724" t="s">
        <v>1102</v>
      </c>
      <c r="F52" s="727"/>
      <c r="G52" s="727"/>
      <c r="H52" s="740">
        <v>0</v>
      </c>
      <c r="I52" s="727">
        <v>7</v>
      </c>
      <c r="J52" s="727">
        <v>949.2</v>
      </c>
      <c r="K52" s="740">
        <v>1</v>
      </c>
      <c r="L52" s="727">
        <v>7</v>
      </c>
      <c r="M52" s="728">
        <v>949.2</v>
      </c>
    </row>
    <row r="53" spans="1:13" ht="14.4" customHeight="1" x14ac:dyDescent="0.3">
      <c r="A53" s="723" t="s">
        <v>566</v>
      </c>
      <c r="B53" s="724" t="s">
        <v>2286</v>
      </c>
      <c r="C53" s="724" t="s">
        <v>1121</v>
      </c>
      <c r="D53" s="724" t="s">
        <v>1122</v>
      </c>
      <c r="E53" s="724" t="s">
        <v>1102</v>
      </c>
      <c r="F53" s="727"/>
      <c r="G53" s="727"/>
      <c r="H53" s="740">
        <v>0</v>
      </c>
      <c r="I53" s="727">
        <v>4</v>
      </c>
      <c r="J53" s="727">
        <v>542.4</v>
      </c>
      <c r="K53" s="740">
        <v>1</v>
      </c>
      <c r="L53" s="727">
        <v>4</v>
      </c>
      <c r="M53" s="728">
        <v>542.4</v>
      </c>
    </row>
    <row r="54" spans="1:13" ht="14.4" customHeight="1" x14ac:dyDescent="0.3">
      <c r="A54" s="723" t="s">
        <v>566</v>
      </c>
      <c r="B54" s="724" t="s">
        <v>2286</v>
      </c>
      <c r="C54" s="724" t="s">
        <v>1103</v>
      </c>
      <c r="D54" s="724" t="s">
        <v>1104</v>
      </c>
      <c r="E54" s="724" t="s">
        <v>1105</v>
      </c>
      <c r="F54" s="727"/>
      <c r="G54" s="727"/>
      <c r="H54" s="740">
        <v>0</v>
      </c>
      <c r="I54" s="727">
        <v>24</v>
      </c>
      <c r="J54" s="727">
        <v>1305.1226710098456</v>
      </c>
      <c r="K54" s="740">
        <v>1</v>
      </c>
      <c r="L54" s="727">
        <v>24</v>
      </c>
      <c r="M54" s="728">
        <v>1305.1226710098456</v>
      </c>
    </row>
    <row r="55" spans="1:13" ht="14.4" customHeight="1" x14ac:dyDescent="0.3">
      <c r="A55" s="723" t="s">
        <v>566</v>
      </c>
      <c r="B55" s="724" t="s">
        <v>2286</v>
      </c>
      <c r="C55" s="724" t="s">
        <v>1107</v>
      </c>
      <c r="D55" s="724" t="s">
        <v>1108</v>
      </c>
      <c r="E55" s="724" t="s">
        <v>2287</v>
      </c>
      <c r="F55" s="727"/>
      <c r="G55" s="727"/>
      <c r="H55" s="740">
        <v>0</v>
      </c>
      <c r="I55" s="727">
        <v>72</v>
      </c>
      <c r="J55" s="727">
        <v>11267.280134550309</v>
      </c>
      <c r="K55" s="740">
        <v>1</v>
      </c>
      <c r="L55" s="727">
        <v>72</v>
      </c>
      <c r="M55" s="728">
        <v>11267.280134550309</v>
      </c>
    </row>
    <row r="56" spans="1:13" ht="14.4" customHeight="1" x14ac:dyDescent="0.3">
      <c r="A56" s="723" t="s">
        <v>566</v>
      </c>
      <c r="B56" s="724" t="s">
        <v>2286</v>
      </c>
      <c r="C56" s="724" t="s">
        <v>1100</v>
      </c>
      <c r="D56" s="724" t="s">
        <v>1101</v>
      </c>
      <c r="E56" s="724" t="s">
        <v>1102</v>
      </c>
      <c r="F56" s="727"/>
      <c r="G56" s="727"/>
      <c r="H56" s="740">
        <v>0</v>
      </c>
      <c r="I56" s="727">
        <v>1</v>
      </c>
      <c r="J56" s="727">
        <v>148.96</v>
      </c>
      <c r="K56" s="740">
        <v>1</v>
      </c>
      <c r="L56" s="727">
        <v>1</v>
      </c>
      <c r="M56" s="728">
        <v>148.96</v>
      </c>
    </row>
    <row r="57" spans="1:13" ht="14.4" customHeight="1" x14ac:dyDescent="0.3">
      <c r="A57" s="723" t="s">
        <v>566</v>
      </c>
      <c r="B57" s="724" t="s">
        <v>2286</v>
      </c>
      <c r="C57" s="724" t="s">
        <v>1110</v>
      </c>
      <c r="D57" s="724" t="s">
        <v>1111</v>
      </c>
      <c r="E57" s="724" t="s">
        <v>2288</v>
      </c>
      <c r="F57" s="727"/>
      <c r="G57" s="727"/>
      <c r="H57" s="740">
        <v>0</v>
      </c>
      <c r="I57" s="727">
        <v>1</v>
      </c>
      <c r="J57" s="727">
        <v>111.95000000000003</v>
      </c>
      <c r="K57" s="740">
        <v>1</v>
      </c>
      <c r="L57" s="727">
        <v>1</v>
      </c>
      <c r="M57" s="728">
        <v>111.95000000000003</v>
      </c>
    </row>
    <row r="58" spans="1:13" ht="14.4" customHeight="1" x14ac:dyDescent="0.3">
      <c r="A58" s="723" t="s">
        <v>566</v>
      </c>
      <c r="B58" s="724" t="s">
        <v>2286</v>
      </c>
      <c r="C58" s="724" t="s">
        <v>1114</v>
      </c>
      <c r="D58" s="724" t="s">
        <v>2289</v>
      </c>
      <c r="E58" s="724" t="s">
        <v>2288</v>
      </c>
      <c r="F58" s="727"/>
      <c r="G58" s="727"/>
      <c r="H58" s="740">
        <v>0</v>
      </c>
      <c r="I58" s="727">
        <v>2</v>
      </c>
      <c r="J58" s="727">
        <v>223.9</v>
      </c>
      <c r="K58" s="740">
        <v>1</v>
      </c>
      <c r="L58" s="727">
        <v>2</v>
      </c>
      <c r="M58" s="728">
        <v>223.9</v>
      </c>
    </row>
    <row r="59" spans="1:13" ht="14.4" customHeight="1" x14ac:dyDescent="0.3">
      <c r="A59" s="723" t="s">
        <v>566</v>
      </c>
      <c r="B59" s="724" t="s">
        <v>2286</v>
      </c>
      <c r="C59" s="724" t="s">
        <v>1123</v>
      </c>
      <c r="D59" s="724" t="s">
        <v>1124</v>
      </c>
      <c r="E59" s="724" t="s">
        <v>1125</v>
      </c>
      <c r="F59" s="727"/>
      <c r="G59" s="727"/>
      <c r="H59" s="740">
        <v>0</v>
      </c>
      <c r="I59" s="727">
        <v>3</v>
      </c>
      <c r="J59" s="727">
        <v>491.01</v>
      </c>
      <c r="K59" s="740">
        <v>1</v>
      </c>
      <c r="L59" s="727">
        <v>3</v>
      </c>
      <c r="M59" s="728">
        <v>491.01</v>
      </c>
    </row>
    <row r="60" spans="1:13" ht="14.4" customHeight="1" x14ac:dyDescent="0.3">
      <c r="A60" s="723" t="s">
        <v>566</v>
      </c>
      <c r="B60" s="724" t="s">
        <v>2286</v>
      </c>
      <c r="C60" s="724" t="s">
        <v>1126</v>
      </c>
      <c r="D60" s="724" t="s">
        <v>1127</v>
      </c>
      <c r="E60" s="724" t="s">
        <v>1125</v>
      </c>
      <c r="F60" s="727"/>
      <c r="G60" s="727"/>
      <c r="H60" s="740">
        <v>0</v>
      </c>
      <c r="I60" s="727">
        <v>4</v>
      </c>
      <c r="J60" s="727">
        <v>519.88000000000011</v>
      </c>
      <c r="K60" s="740">
        <v>1</v>
      </c>
      <c r="L60" s="727">
        <v>4</v>
      </c>
      <c r="M60" s="728">
        <v>519.88000000000011</v>
      </c>
    </row>
    <row r="61" spans="1:13" ht="14.4" customHeight="1" x14ac:dyDescent="0.3">
      <c r="A61" s="723" t="s">
        <v>566</v>
      </c>
      <c r="B61" s="724" t="s">
        <v>2286</v>
      </c>
      <c r="C61" s="724" t="s">
        <v>1128</v>
      </c>
      <c r="D61" s="724" t="s">
        <v>1129</v>
      </c>
      <c r="E61" s="724" t="s">
        <v>1102</v>
      </c>
      <c r="F61" s="727"/>
      <c r="G61" s="727"/>
      <c r="H61" s="740">
        <v>0</v>
      </c>
      <c r="I61" s="727">
        <v>1</v>
      </c>
      <c r="J61" s="727">
        <v>135.59999999999997</v>
      </c>
      <c r="K61" s="740">
        <v>1</v>
      </c>
      <c r="L61" s="727">
        <v>1</v>
      </c>
      <c r="M61" s="728">
        <v>135.59999999999997</v>
      </c>
    </row>
    <row r="62" spans="1:13" ht="14.4" customHeight="1" x14ac:dyDescent="0.3">
      <c r="A62" s="723" t="s">
        <v>566</v>
      </c>
      <c r="B62" s="724" t="s">
        <v>2286</v>
      </c>
      <c r="C62" s="724" t="s">
        <v>1130</v>
      </c>
      <c r="D62" s="724" t="s">
        <v>1131</v>
      </c>
      <c r="E62" s="724" t="s">
        <v>1102</v>
      </c>
      <c r="F62" s="727"/>
      <c r="G62" s="727"/>
      <c r="H62" s="740">
        <v>0</v>
      </c>
      <c r="I62" s="727">
        <v>5</v>
      </c>
      <c r="J62" s="727">
        <v>678</v>
      </c>
      <c r="K62" s="740">
        <v>1</v>
      </c>
      <c r="L62" s="727">
        <v>5</v>
      </c>
      <c r="M62" s="728">
        <v>678</v>
      </c>
    </row>
    <row r="63" spans="1:13" ht="14.4" customHeight="1" x14ac:dyDescent="0.3">
      <c r="A63" s="723" t="s">
        <v>571</v>
      </c>
      <c r="B63" s="724" t="s">
        <v>2185</v>
      </c>
      <c r="C63" s="724" t="s">
        <v>1011</v>
      </c>
      <c r="D63" s="724" t="s">
        <v>2186</v>
      </c>
      <c r="E63" s="724" t="s">
        <v>2187</v>
      </c>
      <c r="F63" s="727"/>
      <c r="G63" s="727"/>
      <c r="H63" s="740">
        <v>0</v>
      </c>
      <c r="I63" s="727">
        <v>10</v>
      </c>
      <c r="J63" s="727">
        <v>671.1</v>
      </c>
      <c r="K63" s="740">
        <v>1</v>
      </c>
      <c r="L63" s="727">
        <v>10</v>
      </c>
      <c r="M63" s="728">
        <v>671.1</v>
      </c>
    </row>
    <row r="64" spans="1:13" ht="14.4" customHeight="1" x14ac:dyDescent="0.3">
      <c r="A64" s="723" t="s">
        <v>571</v>
      </c>
      <c r="B64" s="724" t="s">
        <v>2188</v>
      </c>
      <c r="C64" s="724" t="s">
        <v>1070</v>
      </c>
      <c r="D64" s="724" t="s">
        <v>1071</v>
      </c>
      <c r="E64" s="724" t="s">
        <v>2189</v>
      </c>
      <c r="F64" s="727"/>
      <c r="G64" s="727"/>
      <c r="H64" s="740">
        <v>0</v>
      </c>
      <c r="I64" s="727">
        <v>240</v>
      </c>
      <c r="J64" s="727">
        <v>16255.047347317248</v>
      </c>
      <c r="K64" s="740">
        <v>1</v>
      </c>
      <c r="L64" s="727">
        <v>240</v>
      </c>
      <c r="M64" s="728">
        <v>16255.047347317248</v>
      </c>
    </row>
    <row r="65" spans="1:13" ht="14.4" customHeight="1" x14ac:dyDescent="0.3">
      <c r="A65" s="723" t="s">
        <v>571</v>
      </c>
      <c r="B65" s="724" t="s">
        <v>2192</v>
      </c>
      <c r="C65" s="724" t="s">
        <v>1515</v>
      </c>
      <c r="D65" s="724" t="s">
        <v>2193</v>
      </c>
      <c r="E65" s="724" t="s">
        <v>2290</v>
      </c>
      <c r="F65" s="727"/>
      <c r="G65" s="727"/>
      <c r="H65" s="740">
        <v>0</v>
      </c>
      <c r="I65" s="727">
        <v>3</v>
      </c>
      <c r="J65" s="727">
        <v>199.20000000000007</v>
      </c>
      <c r="K65" s="740">
        <v>1</v>
      </c>
      <c r="L65" s="727">
        <v>3</v>
      </c>
      <c r="M65" s="728">
        <v>199.20000000000007</v>
      </c>
    </row>
    <row r="66" spans="1:13" ht="14.4" customHeight="1" x14ac:dyDescent="0.3">
      <c r="A66" s="723" t="s">
        <v>571</v>
      </c>
      <c r="B66" s="724" t="s">
        <v>2195</v>
      </c>
      <c r="C66" s="724" t="s">
        <v>1080</v>
      </c>
      <c r="D66" s="724" t="s">
        <v>1048</v>
      </c>
      <c r="E66" s="724" t="s">
        <v>2196</v>
      </c>
      <c r="F66" s="727"/>
      <c r="G66" s="727"/>
      <c r="H66" s="740">
        <v>0</v>
      </c>
      <c r="I66" s="727">
        <v>2</v>
      </c>
      <c r="J66" s="727">
        <v>133.46000000000004</v>
      </c>
      <c r="K66" s="740">
        <v>1</v>
      </c>
      <c r="L66" s="727">
        <v>2</v>
      </c>
      <c r="M66" s="728">
        <v>133.46000000000004</v>
      </c>
    </row>
    <row r="67" spans="1:13" ht="14.4" customHeight="1" x14ac:dyDescent="0.3">
      <c r="A67" s="723" t="s">
        <v>571</v>
      </c>
      <c r="B67" s="724" t="s">
        <v>2197</v>
      </c>
      <c r="C67" s="724" t="s">
        <v>1021</v>
      </c>
      <c r="D67" s="724" t="s">
        <v>2198</v>
      </c>
      <c r="E67" s="724" t="s">
        <v>2199</v>
      </c>
      <c r="F67" s="727"/>
      <c r="G67" s="727"/>
      <c r="H67" s="740">
        <v>0</v>
      </c>
      <c r="I67" s="727">
        <v>3</v>
      </c>
      <c r="J67" s="727">
        <v>1228.77</v>
      </c>
      <c r="K67" s="740">
        <v>1</v>
      </c>
      <c r="L67" s="727">
        <v>3</v>
      </c>
      <c r="M67" s="728">
        <v>1228.77</v>
      </c>
    </row>
    <row r="68" spans="1:13" ht="14.4" customHeight="1" x14ac:dyDescent="0.3">
      <c r="A68" s="723" t="s">
        <v>571</v>
      </c>
      <c r="B68" s="724" t="s">
        <v>2291</v>
      </c>
      <c r="C68" s="724" t="s">
        <v>1512</v>
      </c>
      <c r="D68" s="724" t="s">
        <v>1513</v>
      </c>
      <c r="E68" s="724" t="s">
        <v>2292</v>
      </c>
      <c r="F68" s="727"/>
      <c r="G68" s="727"/>
      <c r="H68" s="740">
        <v>0</v>
      </c>
      <c r="I68" s="727">
        <v>2</v>
      </c>
      <c r="J68" s="727">
        <v>98.639999999999986</v>
      </c>
      <c r="K68" s="740">
        <v>1</v>
      </c>
      <c r="L68" s="727">
        <v>2</v>
      </c>
      <c r="M68" s="728">
        <v>98.639999999999986</v>
      </c>
    </row>
    <row r="69" spans="1:13" ht="14.4" customHeight="1" x14ac:dyDescent="0.3">
      <c r="A69" s="723" t="s">
        <v>571</v>
      </c>
      <c r="B69" s="724" t="s">
        <v>2200</v>
      </c>
      <c r="C69" s="724" t="s">
        <v>1064</v>
      </c>
      <c r="D69" s="724" t="s">
        <v>1065</v>
      </c>
      <c r="E69" s="724" t="s">
        <v>2201</v>
      </c>
      <c r="F69" s="727"/>
      <c r="G69" s="727"/>
      <c r="H69" s="740">
        <v>0</v>
      </c>
      <c r="I69" s="727">
        <v>12</v>
      </c>
      <c r="J69" s="727">
        <v>39600</v>
      </c>
      <c r="K69" s="740">
        <v>1</v>
      </c>
      <c r="L69" s="727">
        <v>12</v>
      </c>
      <c r="M69" s="728">
        <v>39600</v>
      </c>
    </row>
    <row r="70" spans="1:13" ht="14.4" customHeight="1" x14ac:dyDescent="0.3">
      <c r="A70" s="723" t="s">
        <v>571</v>
      </c>
      <c r="B70" s="724" t="s">
        <v>2200</v>
      </c>
      <c r="C70" s="724" t="s">
        <v>1073</v>
      </c>
      <c r="D70" s="724" t="s">
        <v>1068</v>
      </c>
      <c r="E70" s="724" t="s">
        <v>2202</v>
      </c>
      <c r="F70" s="727"/>
      <c r="G70" s="727"/>
      <c r="H70" s="740">
        <v>0</v>
      </c>
      <c r="I70" s="727">
        <v>6</v>
      </c>
      <c r="J70" s="727">
        <v>1808.8200000000002</v>
      </c>
      <c r="K70" s="740">
        <v>1</v>
      </c>
      <c r="L70" s="727">
        <v>6</v>
      </c>
      <c r="M70" s="728">
        <v>1808.8200000000002</v>
      </c>
    </row>
    <row r="71" spans="1:13" ht="14.4" customHeight="1" x14ac:dyDescent="0.3">
      <c r="A71" s="723" t="s">
        <v>571</v>
      </c>
      <c r="B71" s="724" t="s">
        <v>2200</v>
      </c>
      <c r="C71" s="724" t="s">
        <v>1075</v>
      </c>
      <c r="D71" s="724" t="s">
        <v>1068</v>
      </c>
      <c r="E71" s="724" t="s">
        <v>2203</v>
      </c>
      <c r="F71" s="727"/>
      <c r="G71" s="727"/>
      <c r="H71" s="740">
        <v>0</v>
      </c>
      <c r="I71" s="727">
        <v>1</v>
      </c>
      <c r="J71" s="727">
        <v>630.66</v>
      </c>
      <c r="K71" s="740">
        <v>1</v>
      </c>
      <c r="L71" s="727">
        <v>1</v>
      </c>
      <c r="M71" s="728">
        <v>630.66</v>
      </c>
    </row>
    <row r="72" spans="1:13" ht="14.4" customHeight="1" x14ac:dyDescent="0.3">
      <c r="A72" s="723" t="s">
        <v>571</v>
      </c>
      <c r="B72" s="724" t="s">
        <v>2200</v>
      </c>
      <c r="C72" s="724" t="s">
        <v>1067</v>
      </c>
      <c r="D72" s="724" t="s">
        <v>1068</v>
      </c>
      <c r="E72" s="724" t="s">
        <v>2204</v>
      </c>
      <c r="F72" s="727"/>
      <c r="G72" s="727"/>
      <c r="H72" s="740">
        <v>0</v>
      </c>
      <c r="I72" s="727">
        <v>29</v>
      </c>
      <c r="J72" s="727">
        <v>11859.55</v>
      </c>
      <c r="K72" s="740">
        <v>1</v>
      </c>
      <c r="L72" s="727">
        <v>29</v>
      </c>
      <c r="M72" s="728">
        <v>11859.55</v>
      </c>
    </row>
    <row r="73" spans="1:13" ht="14.4" customHeight="1" x14ac:dyDescent="0.3">
      <c r="A73" s="723" t="s">
        <v>571</v>
      </c>
      <c r="B73" s="724" t="s">
        <v>2200</v>
      </c>
      <c r="C73" s="724" t="s">
        <v>1502</v>
      </c>
      <c r="D73" s="724" t="s">
        <v>1068</v>
      </c>
      <c r="E73" s="724" t="s">
        <v>2293</v>
      </c>
      <c r="F73" s="727"/>
      <c r="G73" s="727"/>
      <c r="H73" s="740">
        <v>0</v>
      </c>
      <c r="I73" s="727">
        <v>1</v>
      </c>
      <c r="J73" s="727">
        <v>721.19999999999993</v>
      </c>
      <c r="K73" s="740">
        <v>1</v>
      </c>
      <c r="L73" s="727">
        <v>1</v>
      </c>
      <c r="M73" s="728">
        <v>721.19999999999993</v>
      </c>
    </row>
    <row r="74" spans="1:13" ht="14.4" customHeight="1" x14ac:dyDescent="0.3">
      <c r="A74" s="723" t="s">
        <v>571</v>
      </c>
      <c r="B74" s="724" t="s">
        <v>2214</v>
      </c>
      <c r="C74" s="724" t="s">
        <v>995</v>
      </c>
      <c r="D74" s="724" t="s">
        <v>2215</v>
      </c>
      <c r="E74" s="724" t="s">
        <v>2216</v>
      </c>
      <c r="F74" s="727"/>
      <c r="G74" s="727"/>
      <c r="H74" s="740">
        <v>0</v>
      </c>
      <c r="I74" s="727">
        <v>3</v>
      </c>
      <c r="J74" s="727">
        <v>127.73999999999998</v>
      </c>
      <c r="K74" s="740">
        <v>1</v>
      </c>
      <c r="L74" s="727">
        <v>3</v>
      </c>
      <c r="M74" s="728">
        <v>127.73999999999998</v>
      </c>
    </row>
    <row r="75" spans="1:13" ht="14.4" customHeight="1" x14ac:dyDescent="0.3">
      <c r="A75" s="723" t="s">
        <v>571</v>
      </c>
      <c r="B75" s="724" t="s">
        <v>2217</v>
      </c>
      <c r="C75" s="724" t="s">
        <v>991</v>
      </c>
      <c r="D75" s="724" t="s">
        <v>992</v>
      </c>
      <c r="E75" s="724" t="s">
        <v>2218</v>
      </c>
      <c r="F75" s="727"/>
      <c r="G75" s="727"/>
      <c r="H75" s="740">
        <v>0</v>
      </c>
      <c r="I75" s="727">
        <v>2</v>
      </c>
      <c r="J75" s="727">
        <v>73.239999999999981</v>
      </c>
      <c r="K75" s="740">
        <v>1</v>
      </c>
      <c r="L75" s="727">
        <v>2</v>
      </c>
      <c r="M75" s="728">
        <v>73.239999999999981</v>
      </c>
    </row>
    <row r="76" spans="1:13" ht="14.4" customHeight="1" x14ac:dyDescent="0.3">
      <c r="A76" s="723" t="s">
        <v>571</v>
      </c>
      <c r="B76" s="724" t="s">
        <v>2219</v>
      </c>
      <c r="C76" s="724" t="s">
        <v>1017</v>
      </c>
      <c r="D76" s="724" t="s">
        <v>1018</v>
      </c>
      <c r="E76" s="724" t="s">
        <v>2220</v>
      </c>
      <c r="F76" s="727"/>
      <c r="G76" s="727"/>
      <c r="H76" s="740">
        <v>0</v>
      </c>
      <c r="I76" s="727">
        <v>1</v>
      </c>
      <c r="J76" s="727">
        <v>24.929999999999993</v>
      </c>
      <c r="K76" s="740">
        <v>1</v>
      </c>
      <c r="L76" s="727">
        <v>1</v>
      </c>
      <c r="M76" s="728">
        <v>24.929999999999993</v>
      </c>
    </row>
    <row r="77" spans="1:13" ht="14.4" customHeight="1" x14ac:dyDescent="0.3">
      <c r="A77" s="723" t="s">
        <v>571</v>
      </c>
      <c r="B77" s="724" t="s">
        <v>2294</v>
      </c>
      <c r="C77" s="724" t="s">
        <v>1542</v>
      </c>
      <c r="D77" s="724" t="s">
        <v>2295</v>
      </c>
      <c r="E77" s="724" t="s">
        <v>2296</v>
      </c>
      <c r="F77" s="727"/>
      <c r="G77" s="727"/>
      <c r="H77" s="740">
        <v>0</v>
      </c>
      <c r="I77" s="727">
        <v>1</v>
      </c>
      <c r="J77" s="727">
        <v>32.560000000000009</v>
      </c>
      <c r="K77" s="740">
        <v>1</v>
      </c>
      <c r="L77" s="727">
        <v>1</v>
      </c>
      <c r="M77" s="728">
        <v>32.560000000000009</v>
      </c>
    </row>
    <row r="78" spans="1:13" ht="14.4" customHeight="1" x14ac:dyDescent="0.3">
      <c r="A78" s="723" t="s">
        <v>571</v>
      </c>
      <c r="B78" s="724" t="s">
        <v>2297</v>
      </c>
      <c r="C78" s="724" t="s">
        <v>1521</v>
      </c>
      <c r="D78" s="724" t="s">
        <v>1522</v>
      </c>
      <c r="E78" s="724" t="s">
        <v>2218</v>
      </c>
      <c r="F78" s="727"/>
      <c r="G78" s="727"/>
      <c r="H78" s="740">
        <v>0</v>
      </c>
      <c r="I78" s="727">
        <v>1</v>
      </c>
      <c r="J78" s="727">
        <v>86.679999999999993</v>
      </c>
      <c r="K78" s="740">
        <v>1</v>
      </c>
      <c r="L78" s="727">
        <v>1</v>
      </c>
      <c r="M78" s="728">
        <v>86.679999999999993</v>
      </c>
    </row>
    <row r="79" spans="1:13" ht="14.4" customHeight="1" x14ac:dyDescent="0.3">
      <c r="A79" s="723" t="s">
        <v>571</v>
      </c>
      <c r="B79" s="724" t="s">
        <v>2298</v>
      </c>
      <c r="C79" s="724" t="s">
        <v>1553</v>
      </c>
      <c r="D79" s="724" t="s">
        <v>1554</v>
      </c>
      <c r="E79" s="724" t="s">
        <v>2299</v>
      </c>
      <c r="F79" s="727"/>
      <c r="G79" s="727"/>
      <c r="H79" s="740">
        <v>0</v>
      </c>
      <c r="I79" s="727">
        <v>1</v>
      </c>
      <c r="J79" s="727">
        <v>76.809999999999988</v>
      </c>
      <c r="K79" s="740">
        <v>1</v>
      </c>
      <c r="L79" s="727">
        <v>1</v>
      </c>
      <c r="M79" s="728">
        <v>76.809999999999988</v>
      </c>
    </row>
    <row r="80" spans="1:13" ht="14.4" customHeight="1" x14ac:dyDescent="0.3">
      <c r="A80" s="723" t="s">
        <v>571</v>
      </c>
      <c r="B80" s="724" t="s">
        <v>2300</v>
      </c>
      <c r="C80" s="724" t="s">
        <v>1538</v>
      </c>
      <c r="D80" s="724" t="s">
        <v>2301</v>
      </c>
      <c r="E80" s="724" t="s">
        <v>2302</v>
      </c>
      <c r="F80" s="727"/>
      <c r="G80" s="727"/>
      <c r="H80" s="740">
        <v>0</v>
      </c>
      <c r="I80" s="727">
        <v>2</v>
      </c>
      <c r="J80" s="727">
        <v>140.12</v>
      </c>
      <c r="K80" s="740">
        <v>1</v>
      </c>
      <c r="L80" s="727">
        <v>2</v>
      </c>
      <c r="M80" s="728">
        <v>140.12</v>
      </c>
    </row>
    <row r="81" spans="1:13" ht="14.4" customHeight="1" x14ac:dyDescent="0.3">
      <c r="A81" s="723" t="s">
        <v>571</v>
      </c>
      <c r="B81" s="724" t="s">
        <v>2303</v>
      </c>
      <c r="C81" s="724" t="s">
        <v>1518</v>
      </c>
      <c r="D81" s="724" t="s">
        <v>2304</v>
      </c>
      <c r="E81" s="724" t="s">
        <v>2283</v>
      </c>
      <c r="F81" s="727"/>
      <c r="G81" s="727"/>
      <c r="H81" s="740">
        <v>0</v>
      </c>
      <c r="I81" s="727">
        <v>2</v>
      </c>
      <c r="J81" s="727">
        <v>88.240083687414796</v>
      </c>
      <c r="K81" s="740">
        <v>1</v>
      </c>
      <c r="L81" s="727">
        <v>2</v>
      </c>
      <c r="M81" s="728">
        <v>88.240083687414796</v>
      </c>
    </row>
    <row r="82" spans="1:13" ht="14.4" customHeight="1" x14ac:dyDescent="0.3">
      <c r="A82" s="723" t="s">
        <v>571</v>
      </c>
      <c r="B82" s="724" t="s">
        <v>2305</v>
      </c>
      <c r="C82" s="724" t="s">
        <v>1524</v>
      </c>
      <c r="D82" s="724" t="s">
        <v>2306</v>
      </c>
      <c r="E82" s="724" t="s">
        <v>2278</v>
      </c>
      <c r="F82" s="727"/>
      <c r="G82" s="727"/>
      <c r="H82" s="740">
        <v>0</v>
      </c>
      <c r="I82" s="727">
        <v>1</v>
      </c>
      <c r="J82" s="727">
        <v>107.45999999999998</v>
      </c>
      <c r="K82" s="740">
        <v>1</v>
      </c>
      <c r="L82" s="727">
        <v>1</v>
      </c>
      <c r="M82" s="728">
        <v>107.45999999999998</v>
      </c>
    </row>
    <row r="83" spans="1:13" ht="14.4" customHeight="1" x14ac:dyDescent="0.3">
      <c r="A83" s="723" t="s">
        <v>571</v>
      </c>
      <c r="B83" s="724" t="s">
        <v>2307</v>
      </c>
      <c r="C83" s="724" t="s">
        <v>1498</v>
      </c>
      <c r="D83" s="724" t="s">
        <v>1499</v>
      </c>
      <c r="E83" s="724" t="s">
        <v>2308</v>
      </c>
      <c r="F83" s="727"/>
      <c r="G83" s="727"/>
      <c r="H83" s="740">
        <v>0</v>
      </c>
      <c r="I83" s="727">
        <v>1</v>
      </c>
      <c r="J83" s="727">
        <v>98.599999999999966</v>
      </c>
      <c r="K83" s="740">
        <v>1</v>
      </c>
      <c r="L83" s="727">
        <v>1</v>
      </c>
      <c r="M83" s="728">
        <v>98.599999999999966</v>
      </c>
    </row>
    <row r="84" spans="1:13" ht="14.4" customHeight="1" x14ac:dyDescent="0.3">
      <c r="A84" s="723" t="s">
        <v>571</v>
      </c>
      <c r="B84" s="724" t="s">
        <v>2309</v>
      </c>
      <c r="C84" s="724" t="s">
        <v>1549</v>
      </c>
      <c r="D84" s="724" t="s">
        <v>2310</v>
      </c>
      <c r="E84" s="724" t="s">
        <v>2311</v>
      </c>
      <c r="F84" s="727"/>
      <c r="G84" s="727"/>
      <c r="H84" s="740">
        <v>0</v>
      </c>
      <c r="I84" s="727">
        <v>19</v>
      </c>
      <c r="J84" s="727">
        <v>26125</v>
      </c>
      <c r="K84" s="740">
        <v>1</v>
      </c>
      <c r="L84" s="727">
        <v>19</v>
      </c>
      <c r="M84" s="728">
        <v>26125</v>
      </c>
    </row>
    <row r="85" spans="1:13" ht="14.4" customHeight="1" x14ac:dyDescent="0.3">
      <c r="A85" s="723" t="s">
        <v>571</v>
      </c>
      <c r="B85" s="724" t="s">
        <v>2228</v>
      </c>
      <c r="C85" s="724" t="s">
        <v>1505</v>
      </c>
      <c r="D85" s="724" t="s">
        <v>2312</v>
      </c>
      <c r="E85" s="724" t="s">
        <v>2313</v>
      </c>
      <c r="F85" s="727"/>
      <c r="G85" s="727"/>
      <c r="H85" s="740">
        <v>0</v>
      </c>
      <c r="I85" s="727">
        <v>1</v>
      </c>
      <c r="J85" s="727">
        <v>62.120000000000026</v>
      </c>
      <c r="K85" s="740">
        <v>1</v>
      </c>
      <c r="L85" s="727">
        <v>1</v>
      </c>
      <c r="M85" s="728">
        <v>62.120000000000026</v>
      </c>
    </row>
    <row r="86" spans="1:13" ht="14.4" customHeight="1" x14ac:dyDescent="0.3">
      <c r="A86" s="723" t="s">
        <v>571</v>
      </c>
      <c r="B86" s="724" t="s">
        <v>2228</v>
      </c>
      <c r="C86" s="724" t="s">
        <v>977</v>
      </c>
      <c r="D86" s="724" t="s">
        <v>978</v>
      </c>
      <c r="E86" s="724" t="s">
        <v>2229</v>
      </c>
      <c r="F86" s="727"/>
      <c r="G86" s="727"/>
      <c r="H86" s="740">
        <v>0</v>
      </c>
      <c r="I86" s="727">
        <v>6</v>
      </c>
      <c r="J86" s="727">
        <v>208.49999999999991</v>
      </c>
      <c r="K86" s="740">
        <v>1</v>
      </c>
      <c r="L86" s="727">
        <v>6</v>
      </c>
      <c r="M86" s="728">
        <v>208.49999999999991</v>
      </c>
    </row>
    <row r="87" spans="1:13" ht="14.4" customHeight="1" x14ac:dyDescent="0.3">
      <c r="A87" s="723" t="s">
        <v>571</v>
      </c>
      <c r="B87" s="724" t="s">
        <v>2234</v>
      </c>
      <c r="C87" s="724" t="s">
        <v>1194</v>
      </c>
      <c r="D87" s="724" t="s">
        <v>2235</v>
      </c>
      <c r="E87" s="724" t="s">
        <v>2236</v>
      </c>
      <c r="F87" s="727"/>
      <c r="G87" s="727"/>
      <c r="H87" s="740">
        <v>0</v>
      </c>
      <c r="I87" s="727">
        <v>13</v>
      </c>
      <c r="J87" s="727">
        <v>161538.75000000003</v>
      </c>
      <c r="K87" s="740">
        <v>1</v>
      </c>
      <c r="L87" s="727">
        <v>13</v>
      </c>
      <c r="M87" s="728">
        <v>161538.75000000003</v>
      </c>
    </row>
    <row r="88" spans="1:13" ht="14.4" customHeight="1" x14ac:dyDescent="0.3">
      <c r="A88" s="723" t="s">
        <v>571</v>
      </c>
      <c r="B88" s="724" t="s">
        <v>2237</v>
      </c>
      <c r="C88" s="724" t="s">
        <v>1623</v>
      </c>
      <c r="D88" s="724" t="s">
        <v>1062</v>
      </c>
      <c r="E88" s="724" t="s">
        <v>2314</v>
      </c>
      <c r="F88" s="727"/>
      <c r="G88" s="727"/>
      <c r="H88" s="740">
        <v>0</v>
      </c>
      <c r="I88" s="727">
        <v>11</v>
      </c>
      <c r="J88" s="727">
        <v>1264.2263083001417</v>
      </c>
      <c r="K88" s="740">
        <v>1</v>
      </c>
      <c r="L88" s="727">
        <v>11</v>
      </c>
      <c r="M88" s="728">
        <v>1264.2263083001417</v>
      </c>
    </row>
    <row r="89" spans="1:13" ht="14.4" customHeight="1" x14ac:dyDescent="0.3">
      <c r="A89" s="723" t="s">
        <v>571</v>
      </c>
      <c r="B89" s="724" t="s">
        <v>2244</v>
      </c>
      <c r="C89" s="724" t="s">
        <v>1200</v>
      </c>
      <c r="D89" s="724" t="s">
        <v>2245</v>
      </c>
      <c r="E89" s="724" t="s">
        <v>2246</v>
      </c>
      <c r="F89" s="727"/>
      <c r="G89" s="727"/>
      <c r="H89" s="740">
        <v>0</v>
      </c>
      <c r="I89" s="727">
        <v>11</v>
      </c>
      <c r="J89" s="727">
        <v>10490.699999999999</v>
      </c>
      <c r="K89" s="740">
        <v>1</v>
      </c>
      <c r="L89" s="727">
        <v>11</v>
      </c>
      <c r="M89" s="728">
        <v>10490.699999999999</v>
      </c>
    </row>
    <row r="90" spans="1:13" ht="14.4" customHeight="1" x14ac:dyDescent="0.3">
      <c r="A90" s="723" t="s">
        <v>571</v>
      </c>
      <c r="B90" s="724" t="s">
        <v>2247</v>
      </c>
      <c r="C90" s="724" t="s">
        <v>1186</v>
      </c>
      <c r="D90" s="724" t="s">
        <v>1187</v>
      </c>
      <c r="E90" s="724" t="s">
        <v>2248</v>
      </c>
      <c r="F90" s="727"/>
      <c r="G90" s="727"/>
      <c r="H90" s="740">
        <v>0</v>
      </c>
      <c r="I90" s="727">
        <v>8.7999999999999989</v>
      </c>
      <c r="J90" s="727">
        <v>2847.1704201984385</v>
      </c>
      <c r="K90" s="740">
        <v>1</v>
      </c>
      <c r="L90" s="727">
        <v>8.7999999999999989</v>
      </c>
      <c r="M90" s="728">
        <v>2847.1704201984385</v>
      </c>
    </row>
    <row r="91" spans="1:13" ht="14.4" customHeight="1" x14ac:dyDescent="0.3">
      <c r="A91" s="723" t="s">
        <v>571</v>
      </c>
      <c r="B91" s="724" t="s">
        <v>2252</v>
      </c>
      <c r="C91" s="724" t="s">
        <v>1190</v>
      </c>
      <c r="D91" s="724" t="s">
        <v>2253</v>
      </c>
      <c r="E91" s="724" t="s">
        <v>2254</v>
      </c>
      <c r="F91" s="727"/>
      <c r="G91" s="727"/>
      <c r="H91" s="740">
        <v>0</v>
      </c>
      <c r="I91" s="727">
        <v>125</v>
      </c>
      <c r="J91" s="727">
        <v>3671.2478905976463</v>
      </c>
      <c r="K91" s="740">
        <v>1</v>
      </c>
      <c r="L91" s="727">
        <v>125</v>
      </c>
      <c r="M91" s="728">
        <v>3671.2478905976463</v>
      </c>
    </row>
    <row r="92" spans="1:13" ht="14.4" customHeight="1" x14ac:dyDescent="0.3">
      <c r="A92" s="723" t="s">
        <v>571</v>
      </c>
      <c r="B92" s="724" t="s">
        <v>2255</v>
      </c>
      <c r="C92" s="724" t="s">
        <v>1211</v>
      </c>
      <c r="D92" s="724" t="s">
        <v>2256</v>
      </c>
      <c r="E92" s="724" t="s">
        <v>2257</v>
      </c>
      <c r="F92" s="727"/>
      <c r="G92" s="727"/>
      <c r="H92" s="740">
        <v>0</v>
      </c>
      <c r="I92" s="727">
        <v>9.4</v>
      </c>
      <c r="J92" s="727">
        <v>1499.3000000000002</v>
      </c>
      <c r="K92" s="740">
        <v>1</v>
      </c>
      <c r="L92" s="727">
        <v>9.4</v>
      </c>
      <c r="M92" s="728">
        <v>1499.3000000000002</v>
      </c>
    </row>
    <row r="93" spans="1:13" ht="14.4" customHeight="1" x14ac:dyDescent="0.3">
      <c r="A93" s="723" t="s">
        <v>571</v>
      </c>
      <c r="B93" s="724" t="s">
        <v>2255</v>
      </c>
      <c r="C93" s="724" t="s">
        <v>1214</v>
      </c>
      <c r="D93" s="724" t="s">
        <v>2256</v>
      </c>
      <c r="E93" s="724" t="s">
        <v>2258</v>
      </c>
      <c r="F93" s="727"/>
      <c r="G93" s="727"/>
      <c r="H93" s="740">
        <v>0</v>
      </c>
      <c r="I93" s="727">
        <v>5</v>
      </c>
      <c r="J93" s="727">
        <v>1540</v>
      </c>
      <c r="K93" s="740">
        <v>1</v>
      </c>
      <c r="L93" s="727">
        <v>5</v>
      </c>
      <c r="M93" s="728">
        <v>1540</v>
      </c>
    </row>
    <row r="94" spans="1:13" ht="14.4" customHeight="1" x14ac:dyDescent="0.3">
      <c r="A94" s="723" t="s">
        <v>571</v>
      </c>
      <c r="B94" s="724" t="s">
        <v>2255</v>
      </c>
      <c r="C94" s="724" t="s">
        <v>1630</v>
      </c>
      <c r="D94" s="724" t="s">
        <v>2315</v>
      </c>
      <c r="E94" s="724" t="s">
        <v>2316</v>
      </c>
      <c r="F94" s="727"/>
      <c r="G94" s="727"/>
      <c r="H94" s="740">
        <v>0</v>
      </c>
      <c r="I94" s="727">
        <v>1</v>
      </c>
      <c r="J94" s="727">
        <v>284.68</v>
      </c>
      <c r="K94" s="740">
        <v>1</v>
      </c>
      <c r="L94" s="727">
        <v>1</v>
      </c>
      <c r="M94" s="728">
        <v>284.68</v>
      </c>
    </row>
    <row r="95" spans="1:13" ht="14.4" customHeight="1" x14ac:dyDescent="0.3">
      <c r="A95" s="723" t="s">
        <v>571</v>
      </c>
      <c r="B95" s="724" t="s">
        <v>2317</v>
      </c>
      <c r="C95" s="724" t="s">
        <v>1633</v>
      </c>
      <c r="D95" s="724" t="s">
        <v>2318</v>
      </c>
      <c r="E95" s="724" t="s">
        <v>2319</v>
      </c>
      <c r="F95" s="727"/>
      <c r="G95" s="727"/>
      <c r="H95" s="740">
        <v>0</v>
      </c>
      <c r="I95" s="727">
        <v>5</v>
      </c>
      <c r="J95" s="727">
        <v>2467.3000000000002</v>
      </c>
      <c r="K95" s="740">
        <v>1</v>
      </c>
      <c r="L95" s="727">
        <v>5</v>
      </c>
      <c r="M95" s="728">
        <v>2467.3000000000002</v>
      </c>
    </row>
    <row r="96" spans="1:13" ht="14.4" customHeight="1" x14ac:dyDescent="0.3">
      <c r="A96" s="723" t="s">
        <v>571</v>
      </c>
      <c r="B96" s="724" t="s">
        <v>2320</v>
      </c>
      <c r="C96" s="724" t="s">
        <v>1559</v>
      </c>
      <c r="D96" s="724" t="s">
        <v>2321</v>
      </c>
      <c r="E96" s="724" t="s">
        <v>2322</v>
      </c>
      <c r="F96" s="727"/>
      <c r="G96" s="727"/>
      <c r="H96" s="740">
        <v>0</v>
      </c>
      <c r="I96" s="727">
        <v>1</v>
      </c>
      <c r="J96" s="727">
        <v>832.45</v>
      </c>
      <c r="K96" s="740">
        <v>1</v>
      </c>
      <c r="L96" s="727">
        <v>1</v>
      </c>
      <c r="M96" s="728">
        <v>832.45</v>
      </c>
    </row>
    <row r="97" spans="1:13" ht="14.4" customHeight="1" x14ac:dyDescent="0.3">
      <c r="A97" s="723" t="s">
        <v>571</v>
      </c>
      <c r="B97" s="724" t="s">
        <v>2323</v>
      </c>
      <c r="C97" s="724" t="s">
        <v>1527</v>
      </c>
      <c r="D97" s="724" t="s">
        <v>1528</v>
      </c>
      <c r="E97" s="724" t="s">
        <v>2324</v>
      </c>
      <c r="F97" s="727"/>
      <c r="G97" s="727"/>
      <c r="H97" s="740">
        <v>0</v>
      </c>
      <c r="I97" s="727">
        <v>1</v>
      </c>
      <c r="J97" s="727">
        <v>58.739999999999995</v>
      </c>
      <c r="K97" s="740">
        <v>1</v>
      </c>
      <c r="L97" s="727">
        <v>1</v>
      </c>
      <c r="M97" s="728">
        <v>58.739999999999995</v>
      </c>
    </row>
    <row r="98" spans="1:13" ht="14.4" customHeight="1" x14ac:dyDescent="0.3">
      <c r="A98" s="723" t="s">
        <v>571</v>
      </c>
      <c r="B98" s="724" t="s">
        <v>2262</v>
      </c>
      <c r="C98" s="724" t="s">
        <v>999</v>
      </c>
      <c r="D98" s="724" t="s">
        <v>2263</v>
      </c>
      <c r="E98" s="724" t="s">
        <v>2264</v>
      </c>
      <c r="F98" s="727"/>
      <c r="G98" s="727"/>
      <c r="H98" s="740">
        <v>0</v>
      </c>
      <c r="I98" s="727">
        <v>14</v>
      </c>
      <c r="J98" s="727">
        <v>624.26</v>
      </c>
      <c r="K98" s="740">
        <v>1</v>
      </c>
      <c r="L98" s="727">
        <v>14</v>
      </c>
      <c r="M98" s="728">
        <v>624.26</v>
      </c>
    </row>
    <row r="99" spans="1:13" ht="14.4" customHeight="1" x14ac:dyDescent="0.3">
      <c r="A99" s="723" t="s">
        <v>571</v>
      </c>
      <c r="B99" s="724" t="s">
        <v>2262</v>
      </c>
      <c r="C99" s="724" t="s">
        <v>1025</v>
      </c>
      <c r="D99" s="724" t="s">
        <v>2265</v>
      </c>
      <c r="E99" s="724" t="s">
        <v>2266</v>
      </c>
      <c r="F99" s="727"/>
      <c r="G99" s="727"/>
      <c r="H99" s="740">
        <v>0</v>
      </c>
      <c r="I99" s="727">
        <v>110</v>
      </c>
      <c r="J99" s="727">
        <v>6256.8063718789817</v>
      </c>
      <c r="K99" s="740">
        <v>1</v>
      </c>
      <c r="L99" s="727">
        <v>110</v>
      </c>
      <c r="M99" s="728">
        <v>6256.8063718789817</v>
      </c>
    </row>
    <row r="100" spans="1:13" ht="14.4" customHeight="1" x14ac:dyDescent="0.3">
      <c r="A100" s="723" t="s">
        <v>571</v>
      </c>
      <c r="B100" s="724" t="s">
        <v>2262</v>
      </c>
      <c r="C100" s="724" t="s">
        <v>1495</v>
      </c>
      <c r="D100" s="724" t="s">
        <v>2265</v>
      </c>
      <c r="E100" s="724" t="s">
        <v>2325</v>
      </c>
      <c r="F100" s="727"/>
      <c r="G100" s="727"/>
      <c r="H100" s="740">
        <v>0</v>
      </c>
      <c r="I100" s="727">
        <v>6</v>
      </c>
      <c r="J100" s="727">
        <v>341.28000000000003</v>
      </c>
      <c r="K100" s="740">
        <v>1</v>
      </c>
      <c r="L100" s="727">
        <v>6</v>
      </c>
      <c r="M100" s="728">
        <v>341.28000000000003</v>
      </c>
    </row>
    <row r="101" spans="1:13" ht="14.4" customHeight="1" x14ac:dyDescent="0.3">
      <c r="A101" s="723" t="s">
        <v>571</v>
      </c>
      <c r="B101" s="724" t="s">
        <v>2267</v>
      </c>
      <c r="C101" s="724" t="s">
        <v>1555</v>
      </c>
      <c r="D101" s="724" t="s">
        <v>2268</v>
      </c>
      <c r="E101" s="724" t="s">
        <v>2326</v>
      </c>
      <c r="F101" s="727"/>
      <c r="G101" s="727"/>
      <c r="H101" s="740">
        <v>0</v>
      </c>
      <c r="I101" s="727">
        <v>1</v>
      </c>
      <c r="J101" s="727">
        <v>247.5</v>
      </c>
      <c r="K101" s="740">
        <v>1</v>
      </c>
      <c r="L101" s="727">
        <v>1</v>
      </c>
      <c r="M101" s="728">
        <v>247.5</v>
      </c>
    </row>
    <row r="102" spans="1:13" ht="14.4" customHeight="1" x14ac:dyDescent="0.3">
      <c r="A102" s="723" t="s">
        <v>571</v>
      </c>
      <c r="B102" s="724" t="s">
        <v>2267</v>
      </c>
      <c r="C102" s="724" t="s">
        <v>1039</v>
      </c>
      <c r="D102" s="724" t="s">
        <v>2268</v>
      </c>
      <c r="E102" s="724" t="s">
        <v>2269</v>
      </c>
      <c r="F102" s="727"/>
      <c r="G102" s="727"/>
      <c r="H102" s="740">
        <v>0</v>
      </c>
      <c r="I102" s="727">
        <v>9</v>
      </c>
      <c r="J102" s="727">
        <v>2926.4399999999996</v>
      </c>
      <c r="K102" s="740">
        <v>1</v>
      </c>
      <c r="L102" s="727">
        <v>9</v>
      </c>
      <c r="M102" s="728">
        <v>2926.4399999999996</v>
      </c>
    </row>
    <row r="103" spans="1:13" ht="14.4" customHeight="1" x14ac:dyDescent="0.3">
      <c r="A103" s="723" t="s">
        <v>571</v>
      </c>
      <c r="B103" s="724" t="s">
        <v>2273</v>
      </c>
      <c r="C103" s="724" t="s">
        <v>1051</v>
      </c>
      <c r="D103" s="724" t="s">
        <v>1052</v>
      </c>
      <c r="E103" s="724" t="s">
        <v>2274</v>
      </c>
      <c r="F103" s="727"/>
      <c r="G103" s="727"/>
      <c r="H103" s="740">
        <v>0</v>
      </c>
      <c r="I103" s="727">
        <v>6</v>
      </c>
      <c r="J103" s="727">
        <v>132.54000000000002</v>
      </c>
      <c r="K103" s="740">
        <v>1</v>
      </c>
      <c r="L103" s="727">
        <v>6</v>
      </c>
      <c r="M103" s="728">
        <v>132.54000000000002</v>
      </c>
    </row>
    <row r="104" spans="1:13" ht="14.4" customHeight="1" x14ac:dyDescent="0.3">
      <c r="A104" s="723" t="s">
        <v>571</v>
      </c>
      <c r="B104" s="724" t="s">
        <v>2273</v>
      </c>
      <c r="C104" s="724" t="s">
        <v>1249</v>
      </c>
      <c r="D104" s="724" t="s">
        <v>2275</v>
      </c>
      <c r="E104" s="724" t="s">
        <v>2274</v>
      </c>
      <c r="F104" s="727">
        <v>3</v>
      </c>
      <c r="G104" s="727">
        <v>132</v>
      </c>
      <c r="H104" s="740">
        <v>1</v>
      </c>
      <c r="I104" s="727"/>
      <c r="J104" s="727"/>
      <c r="K104" s="740">
        <v>0</v>
      </c>
      <c r="L104" s="727">
        <v>3</v>
      </c>
      <c r="M104" s="728">
        <v>132</v>
      </c>
    </row>
    <row r="105" spans="1:13" ht="14.4" customHeight="1" x14ac:dyDescent="0.3">
      <c r="A105" s="723" t="s">
        <v>571</v>
      </c>
      <c r="B105" s="724" t="s">
        <v>2277</v>
      </c>
      <c r="C105" s="724" t="s">
        <v>1531</v>
      </c>
      <c r="D105" s="724" t="s">
        <v>1532</v>
      </c>
      <c r="E105" s="724" t="s">
        <v>2283</v>
      </c>
      <c r="F105" s="727"/>
      <c r="G105" s="727"/>
      <c r="H105" s="740">
        <v>0</v>
      </c>
      <c r="I105" s="727">
        <v>2</v>
      </c>
      <c r="J105" s="727">
        <v>40.120000000000005</v>
      </c>
      <c r="K105" s="740">
        <v>1</v>
      </c>
      <c r="L105" s="727">
        <v>2</v>
      </c>
      <c r="M105" s="728">
        <v>40.120000000000005</v>
      </c>
    </row>
    <row r="106" spans="1:13" ht="14.4" customHeight="1" x14ac:dyDescent="0.3">
      <c r="A106" s="723" t="s">
        <v>571</v>
      </c>
      <c r="B106" s="724" t="s">
        <v>2277</v>
      </c>
      <c r="C106" s="724" t="s">
        <v>1032</v>
      </c>
      <c r="D106" s="724" t="s">
        <v>1033</v>
      </c>
      <c r="E106" s="724" t="s">
        <v>2278</v>
      </c>
      <c r="F106" s="727"/>
      <c r="G106" s="727"/>
      <c r="H106" s="740">
        <v>0</v>
      </c>
      <c r="I106" s="727">
        <v>1</v>
      </c>
      <c r="J106" s="727">
        <v>27.25</v>
      </c>
      <c r="K106" s="740">
        <v>1</v>
      </c>
      <c r="L106" s="727">
        <v>1</v>
      </c>
      <c r="M106" s="728">
        <v>27.25</v>
      </c>
    </row>
    <row r="107" spans="1:13" ht="14.4" customHeight="1" x14ac:dyDescent="0.3">
      <c r="A107" s="723" t="s">
        <v>571</v>
      </c>
      <c r="B107" s="724" t="s">
        <v>2327</v>
      </c>
      <c r="C107" s="724" t="s">
        <v>1545</v>
      </c>
      <c r="D107" s="724" t="s">
        <v>2328</v>
      </c>
      <c r="E107" s="724" t="s">
        <v>2329</v>
      </c>
      <c r="F107" s="727"/>
      <c r="G107" s="727"/>
      <c r="H107" s="740">
        <v>0</v>
      </c>
      <c r="I107" s="727">
        <v>1</v>
      </c>
      <c r="J107" s="727">
        <v>92.170087414653466</v>
      </c>
      <c r="K107" s="740">
        <v>1</v>
      </c>
      <c r="L107" s="727">
        <v>1</v>
      </c>
      <c r="M107" s="728">
        <v>92.170087414653466</v>
      </c>
    </row>
    <row r="108" spans="1:13" ht="14.4" customHeight="1" x14ac:dyDescent="0.3">
      <c r="A108" s="723" t="s">
        <v>571</v>
      </c>
      <c r="B108" s="724" t="s">
        <v>2330</v>
      </c>
      <c r="C108" s="724" t="s">
        <v>1242</v>
      </c>
      <c r="D108" s="724" t="s">
        <v>2331</v>
      </c>
      <c r="E108" s="724" t="s">
        <v>2283</v>
      </c>
      <c r="F108" s="727">
        <v>1</v>
      </c>
      <c r="G108" s="727">
        <v>71.17</v>
      </c>
      <c r="H108" s="740">
        <v>1</v>
      </c>
      <c r="I108" s="727"/>
      <c r="J108" s="727"/>
      <c r="K108" s="740">
        <v>0</v>
      </c>
      <c r="L108" s="727">
        <v>1</v>
      </c>
      <c r="M108" s="728">
        <v>71.17</v>
      </c>
    </row>
    <row r="109" spans="1:13" ht="14.4" customHeight="1" x14ac:dyDescent="0.3">
      <c r="A109" s="723" t="s">
        <v>571</v>
      </c>
      <c r="B109" s="724" t="s">
        <v>2279</v>
      </c>
      <c r="C109" s="724" t="s">
        <v>1535</v>
      </c>
      <c r="D109" s="724" t="s">
        <v>1536</v>
      </c>
      <c r="E109" s="724" t="s">
        <v>2332</v>
      </c>
      <c r="F109" s="727"/>
      <c r="G109" s="727"/>
      <c r="H109" s="740">
        <v>0</v>
      </c>
      <c r="I109" s="727">
        <v>1</v>
      </c>
      <c r="J109" s="727">
        <v>49.340000000000025</v>
      </c>
      <c r="K109" s="740">
        <v>1</v>
      </c>
      <c r="L109" s="727">
        <v>1</v>
      </c>
      <c r="M109" s="728">
        <v>49.340000000000025</v>
      </c>
    </row>
    <row r="110" spans="1:13" ht="14.4" customHeight="1" x14ac:dyDescent="0.3">
      <c r="A110" s="723" t="s">
        <v>571</v>
      </c>
      <c r="B110" s="724" t="s">
        <v>2333</v>
      </c>
      <c r="C110" s="724" t="s">
        <v>1251</v>
      </c>
      <c r="D110" s="724" t="s">
        <v>2334</v>
      </c>
      <c r="E110" s="724" t="s">
        <v>2335</v>
      </c>
      <c r="F110" s="727"/>
      <c r="G110" s="727"/>
      <c r="H110" s="740">
        <v>0</v>
      </c>
      <c r="I110" s="727">
        <v>3</v>
      </c>
      <c r="J110" s="727">
        <v>108.75</v>
      </c>
      <c r="K110" s="740">
        <v>1</v>
      </c>
      <c r="L110" s="727">
        <v>3</v>
      </c>
      <c r="M110" s="728">
        <v>108.75</v>
      </c>
    </row>
    <row r="111" spans="1:13" ht="14.4" customHeight="1" x14ac:dyDescent="0.3">
      <c r="A111" s="723" t="s">
        <v>571</v>
      </c>
      <c r="B111" s="724" t="s">
        <v>2333</v>
      </c>
      <c r="C111" s="724" t="s">
        <v>1238</v>
      </c>
      <c r="D111" s="724" t="s">
        <v>1239</v>
      </c>
      <c r="E111" s="724" t="s">
        <v>2335</v>
      </c>
      <c r="F111" s="727">
        <v>2</v>
      </c>
      <c r="G111" s="727">
        <v>79.759999999999991</v>
      </c>
      <c r="H111" s="740">
        <v>1</v>
      </c>
      <c r="I111" s="727"/>
      <c r="J111" s="727"/>
      <c r="K111" s="740">
        <v>0</v>
      </c>
      <c r="L111" s="727">
        <v>2</v>
      </c>
      <c r="M111" s="728">
        <v>79.759999999999991</v>
      </c>
    </row>
    <row r="112" spans="1:13" ht="14.4" customHeight="1" x14ac:dyDescent="0.3">
      <c r="A112" s="723" t="s">
        <v>571</v>
      </c>
      <c r="B112" s="724" t="s">
        <v>2336</v>
      </c>
      <c r="C112" s="724" t="s">
        <v>1509</v>
      </c>
      <c r="D112" s="724" t="s">
        <v>1510</v>
      </c>
      <c r="E112" s="724" t="s">
        <v>2337</v>
      </c>
      <c r="F112" s="727"/>
      <c r="G112" s="727"/>
      <c r="H112" s="740">
        <v>0</v>
      </c>
      <c r="I112" s="727">
        <v>1</v>
      </c>
      <c r="J112" s="727">
        <v>89.320000000000007</v>
      </c>
      <c r="K112" s="740">
        <v>1</v>
      </c>
      <c r="L112" s="727">
        <v>1</v>
      </c>
      <c r="M112" s="728">
        <v>89.320000000000007</v>
      </c>
    </row>
    <row r="113" spans="1:13" ht="14.4" customHeight="1" x14ac:dyDescent="0.3">
      <c r="A113" s="723" t="s">
        <v>571</v>
      </c>
      <c r="B113" s="724" t="s">
        <v>2286</v>
      </c>
      <c r="C113" s="724" t="s">
        <v>1584</v>
      </c>
      <c r="D113" s="724" t="s">
        <v>1585</v>
      </c>
      <c r="E113" s="724" t="s">
        <v>1125</v>
      </c>
      <c r="F113" s="727"/>
      <c r="G113" s="727"/>
      <c r="H113" s="740">
        <v>0</v>
      </c>
      <c r="I113" s="727">
        <v>1</v>
      </c>
      <c r="J113" s="727">
        <v>142.99980362627656</v>
      </c>
      <c r="K113" s="740">
        <v>1</v>
      </c>
      <c r="L113" s="727">
        <v>1</v>
      </c>
      <c r="M113" s="728">
        <v>142.99980362627656</v>
      </c>
    </row>
    <row r="114" spans="1:13" ht="14.4" customHeight="1" x14ac:dyDescent="0.3">
      <c r="A114" s="723" t="s">
        <v>571</v>
      </c>
      <c r="B114" s="724" t="s">
        <v>2286</v>
      </c>
      <c r="C114" s="724" t="s">
        <v>1586</v>
      </c>
      <c r="D114" s="724" t="s">
        <v>1587</v>
      </c>
      <c r="E114" s="724" t="s">
        <v>1125</v>
      </c>
      <c r="F114" s="727"/>
      <c r="G114" s="727"/>
      <c r="H114" s="740">
        <v>0</v>
      </c>
      <c r="I114" s="727">
        <v>1</v>
      </c>
      <c r="J114" s="727">
        <v>142.99980362627656</v>
      </c>
      <c r="K114" s="740">
        <v>1</v>
      </c>
      <c r="L114" s="727">
        <v>1</v>
      </c>
      <c r="M114" s="728">
        <v>142.99980362627656</v>
      </c>
    </row>
    <row r="115" spans="1:13" ht="14.4" customHeight="1" x14ac:dyDescent="0.3">
      <c r="A115" s="723" t="s">
        <v>571</v>
      </c>
      <c r="B115" s="724" t="s">
        <v>2286</v>
      </c>
      <c r="C115" s="724" t="s">
        <v>1563</v>
      </c>
      <c r="D115" s="724" t="s">
        <v>1564</v>
      </c>
      <c r="E115" s="724" t="s">
        <v>1099</v>
      </c>
      <c r="F115" s="727"/>
      <c r="G115" s="727"/>
      <c r="H115" s="740">
        <v>0</v>
      </c>
      <c r="I115" s="727">
        <v>4</v>
      </c>
      <c r="J115" s="727">
        <v>163.68</v>
      </c>
      <c r="K115" s="740">
        <v>1</v>
      </c>
      <c r="L115" s="727">
        <v>4</v>
      </c>
      <c r="M115" s="728">
        <v>163.68</v>
      </c>
    </row>
    <row r="116" spans="1:13" ht="14.4" customHeight="1" x14ac:dyDescent="0.3">
      <c r="A116" s="723" t="s">
        <v>571</v>
      </c>
      <c r="B116" s="724" t="s">
        <v>2286</v>
      </c>
      <c r="C116" s="724" t="s">
        <v>1097</v>
      </c>
      <c r="D116" s="724" t="s">
        <v>1098</v>
      </c>
      <c r="E116" s="724" t="s">
        <v>1099</v>
      </c>
      <c r="F116" s="727"/>
      <c r="G116" s="727"/>
      <c r="H116" s="740">
        <v>0</v>
      </c>
      <c r="I116" s="727">
        <v>12</v>
      </c>
      <c r="J116" s="727">
        <v>491.04</v>
      </c>
      <c r="K116" s="740">
        <v>1</v>
      </c>
      <c r="L116" s="727">
        <v>12</v>
      </c>
      <c r="M116" s="728">
        <v>491.04</v>
      </c>
    </row>
    <row r="117" spans="1:13" ht="14.4" customHeight="1" x14ac:dyDescent="0.3">
      <c r="A117" s="723" t="s">
        <v>571</v>
      </c>
      <c r="B117" s="724" t="s">
        <v>2286</v>
      </c>
      <c r="C117" s="724" t="s">
        <v>1570</v>
      </c>
      <c r="D117" s="724" t="s">
        <v>1571</v>
      </c>
      <c r="E117" s="724" t="s">
        <v>1102</v>
      </c>
      <c r="F117" s="727"/>
      <c r="G117" s="727"/>
      <c r="H117" s="740">
        <v>0</v>
      </c>
      <c r="I117" s="727">
        <v>6</v>
      </c>
      <c r="J117" s="727">
        <v>813.6</v>
      </c>
      <c r="K117" s="740">
        <v>1</v>
      </c>
      <c r="L117" s="727">
        <v>6</v>
      </c>
      <c r="M117" s="728">
        <v>813.6</v>
      </c>
    </row>
    <row r="118" spans="1:13" ht="14.4" customHeight="1" x14ac:dyDescent="0.3">
      <c r="A118" s="723" t="s">
        <v>571</v>
      </c>
      <c r="B118" s="724" t="s">
        <v>2286</v>
      </c>
      <c r="C118" s="724" t="s">
        <v>1118</v>
      </c>
      <c r="D118" s="724" t="s">
        <v>1119</v>
      </c>
      <c r="E118" s="724" t="s">
        <v>1102</v>
      </c>
      <c r="F118" s="727"/>
      <c r="G118" s="727"/>
      <c r="H118" s="740">
        <v>0</v>
      </c>
      <c r="I118" s="727">
        <v>2</v>
      </c>
      <c r="J118" s="727">
        <v>271.2</v>
      </c>
      <c r="K118" s="740">
        <v>1</v>
      </c>
      <c r="L118" s="727">
        <v>2</v>
      </c>
      <c r="M118" s="728">
        <v>271.2</v>
      </c>
    </row>
    <row r="119" spans="1:13" ht="14.4" customHeight="1" x14ac:dyDescent="0.3">
      <c r="A119" s="723" t="s">
        <v>571</v>
      </c>
      <c r="B119" s="724" t="s">
        <v>2286</v>
      </c>
      <c r="C119" s="724" t="s">
        <v>1573</v>
      </c>
      <c r="D119" s="724" t="s">
        <v>1574</v>
      </c>
      <c r="E119" s="724" t="s">
        <v>1102</v>
      </c>
      <c r="F119" s="727"/>
      <c r="G119" s="727"/>
      <c r="H119" s="740">
        <v>0</v>
      </c>
      <c r="I119" s="727">
        <v>3</v>
      </c>
      <c r="J119" s="727">
        <v>406.79999999999995</v>
      </c>
      <c r="K119" s="740">
        <v>1</v>
      </c>
      <c r="L119" s="727">
        <v>3</v>
      </c>
      <c r="M119" s="728">
        <v>406.79999999999995</v>
      </c>
    </row>
    <row r="120" spans="1:13" ht="14.4" customHeight="1" x14ac:dyDescent="0.3">
      <c r="A120" s="723" t="s">
        <v>571</v>
      </c>
      <c r="B120" s="724" t="s">
        <v>2286</v>
      </c>
      <c r="C120" s="724" t="s">
        <v>1566</v>
      </c>
      <c r="D120" s="724" t="s">
        <v>2338</v>
      </c>
      <c r="E120" s="724" t="s">
        <v>2287</v>
      </c>
      <c r="F120" s="727"/>
      <c r="G120" s="727"/>
      <c r="H120" s="740">
        <v>0</v>
      </c>
      <c r="I120" s="727">
        <v>3</v>
      </c>
      <c r="J120" s="727">
        <v>493.29</v>
      </c>
      <c r="K120" s="740">
        <v>1</v>
      </c>
      <c r="L120" s="727">
        <v>3</v>
      </c>
      <c r="M120" s="728">
        <v>493.29</v>
      </c>
    </row>
    <row r="121" spans="1:13" ht="14.4" customHeight="1" x14ac:dyDescent="0.3">
      <c r="A121" s="723" t="s">
        <v>571</v>
      </c>
      <c r="B121" s="724" t="s">
        <v>2286</v>
      </c>
      <c r="C121" s="724" t="s">
        <v>1103</v>
      </c>
      <c r="D121" s="724" t="s">
        <v>1104</v>
      </c>
      <c r="E121" s="724" t="s">
        <v>1105</v>
      </c>
      <c r="F121" s="727"/>
      <c r="G121" s="727"/>
      <c r="H121" s="740">
        <v>0</v>
      </c>
      <c r="I121" s="727">
        <v>4</v>
      </c>
      <c r="J121" s="727">
        <v>217.52000000000004</v>
      </c>
      <c r="K121" s="740">
        <v>1</v>
      </c>
      <c r="L121" s="727">
        <v>4</v>
      </c>
      <c r="M121" s="728">
        <v>217.52000000000004</v>
      </c>
    </row>
    <row r="122" spans="1:13" ht="14.4" customHeight="1" x14ac:dyDescent="0.3">
      <c r="A122" s="723" t="s">
        <v>571</v>
      </c>
      <c r="B122" s="724" t="s">
        <v>2286</v>
      </c>
      <c r="C122" s="724" t="s">
        <v>1123</v>
      </c>
      <c r="D122" s="724" t="s">
        <v>1124</v>
      </c>
      <c r="E122" s="724" t="s">
        <v>1125</v>
      </c>
      <c r="F122" s="727"/>
      <c r="G122" s="727"/>
      <c r="H122" s="740">
        <v>0</v>
      </c>
      <c r="I122" s="727">
        <v>2</v>
      </c>
      <c r="J122" s="727">
        <v>327.33999999999992</v>
      </c>
      <c r="K122" s="740">
        <v>1</v>
      </c>
      <c r="L122" s="727">
        <v>2</v>
      </c>
      <c r="M122" s="728">
        <v>327.33999999999992</v>
      </c>
    </row>
    <row r="123" spans="1:13" ht="14.4" customHeight="1" x14ac:dyDescent="0.3">
      <c r="A123" s="723" t="s">
        <v>571</v>
      </c>
      <c r="B123" s="724" t="s">
        <v>2286</v>
      </c>
      <c r="C123" s="724" t="s">
        <v>1577</v>
      </c>
      <c r="D123" s="724" t="s">
        <v>1578</v>
      </c>
      <c r="E123" s="724" t="s">
        <v>1125</v>
      </c>
      <c r="F123" s="727"/>
      <c r="G123" s="727"/>
      <c r="H123" s="740">
        <v>0</v>
      </c>
      <c r="I123" s="727">
        <v>3</v>
      </c>
      <c r="J123" s="727">
        <v>368.06999999999994</v>
      </c>
      <c r="K123" s="740">
        <v>1</v>
      </c>
      <c r="L123" s="727">
        <v>3</v>
      </c>
      <c r="M123" s="728">
        <v>368.06999999999994</v>
      </c>
    </row>
    <row r="124" spans="1:13" ht="14.4" customHeight="1" x14ac:dyDescent="0.3">
      <c r="A124" s="723" t="s">
        <v>571</v>
      </c>
      <c r="B124" s="724" t="s">
        <v>2286</v>
      </c>
      <c r="C124" s="724" t="s">
        <v>1575</v>
      </c>
      <c r="D124" s="724" t="s">
        <v>1576</v>
      </c>
      <c r="E124" s="724" t="s">
        <v>1125</v>
      </c>
      <c r="F124" s="727"/>
      <c r="G124" s="727"/>
      <c r="H124" s="740">
        <v>0</v>
      </c>
      <c r="I124" s="727">
        <v>1</v>
      </c>
      <c r="J124" s="727">
        <v>122.69000000000003</v>
      </c>
      <c r="K124" s="740">
        <v>1</v>
      </c>
      <c r="L124" s="727">
        <v>1</v>
      </c>
      <c r="M124" s="728">
        <v>122.69000000000003</v>
      </c>
    </row>
    <row r="125" spans="1:13" ht="14.4" customHeight="1" x14ac:dyDescent="0.3">
      <c r="A125" s="723" t="s">
        <v>571</v>
      </c>
      <c r="B125" s="724" t="s">
        <v>2286</v>
      </c>
      <c r="C125" s="724" t="s">
        <v>1579</v>
      </c>
      <c r="D125" s="724" t="s">
        <v>1580</v>
      </c>
      <c r="E125" s="724" t="s">
        <v>1102</v>
      </c>
      <c r="F125" s="727"/>
      <c r="G125" s="727"/>
      <c r="H125" s="740">
        <v>0</v>
      </c>
      <c r="I125" s="727">
        <v>2</v>
      </c>
      <c r="J125" s="727">
        <v>271.19999999999993</v>
      </c>
      <c r="K125" s="740">
        <v>1</v>
      </c>
      <c r="L125" s="727">
        <v>2</v>
      </c>
      <c r="M125" s="728">
        <v>271.19999999999993</v>
      </c>
    </row>
    <row r="126" spans="1:13" ht="14.4" customHeight="1" x14ac:dyDescent="0.3">
      <c r="A126" s="723" t="s">
        <v>571</v>
      </c>
      <c r="B126" s="724" t="s">
        <v>2286</v>
      </c>
      <c r="C126" s="724" t="s">
        <v>1128</v>
      </c>
      <c r="D126" s="724" t="s">
        <v>1129</v>
      </c>
      <c r="E126" s="724" t="s">
        <v>1102</v>
      </c>
      <c r="F126" s="727"/>
      <c r="G126" s="727"/>
      <c r="H126" s="740">
        <v>0</v>
      </c>
      <c r="I126" s="727">
        <v>2</v>
      </c>
      <c r="J126" s="727">
        <v>271.19999999999993</v>
      </c>
      <c r="K126" s="740">
        <v>1</v>
      </c>
      <c r="L126" s="727">
        <v>2</v>
      </c>
      <c r="M126" s="728">
        <v>271.19999999999993</v>
      </c>
    </row>
    <row r="127" spans="1:13" ht="14.4" customHeight="1" x14ac:dyDescent="0.3">
      <c r="A127" s="723" t="s">
        <v>571</v>
      </c>
      <c r="B127" s="724" t="s">
        <v>2286</v>
      </c>
      <c r="C127" s="724" t="s">
        <v>1582</v>
      </c>
      <c r="D127" s="724" t="s">
        <v>1583</v>
      </c>
      <c r="E127" s="724" t="s">
        <v>1099</v>
      </c>
      <c r="F127" s="727"/>
      <c r="G127" s="727"/>
      <c r="H127" s="740">
        <v>0</v>
      </c>
      <c r="I127" s="727">
        <v>6</v>
      </c>
      <c r="J127" s="727">
        <v>184.02</v>
      </c>
      <c r="K127" s="740">
        <v>1</v>
      </c>
      <c r="L127" s="727">
        <v>6</v>
      </c>
      <c r="M127" s="728">
        <v>184.02</v>
      </c>
    </row>
    <row r="128" spans="1:13" ht="14.4" customHeight="1" x14ac:dyDescent="0.3">
      <c r="A128" s="723" t="s">
        <v>574</v>
      </c>
      <c r="B128" s="724" t="s">
        <v>2185</v>
      </c>
      <c r="C128" s="724" t="s">
        <v>1011</v>
      </c>
      <c r="D128" s="724" t="s">
        <v>2186</v>
      </c>
      <c r="E128" s="724" t="s">
        <v>2187</v>
      </c>
      <c r="F128" s="727"/>
      <c r="G128" s="727"/>
      <c r="H128" s="740">
        <v>0</v>
      </c>
      <c r="I128" s="727">
        <v>10</v>
      </c>
      <c r="J128" s="727">
        <v>671.08243203688801</v>
      </c>
      <c r="K128" s="740">
        <v>1</v>
      </c>
      <c r="L128" s="727">
        <v>10</v>
      </c>
      <c r="M128" s="728">
        <v>671.08243203688801</v>
      </c>
    </row>
    <row r="129" spans="1:13" ht="14.4" customHeight="1" x14ac:dyDescent="0.3">
      <c r="A129" s="723" t="s">
        <v>574</v>
      </c>
      <c r="B129" s="724" t="s">
        <v>2188</v>
      </c>
      <c r="C129" s="724" t="s">
        <v>1070</v>
      </c>
      <c r="D129" s="724" t="s">
        <v>1071</v>
      </c>
      <c r="E129" s="724" t="s">
        <v>2189</v>
      </c>
      <c r="F129" s="727"/>
      <c r="G129" s="727"/>
      <c r="H129" s="740">
        <v>0</v>
      </c>
      <c r="I129" s="727">
        <v>370</v>
      </c>
      <c r="J129" s="727">
        <v>25024.16699601831</v>
      </c>
      <c r="K129" s="740">
        <v>1</v>
      </c>
      <c r="L129" s="727">
        <v>370</v>
      </c>
      <c r="M129" s="728">
        <v>25024.16699601831</v>
      </c>
    </row>
    <row r="130" spans="1:13" ht="14.4" customHeight="1" x14ac:dyDescent="0.3">
      <c r="A130" s="723" t="s">
        <v>574</v>
      </c>
      <c r="B130" s="724" t="s">
        <v>2339</v>
      </c>
      <c r="C130" s="724" t="s">
        <v>1833</v>
      </c>
      <c r="D130" s="724" t="s">
        <v>2340</v>
      </c>
      <c r="E130" s="724" t="s">
        <v>2341</v>
      </c>
      <c r="F130" s="727"/>
      <c r="G130" s="727"/>
      <c r="H130" s="740">
        <v>0</v>
      </c>
      <c r="I130" s="727">
        <v>3</v>
      </c>
      <c r="J130" s="727">
        <v>821.69999999999993</v>
      </c>
      <c r="K130" s="740">
        <v>1</v>
      </c>
      <c r="L130" s="727">
        <v>3</v>
      </c>
      <c r="M130" s="728">
        <v>821.69999999999993</v>
      </c>
    </row>
    <row r="131" spans="1:13" ht="14.4" customHeight="1" x14ac:dyDescent="0.3">
      <c r="A131" s="723" t="s">
        <v>574</v>
      </c>
      <c r="B131" s="724" t="s">
        <v>2195</v>
      </c>
      <c r="C131" s="724" t="s">
        <v>1080</v>
      </c>
      <c r="D131" s="724" t="s">
        <v>1048</v>
      </c>
      <c r="E131" s="724" t="s">
        <v>2196</v>
      </c>
      <c r="F131" s="727"/>
      <c r="G131" s="727"/>
      <c r="H131" s="740">
        <v>0</v>
      </c>
      <c r="I131" s="727">
        <v>4</v>
      </c>
      <c r="J131" s="727">
        <v>266.92000000000007</v>
      </c>
      <c r="K131" s="740">
        <v>1</v>
      </c>
      <c r="L131" s="727">
        <v>4</v>
      </c>
      <c r="M131" s="728">
        <v>266.92000000000007</v>
      </c>
    </row>
    <row r="132" spans="1:13" ht="14.4" customHeight="1" x14ac:dyDescent="0.3">
      <c r="A132" s="723" t="s">
        <v>574</v>
      </c>
      <c r="B132" s="724" t="s">
        <v>2195</v>
      </c>
      <c r="C132" s="724" t="s">
        <v>1047</v>
      </c>
      <c r="D132" s="724" t="s">
        <v>1048</v>
      </c>
      <c r="E132" s="724" t="s">
        <v>2196</v>
      </c>
      <c r="F132" s="727"/>
      <c r="G132" s="727"/>
      <c r="H132" s="740">
        <v>0</v>
      </c>
      <c r="I132" s="727">
        <v>2</v>
      </c>
      <c r="J132" s="727">
        <v>133.45999999999998</v>
      </c>
      <c r="K132" s="740">
        <v>1</v>
      </c>
      <c r="L132" s="727">
        <v>2</v>
      </c>
      <c r="M132" s="728">
        <v>133.45999999999998</v>
      </c>
    </row>
    <row r="133" spans="1:13" ht="14.4" customHeight="1" x14ac:dyDescent="0.3">
      <c r="A133" s="723" t="s">
        <v>574</v>
      </c>
      <c r="B133" s="724" t="s">
        <v>2197</v>
      </c>
      <c r="C133" s="724" t="s">
        <v>1021</v>
      </c>
      <c r="D133" s="724" t="s">
        <v>2198</v>
      </c>
      <c r="E133" s="724" t="s">
        <v>2199</v>
      </c>
      <c r="F133" s="727"/>
      <c r="G133" s="727"/>
      <c r="H133" s="740">
        <v>0</v>
      </c>
      <c r="I133" s="727">
        <v>4</v>
      </c>
      <c r="J133" s="727">
        <v>1638.3600000000001</v>
      </c>
      <c r="K133" s="740">
        <v>1</v>
      </c>
      <c r="L133" s="727">
        <v>4</v>
      </c>
      <c r="M133" s="728">
        <v>1638.3600000000001</v>
      </c>
    </row>
    <row r="134" spans="1:13" ht="14.4" customHeight="1" x14ac:dyDescent="0.3">
      <c r="A134" s="723" t="s">
        <v>574</v>
      </c>
      <c r="B134" s="724" t="s">
        <v>2200</v>
      </c>
      <c r="C134" s="724" t="s">
        <v>1064</v>
      </c>
      <c r="D134" s="724" t="s">
        <v>1065</v>
      </c>
      <c r="E134" s="724" t="s">
        <v>2201</v>
      </c>
      <c r="F134" s="727"/>
      <c r="G134" s="727"/>
      <c r="H134" s="740">
        <v>0</v>
      </c>
      <c r="I134" s="727">
        <v>13</v>
      </c>
      <c r="J134" s="727">
        <v>42900</v>
      </c>
      <c r="K134" s="740">
        <v>1</v>
      </c>
      <c r="L134" s="727">
        <v>13</v>
      </c>
      <c r="M134" s="728">
        <v>42900</v>
      </c>
    </row>
    <row r="135" spans="1:13" ht="14.4" customHeight="1" x14ac:dyDescent="0.3">
      <c r="A135" s="723" t="s">
        <v>574</v>
      </c>
      <c r="B135" s="724" t="s">
        <v>2200</v>
      </c>
      <c r="C135" s="724" t="s">
        <v>1075</v>
      </c>
      <c r="D135" s="724" t="s">
        <v>1068</v>
      </c>
      <c r="E135" s="724" t="s">
        <v>2203</v>
      </c>
      <c r="F135" s="727"/>
      <c r="G135" s="727"/>
      <c r="H135" s="740">
        <v>0</v>
      </c>
      <c r="I135" s="727">
        <v>3</v>
      </c>
      <c r="J135" s="727">
        <v>1891.9784295836803</v>
      </c>
      <c r="K135" s="740">
        <v>1</v>
      </c>
      <c r="L135" s="727">
        <v>3</v>
      </c>
      <c r="M135" s="728">
        <v>1891.9784295836803</v>
      </c>
    </row>
    <row r="136" spans="1:13" ht="14.4" customHeight="1" x14ac:dyDescent="0.3">
      <c r="A136" s="723" t="s">
        <v>574</v>
      </c>
      <c r="B136" s="724" t="s">
        <v>2200</v>
      </c>
      <c r="C136" s="724" t="s">
        <v>1067</v>
      </c>
      <c r="D136" s="724" t="s">
        <v>1068</v>
      </c>
      <c r="E136" s="724" t="s">
        <v>2204</v>
      </c>
      <c r="F136" s="727"/>
      <c r="G136" s="727"/>
      <c r="H136" s="740">
        <v>0</v>
      </c>
      <c r="I136" s="727">
        <v>38</v>
      </c>
      <c r="J136" s="727">
        <v>15540.1</v>
      </c>
      <c r="K136" s="740">
        <v>1</v>
      </c>
      <c r="L136" s="727">
        <v>38</v>
      </c>
      <c r="M136" s="728">
        <v>15540.1</v>
      </c>
    </row>
    <row r="137" spans="1:13" ht="14.4" customHeight="1" x14ac:dyDescent="0.3">
      <c r="A137" s="723" t="s">
        <v>574</v>
      </c>
      <c r="B137" s="724" t="s">
        <v>2208</v>
      </c>
      <c r="C137" s="724" t="s">
        <v>981</v>
      </c>
      <c r="D137" s="724" t="s">
        <v>982</v>
      </c>
      <c r="E137" s="724" t="s">
        <v>2209</v>
      </c>
      <c r="F137" s="727"/>
      <c r="G137" s="727"/>
      <c r="H137" s="740">
        <v>0</v>
      </c>
      <c r="I137" s="727">
        <v>1</v>
      </c>
      <c r="J137" s="727">
        <v>45.190000000000012</v>
      </c>
      <c r="K137" s="740">
        <v>1</v>
      </c>
      <c r="L137" s="727">
        <v>1</v>
      </c>
      <c r="M137" s="728">
        <v>45.190000000000012</v>
      </c>
    </row>
    <row r="138" spans="1:13" ht="14.4" customHeight="1" x14ac:dyDescent="0.3">
      <c r="A138" s="723" t="s">
        <v>574</v>
      </c>
      <c r="B138" s="724" t="s">
        <v>2214</v>
      </c>
      <c r="C138" s="724" t="s">
        <v>995</v>
      </c>
      <c r="D138" s="724" t="s">
        <v>2215</v>
      </c>
      <c r="E138" s="724" t="s">
        <v>2216</v>
      </c>
      <c r="F138" s="727"/>
      <c r="G138" s="727"/>
      <c r="H138" s="740">
        <v>0</v>
      </c>
      <c r="I138" s="727">
        <v>2</v>
      </c>
      <c r="J138" s="727">
        <v>85.159999999999982</v>
      </c>
      <c r="K138" s="740">
        <v>1</v>
      </c>
      <c r="L138" s="727">
        <v>2</v>
      </c>
      <c r="M138" s="728">
        <v>85.159999999999982</v>
      </c>
    </row>
    <row r="139" spans="1:13" ht="14.4" customHeight="1" x14ac:dyDescent="0.3">
      <c r="A139" s="723" t="s">
        <v>574</v>
      </c>
      <c r="B139" s="724" t="s">
        <v>2217</v>
      </c>
      <c r="C139" s="724" t="s">
        <v>991</v>
      </c>
      <c r="D139" s="724" t="s">
        <v>992</v>
      </c>
      <c r="E139" s="724" t="s">
        <v>2218</v>
      </c>
      <c r="F139" s="727"/>
      <c r="G139" s="727"/>
      <c r="H139" s="740">
        <v>0</v>
      </c>
      <c r="I139" s="727">
        <v>4</v>
      </c>
      <c r="J139" s="727">
        <v>146.48006946131301</v>
      </c>
      <c r="K139" s="740">
        <v>1</v>
      </c>
      <c r="L139" s="727">
        <v>4</v>
      </c>
      <c r="M139" s="728">
        <v>146.48006946131301</v>
      </c>
    </row>
    <row r="140" spans="1:13" ht="14.4" customHeight="1" x14ac:dyDescent="0.3">
      <c r="A140" s="723" t="s">
        <v>574</v>
      </c>
      <c r="B140" s="724" t="s">
        <v>2219</v>
      </c>
      <c r="C140" s="724" t="s">
        <v>1017</v>
      </c>
      <c r="D140" s="724" t="s">
        <v>1018</v>
      </c>
      <c r="E140" s="724" t="s">
        <v>2220</v>
      </c>
      <c r="F140" s="727"/>
      <c r="G140" s="727"/>
      <c r="H140" s="740">
        <v>0</v>
      </c>
      <c r="I140" s="727">
        <v>1</v>
      </c>
      <c r="J140" s="727">
        <v>24.929999999999993</v>
      </c>
      <c r="K140" s="740">
        <v>1</v>
      </c>
      <c r="L140" s="727">
        <v>1</v>
      </c>
      <c r="M140" s="728">
        <v>24.929999999999993</v>
      </c>
    </row>
    <row r="141" spans="1:13" ht="14.4" customHeight="1" x14ac:dyDescent="0.3">
      <c r="A141" s="723" t="s">
        <v>574</v>
      </c>
      <c r="B141" s="724" t="s">
        <v>2297</v>
      </c>
      <c r="C141" s="724" t="s">
        <v>1823</v>
      </c>
      <c r="D141" s="724" t="s">
        <v>2342</v>
      </c>
      <c r="E141" s="724" t="s">
        <v>2343</v>
      </c>
      <c r="F141" s="727"/>
      <c r="G141" s="727"/>
      <c r="H141" s="740">
        <v>0</v>
      </c>
      <c r="I141" s="727">
        <v>1</v>
      </c>
      <c r="J141" s="727">
        <v>68.679999999999964</v>
      </c>
      <c r="K141" s="740">
        <v>1</v>
      </c>
      <c r="L141" s="727">
        <v>1</v>
      </c>
      <c r="M141" s="728">
        <v>68.679999999999964</v>
      </c>
    </row>
    <row r="142" spans="1:13" ht="14.4" customHeight="1" x14ac:dyDescent="0.3">
      <c r="A142" s="723" t="s">
        <v>574</v>
      </c>
      <c r="B142" s="724" t="s">
        <v>2344</v>
      </c>
      <c r="C142" s="724" t="s">
        <v>1807</v>
      </c>
      <c r="D142" s="724" t="s">
        <v>2345</v>
      </c>
      <c r="E142" s="724" t="s">
        <v>2346</v>
      </c>
      <c r="F142" s="727"/>
      <c r="G142" s="727"/>
      <c r="H142" s="740">
        <v>0</v>
      </c>
      <c r="I142" s="727">
        <v>1</v>
      </c>
      <c r="J142" s="727">
        <v>12.060000000000004</v>
      </c>
      <c r="K142" s="740">
        <v>1</v>
      </c>
      <c r="L142" s="727">
        <v>1</v>
      </c>
      <c r="M142" s="728">
        <v>12.060000000000004</v>
      </c>
    </row>
    <row r="143" spans="1:13" ht="14.4" customHeight="1" x14ac:dyDescent="0.3">
      <c r="A143" s="723" t="s">
        <v>574</v>
      </c>
      <c r="B143" s="724" t="s">
        <v>2221</v>
      </c>
      <c r="C143" s="724" t="s">
        <v>1014</v>
      </c>
      <c r="D143" s="724" t="s">
        <v>2222</v>
      </c>
      <c r="E143" s="724" t="s">
        <v>2223</v>
      </c>
      <c r="F143" s="727"/>
      <c r="G143" s="727"/>
      <c r="H143" s="740">
        <v>0</v>
      </c>
      <c r="I143" s="727">
        <v>3</v>
      </c>
      <c r="J143" s="727">
        <v>350.52000000000015</v>
      </c>
      <c r="K143" s="740">
        <v>1</v>
      </c>
      <c r="L143" s="727">
        <v>3</v>
      </c>
      <c r="M143" s="728">
        <v>350.52000000000015</v>
      </c>
    </row>
    <row r="144" spans="1:13" ht="14.4" customHeight="1" x14ac:dyDescent="0.3">
      <c r="A144" s="723" t="s">
        <v>574</v>
      </c>
      <c r="B144" s="724" t="s">
        <v>2221</v>
      </c>
      <c r="C144" s="724" t="s">
        <v>1814</v>
      </c>
      <c r="D144" s="724" t="s">
        <v>2347</v>
      </c>
      <c r="E144" s="724" t="s">
        <v>2348</v>
      </c>
      <c r="F144" s="727"/>
      <c r="G144" s="727"/>
      <c r="H144" s="740">
        <v>0</v>
      </c>
      <c r="I144" s="727">
        <v>1</v>
      </c>
      <c r="J144" s="727">
        <v>65.53</v>
      </c>
      <c r="K144" s="740">
        <v>1</v>
      </c>
      <c r="L144" s="727">
        <v>1</v>
      </c>
      <c r="M144" s="728">
        <v>65.53</v>
      </c>
    </row>
    <row r="145" spans="1:13" ht="14.4" customHeight="1" x14ac:dyDescent="0.3">
      <c r="A145" s="723" t="s">
        <v>574</v>
      </c>
      <c r="B145" s="724" t="s">
        <v>2349</v>
      </c>
      <c r="C145" s="724" t="s">
        <v>1811</v>
      </c>
      <c r="D145" s="724" t="s">
        <v>1812</v>
      </c>
      <c r="E145" s="724" t="s">
        <v>2350</v>
      </c>
      <c r="F145" s="727"/>
      <c r="G145" s="727"/>
      <c r="H145" s="740">
        <v>0</v>
      </c>
      <c r="I145" s="727">
        <v>1</v>
      </c>
      <c r="J145" s="727">
        <v>76.480000000000018</v>
      </c>
      <c r="K145" s="740">
        <v>1</v>
      </c>
      <c r="L145" s="727">
        <v>1</v>
      </c>
      <c r="M145" s="728">
        <v>76.480000000000018</v>
      </c>
    </row>
    <row r="146" spans="1:13" ht="14.4" customHeight="1" x14ac:dyDescent="0.3">
      <c r="A146" s="723" t="s">
        <v>574</v>
      </c>
      <c r="B146" s="724" t="s">
        <v>2351</v>
      </c>
      <c r="C146" s="724" t="s">
        <v>1817</v>
      </c>
      <c r="D146" s="724" t="s">
        <v>2352</v>
      </c>
      <c r="E146" s="724" t="s">
        <v>2353</v>
      </c>
      <c r="F146" s="727"/>
      <c r="G146" s="727"/>
      <c r="H146" s="740">
        <v>0</v>
      </c>
      <c r="I146" s="727">
        <v>1</v>
      </c>
      <c r="J146" s="727">
        <v>254.25</v>
      </c>
      <c r="K146" s="740">
        <v>1</v>
      </c>
      <c r="L146" s="727">
        <v>1</v>
      </c>
      <c r="M146" s="728">
        <v>254.25</v>
      </c>
    </row>
    <row r="147" spans="1:13" ht="14.4" customHeight="1" x14ac:dyDescent="0.3">
      <c r="A147" s="723" t="s">
        <v>574</v>
      </c>
      <c r="B147" s="724" t="s">
        <v>2303</v>
      </c>
      <c r="C147" s="724" t="s">
        <v>1518</v>
      </c>
      <c r="D147" s="724" t="s">
        <v>2304</v>
      </c>
      <c r="E147" s="724" t="s">
        <v>2283</v>
      </c>
      <c r="F147" s="727"/>
      <c r="G147" s="727"/>
      <c r="H147" s="740">
        <v>0</v>
      </c>
      <c r="I147" s="727">
        <v>3</v>
      </c>
      <c r="J147" s="727">
        <v>132.36000000000001</v>
      </c>
      <c r="K147" s="740">
        <v>1</v>
      </c>
      <c r="L147" s="727">
        <v>3</v>
      </c>
      <c r="M147" s="728">
        <v>132.36000000000001</v>
      </c>
    </row>
    <row r="148" spans="1:13" ht="14.4" customHeight="1" x14ac:dyDescent="0.3">
      <c r="A148" s="723" t="s">
        <v>574</v>
      </c>
      <c r="B148" s="724" t="s">
        <v>2305</v>
      </c>
      <c r="C148" s="724" t="s">
        <v>1820</v>
      </c>
      <c r="D148" s="724" t="s">
        <v>2306</v>
      </c>
      <c r="E148" s="724" t="s">
        <v>2283</v>
      </c>
      <c r="F148" s="727"/>
      <c r="G148" s="727"/>
      <c r="H148" s="740">
        <v>0</v>
      </c>
      <c r="I148" s="727">
        <v>1</v>
      </c>
      <c r="J148" s="727">
        <v>69.849999999999994</v>
      </c>
      <c r="K148" s="740">
        <v>1</v>
      </c>
      <c r="L148" s="727">
        <v>1</v>
      </c>
      <c r="M148" s="728">
        <v>69.849999999999994</v>
      </c>
    </row>
    <row r="149" spans="1:13" ht="14.4" customHeight="1" x14ac:dyDescent="0.3">
      <c r="A149" s="723" t="s">
        <v>574</v>
      </c>
      <c r="B149" s="724" t="s">
        <v>2305</v>
      </c>
      <c r="C149" s="724" t="s">
        <v>1827</v>
      </c>
      <c r="D149" s="724" t="s">
        <v>2306</v>
      </c>
      <c r="E149" s="724" t="s">
        <v>2354</v>
      </c>
      <c r="F149" s="727"/>
      <c r="G149" s="727"/>
      <c r="H149" s="740">
        <v>0</v>
      </c>
      <c r="I149" s="727">
        <v>3</v>
      </c>
      <c r="J149" s="727">
        <v>494.84000000000003</v>
      </c>
      <c r="K149" s="740">
        <v>1</v>
      </c>
      <c r="L149" s="727">
        <v>3</v>
      </c>
      <c r="M149" s="728">
        <v>494.84000000000003</v>
      </c>
    </row>
    <row r="150" spans="1:13" ht="14.4" customHeight="1" x14ac:dyDescent="0.3">
      <c r="A150" s="723" t="s">
        <v>574</v>
      </c>
      <c r="B150" s="724" t="s">
        <v>2307</v>
      </c>
      <c r="C150" s="724" t="s">
        <v>1498</v>
      </c>
      <c r="D150" s="724" t="s">
        <v>1499</v>
      </c>
      <c r="E150" s="724" t="s">
        <v>2308</v>
      </c>
      <c r="F150" s="727"/>
      <c r="G150" s="727"/>
      <c r="H150" s="740">
        <v>0</v>
      </c>
      <c r="I150" s="727">
        <v>2</v>
      </c>
      <c r="J150" s="727">
        <v>197.19999999999996</v>
      </c>
      <c r="K150" s="740">
        <v>1</v>
      </c>
      <c r="L150" s="727">
        <v>2</v>
      </c>
      <c r="M150" s="728">
        <v>197.19999999999996</v>
      </c>
    </row>
    <row r="151" spans="1:13" ht="14.4" customHeight="1" x14ac:dyDescent="0.3">
      <c r="A151" s="723" t="s">
        <v>574</v>
      </c>
      <c r="B151" s="724" t="s">
        <v>2228</v>
      </c>
      <c r="C151" s="724" t="s">
        <v>1505</v>
      </c>
      <c r="D151" s="724" t="s">
        <v>2312</v>
      </c>
      <c r="E151" s="724" t="s">
        <v>2313</v>
      </c>
      <c r="F151" s="727"/>
      <c r="G151" s="727"/>
      <c r="H151" s="740">
        <v>0</v>
      </c>
      <c r="I151" s="727">
        <v>1</v>
      </c>
      <c r="J151" s="727">
        <v>62.24</v>
      </c>
      <c r="K151" s="740">
        <v>1</v>
      </c>
      <c r="L151" s="727">
        <v>1</v>
      </c>
      <c r="M151" s="728">
        <v>62.24</v>
      </c>
    </row>
    <row r="152" spans="1:13" ht="14.4" customHeight="1" x14ac:dyDescent="0.3">
      <c r="A152" s="723" t="s">
        <v>574</v>
      </c>
      <c r="B152" s="724" t="s">
        <v>2230</v>
      </c>
      <c r="C152" s="724" t="s">
        <v>1058</v>
      </c>
      <c r="D152" s="724" t="s">
        <v>1059</v>
      </c>
      <c r="E152" s="724" t="s">
        <v>2231</v>
      </c>
      <c r="F152" s="727"/>
      <c r="G152" s="727"/>
      <c r="H152" s="740">
        <v>0</v>
      </c>
      <c r="I152" s="727">
        <v>1</v>
      </c>
      <c r="J152" s="727">
        <v>113.04999871773224</v>
      </c>
      <c r="K152" s="740">
        <v>1</v>
      </c>
      <c r="L152" s="727">
        <v>1</v>
      </c>
      <c r="M152" s="728">
        <v>113.04999871773224</v>
      </c>
    </row>
    <row r="153" spans="1:13" ht="14.4" customHeight="1" x14ac:dyDescent="0.3">
      <c r="A153" s="723" t="s">
        <v>574</v>
      </c>
      <c r="B153" s="724" t="s">
        <v>2230</v>
      </c>
      <c r="C153" s="724" t="s">
        <v>1028</v>
      </c>
      <c r="D153" s="724" t="s">
        <v>2232</v>
      </c>
      <c r="E153" s="724" t="s">
        <v>2233</v>
      </c>
      <c r="F153" s="727"/>
      <c r="G153" s="727"/>
      <c r="H153" s="740">
        <v>0</v>
      </c>
      <c r="I153" s="727">
        <v>1</v>
      </c>
      <c r="J153" s="727">
        <v>60.819999999999986</v>
      </c>
      <c r="K153" s="740">
        <v>1</v>
      </c>
      <c r="L153" s="727">
        <v>1</v>
      </c>
      <c r="M153" s="728">
        <v>60.819999999999986</v>
      </c>
    </row>
    <row r="154" spans="1:13" ht="14.4" customHeight="1" x14ac:dyDescent="0.3">
      <c r="A154" s="723" t="s">
        <v>574</v>
      </c>
      <c r="B154" s="724" t="s">
        <v>2234</v>
      </c>
      <c r="C154" s="724" t="s">
        <v>1194</v>
      </c>
      <c r="D154" s="724" t="s">
        <v>2235</v>
      </c>
      <c r="E154" s="724" t="s">
        <v>2236</v>
      </c>
      <c r="F154" s="727"/>
      <c r="G154" s="727"/>
      <c r="H154" s="740">
        <v>0</v>
      </c>
      <c r="I154" s="727">
        <v>14</v>
      </c>
      <c r="J154" s="727">
        <v>174156.18000000002</v>
      </c>
      <c r="K154" s="740">
        <v>1</v>
      </c>
      <c r="L154" s="727">
        <v>14</v>
      </c>
      <c r="M154" s="728">
        <v>174156.18000000002</v>
      </c>
    </row>
    <row r="155" spans="1:13" ht="14.4" customHeight="1" x14ac:dyDescent="0.3">
      <c r="A155" s="723" t="s">
        <v>574</v>
      </c>
      <c r="B155" s="724" t="s">
        <v>2237</v>
      </c>
      <c r="C155" s="724" t="s">
        <v>1182</v>
      </c>
      <c r="D155" s="724" t="s">
        <v>2239</v>
      </c>
      <c r="E155" s="724" t="s">
        <v>2240</v>
      </c>
      <c r="F155" s="727"/>
      <c r="G155" s="727"/>
      <c r="H155" s="740">
        <v>0</v>
      </c>
      <c r="I155" s="727">
        <v>10</v>
      </c>
      <c r="J155" s="727">
        <v>1113.2</v>
      </c>
      <c r="K155" s="740">
        <v>1</v>
      </c>
      <c r="L155" s="727">
        <v>10</v>
      </c>
      <c r="M155" s="728">
        <v>1113.2</v>
      </c>
    </row>
    <row r="156" spans="1:13" ht="14.4" customHeight="1" x14ac:dyDescent="0.3">
      <c r="A156" s="723" t="s">
        <v>574</v>
      </c>
      <c r="B156" s="724" t="s">
        <v>2244</v>
      </c>
      <c r="C156" s="724" t="s">
        <v>1869</v>
      </c>
      <c r="D156" s="724" t="s">
        <v>2245</v>
      </c>
      <c r="E156" s="724" t="s">
        <v>2355</v>
      </c>
      <c r="F156" s="727"/>
      <c r="G156" s="727"/>
      <c r="H156" s="740">
        <v>0</v>
      </c>
      <c r="I156" s="727">
        <v>1.6</v>
      </c>
      <c r="J156" s="727">
        <v>947.13000000000011</v>
      </c>
      <c r="K156" s="740">
        <v>1</v>
      </c>
      <c r="L156" s="727">
        <v>1.6</v>
      </c>
      <c r="M156" s="728">
        <v>947.13000000000011</v>
      </c>
    </row>
    <row r="157" spans="1:13" ht="14.4" customHeight="1" x14ac:dyDescent="0.3">
      <c r="A157" s="723" t="s">
        <v>574</v>
      </c>
      <c r="B157" s="724" t="s">
        <v>2244</v>
      </c>
      <c r="C157" s="724" t="s">
        <v>1200</v>
      </c>
      <c r="D157" s="724" t="s">
        <v>2245</v>
      </c>
      <c r="E157" s="724" t="s">
        <v>2246</v>
      </c>
      <c r="F157" s="727"/>
      <c r="G157" s="727"/>
      <c r="H157" s="740">
        <v>0</v>
      </c>
      <c r="I157" s="727">
        <v>8</v>
      </c>
      <c r="J157" s="727">
        <v>7528.59</v>
      </c>
      <c r="K157" s="740">
        <v>1</v>
      </c>
      <c r="L157" s="727">
        <v>8</v>
      </c>
      <c r="M157" s="728">
        <v>7528.59</v>
      </c>
    </row>
    <row r="158" spans="1:13" ht="14.4" customHeight="1" x14ac:dyDescent="0.3">
      <c r="A158" s="723" t="s">
        <v>574</v>
      </c>
      <c r="B158" s="724" t="s">
        <v>2247</v>
      </c>
      <c r="C158" s="724" t="s">
        <v>1186</v>
      </c>
      <c r="D158" s="724" t="s">
        <v>1187</v>
      </c>
      <c r="E158" s="724" t="s">
        <v>2248</v>
      </c>
      <c r="F158" s="727"/>
      <c r="G158" s="727"/>
      <c r="H158" s="740">
        <v>0</v>
      </c>
      <c r="I158" s="727">
        <v>6.6999999999999993</v>
      </c>
      <c r="J158" s="727">
        <v>2169.7950000000001</v>
      </c>
      <c r="K158" s="740">
        <v>1</v>
      </c>
      <c r="L158" s="727">
        <v>6.6999999999999993</v>
      </c>
      <c r="M158" s="728">
        <v>2169.7950000000001</v>
      </c>
    </row>
    <row r="159" spans="1:13" ht="14.4" customHeight="1" x14ac:dyDescent="0.3">
      <c r="A159" s="723" t="s">
        <v>574</v>
      </c>
      <c r="B159" s="724" t="s">
        <v>2252</v>
      </c>
      <c r="C159" s="724" t="s">
        <v>1190</v>
      </c>
      <c r="D159" s="724" t="s">
        <v>2253</v>
      </c>
      <c r="E159" s="724" t="s">
        <v>2254</v>
      </c>
      <c r="F159" s="727"/>
      <c r="G159" s="727"/>
      <c r="H159" s="740">
        <v>0</v>
      </c>
      <c r="I159" s="727">
        <v>400</v>
      </c>
      <c r="J159" s="727">
        <v>11736.48</v>
      </c>
      <c r="K159" s="740">
        <v>1</v>
      </c>
      <c r="L159" s="727">
        <v>400</v>
      </c>
      <c r="M159" s="728">
        <v>11736.48</v>
      </c>
    </row>
    <row r="160" spans="1:13" ht="14.4" customHeight="1" x14ac:dyDescent="0.3">
      <c r="A160" s="723" t="s">
        <v>574</v>
      </c>
      <c r="B160" s="724" t="s">
        <v>2255</v>
      </c>
      <c r="C160" s="724" t="s">
        <v>1211</v>
      </c>
      <c r="D160" s="724" t="s">
        <v>2256</v>
      </c>
      <c r="E160" s="724" t="s">
        <v>2257</v>
      </c>
      <c r="F160" s="727"/>
      <c r="G160" s="727"/>
      <c r="H160" s="740">
        <v>0</v>
      </c>
      <c r="I160" s="727">
        <v>4</v>
      </c>
      <c r="J160" s="727">
        <v>638</v>
      </c>
      <c r="K160" s="740">
        <v>1</v>
      </c>
      <c r="L160" s="727">
        <v>4</v>
      </c>
      <c r="M160" s="728">
        <v>638</v>
      </c>
    </row>
    <row r="161" spans="1:13" ht="14.4" customHeight="1" x14ac:dyDescent="0.3">
      <c r="A161" s="723" t="s">
        <v>574</v>
      </c>
      <c r="B161" s="724" t="s">
        <v>2356</v>
      </c>
      <c r="C161" s="724" t="s">
        <v>1649</v>
      </c>
      <c r="D161" s="724" t="s">
        <v>2357</v>
      </c>
      <c r="E161" s="724" t="s">
        <v>2358</v>
      </c>
      <c r="F161" s="727">
        <v>2</v>
      </c>
      <c r="G161" s="727">
        <v>738.47867826618199</v>
      </c>
      <c r="H161" s="740">
        <v>1</v>
      </c>
      <c r="I161" s="727"/>
      <c r="J161" s="727"/>
      <c r="K161" s="740">
        <v>0</v>
      </c>
      <c r="L161" s="727">
        <v>2</v>
      </c>
      <c r="M161" s="728">
        <v>738.47867826618199</v>
      </c>
    </row>
    <row r="162" spans="1:13" ht="14.4" customHeight="1" x14ac:dyDescent="0.3">
      <c r="A162" s="723" t="s">
        <v>574</v>
      </c>
      <c r="B162" s="724" t="s">
        <v>2359</v>
      </c>
      <c r="C162" s="724" t="s">
        <v>1657</v>
      </c>
      <c r="D162" s="724" t="s">
        <v>2360</v>
      </c>
      <c r="E162" s="724" t="s">
        <v>2361</v>
      </c>
      <c r="F162" s="727">
        <v>4</v>
      </c>
      <c r="G162" s="727">
        <v>3655.45</v>
      </c>
      <c r="H162" s="740">
        <v>1</v>
      </c>
      <c r="I162" s="727"/>
      <c r="J162" s="727"/>
      <c r="K162" s="740">
        <v>0</v>
      </c>
      <c r="L162" s="727">
        <v>4</v>
      </c>
      <c r="M162" s="728">
        <v>3655.45</v>
      </c>
    </row>
    <row r="163" spans="1:13" ht="14.4" customHeight="1" x14ac:dyDescent="0.3">
      <c r="A163" s="723" t="s">
        <v>574</v>
      </c>
      <c r="B163" s="724" t="s">
        <v>2262</v>
      </c>
      <c r="C163" s="724" t="s">
        <v>999</v>
      </c>
      <c r="D163" s="724" t="s">
        <v>2263</v>
      </c>
      <c r="E163" s="724" t="s">
        <v>2264</v>
      </c>
      <c r="F163" s="727"/>
      <c r="G163" s="727"/>
      <c r="H163" s="740">
        <v>0</v>
      </c>
      <c r="I163" s="727">
        <v>101</v>
      </c>
      <c r="J163" s="727">
        <v>4503.5912588740293</v>
      </c>
      <c r="K163" s="740">
        <v>1</v>
      </c>
      <c r="L163" s="727">
        <v>101</v>
      </c>
      <c r="M163" s="728">
        <v>4503.5912588740293</v>
      </c>
    </row>
    <row r="164" spans="1:13" ht="14.4" customHeight="1" x14ac:dyDescent="0.3">
      <c r="A164" s="723" t="s">
        <v>574</v>
      </c>
      <c r="B164" s="724" t="s">
        <v>2262</v>
      </c>
      <c r="C164" s="724" t="s">
        <v>1025</v>
      </c>
      <c r="D164" s="724" t="s">
        <v>2265</v>
      </c>
      <c r="E164" s="724" t="s">
        <v>2266</v>
      </c>
      <c r="F164" s="727"/>
      <c r="G164" s="727"/>
      <c r="H164" s="740">
        <v>0</v>
      </c>
      <c r="I164" s="727">
        <v>70</v>
      </c>
      <c r="J164" s="727">
        <v>3981.6035765842812</v>
      </c>
      <c r="K164" s="740">
        <v>1</v>
      </c>
      <c r="L164" s="727">
        <v>70</v>
      </c>
      <c r="M164" s="728">
        <v>3981.6035765842812</v>
      </c>
    </row>
    <row r="165" spans="1:13" ht="14.4" customHeight="1" x14ac:dyDescent="0.3">
      <c r="A165" s="723" t="s">
        <v>574</v>
      </c>
      <c r="B165" s="724" t="s">
        <v>2267</v>
      </c>
      <c r="C165" s="724" t="s">
        <v>1555</v>
      </c>
      <c r="D165" s="724" t="s">
        <v>2268</v>
      </c>
      <c r="E165" s="724" t="s">
        <v>2326</v>
      </c>
      <c r="F165" s="727"/>
      <c r="G165" s="727"/>
      <c r="H165" s="740">
        <v>0</v>
      </c>
      <c r="I165" s="727">
        <v>1</v>
      </c>
      <c r="J165" s="727">
        <v>247.49999999999997</v>
      </c>
      <c r="K165" s="740">
        <v>1</v>
      </c>
      <c r="L165" s="727">
        <v>1</v>
      </c>
      <c r="M165" s="728">
        <v>247.49999999999997</v>
      </c>
    </row>
    <row r="166" spans="1:13" ht="14.4" customHeight="1" x14ac:dyDescent="0.3">
      <c r="A166" s="723" t="s">
        <v>574</v>
      </c>
      <c r="B166" s="724" t="s">
        <v>2267</v>
      </c>
      <c r="C166" s="724" t="s">
        <v>1039</v>
      </c>
      <c r="D166" s="724" t="s">
        <v>2268</v>
      </c>
      <c r="E166" s="724" t="s">
        <v>2269</v>
      </c>
      <c r="F166" s="727"/>
      <c r="G166" s="727"/>
      <c r="H166" s="740">
        <v>0</v>
      </c>
      <c r="I166" s="727">
        <v>3</v>
      </c>
      <c r="J166" s="727">
        <v>975.48</v>
      </c>
      <c r="K166" s="740">
        <v>1</v>
      </c>
      <c r="L166" s="727">
        <v>3</v>
      </c>
      <c r="M166" s="728">
        <v>975.48</v>
      </c>
    </row>
    <row r="167" spans="1:13" ht="14.4" customHeight="1" x14ac:dyDescent="0.3">
      <c r="A167" s="723" t="s">
        <v>574</v>
      </c>
      <c r="B167" s="724" t="s">
        <v>2362</v>
      </c>
      <c r="C167" s="724" t="s">
        <v>1308</v>
      </c>
      <c r="D167" s="724" t="s">
        <v>2363</v>
      </c>
      <c r="E167" s="724" t="s">
        <v>2364</v>
      </c>
      <c r="F167" s="727"/>
      <c r="G167" s="727"/>
      <c r="H167" s="740">
        <v>0</v>
      </c>
      <c r="I167" s="727">
        <v>1</v>
      </c>
      <c r="J167" s="727">
        <v>322.49</v>
      </c>
      <c r="K167" s="740">
        <v>1</v>
      </c>
      <c r="L167" s="727">
        <v>1</v>
      </c>
      <c r="M167" s="728">
        <v>322.49</v>
      </c>
    </row>
    <row r="168" spans="1:13" ht="14.4" customHeight="1" x14ac:dyDescent="0.3">
      <c r="A168" s="723" t="s">
        <v>574</v>
      </c>
      <c r="B168" s="724" t="s">
        <v>2365</v>
      </c>
      <c r="C168" s="724" t="s">
        <v>1840</v>
      </c>
      <c r="D168" s="724" t="s">
        <v>2366</v>
      </c>
      <c r="E168" s="724" t="s">
        <v>2367</v>
      </c>
      <c r="F168" s="727"/>
      <c r="G168" s="727"/>
      <c r="H168" s="740">
        <v>0</v>
      </c>
      <c r="I168" s="727">
        <v>1</v>
      </c>
      <c r="J168" s="727">
        <v>63.270000000000017</v>
      </c>
      <c r="K168" s="740">
        <v>1</v>
      </c>
      <c r="L168" s="727">
        <v>1</v>
      </c>
      <c r="M168" s="728">
        <v>63.270000000000017</v>
      </c>
    </row>
    <row r="169" spans="1:13" ht="14.4" customHeight="1" x14ac:dyDescent="0.3">
      <c r="A169" s="723" t="s">
        <v>574</v>
      </c>
      <c r="B169" s="724" t="s">
        <v>2365</v>
      </c>
      <c r="C169" s="724" t="s">
        <v>1641</v>
      </c>
      <c r="D169" s="724" t="s">
        <v>1642</v>
      </c>
      <c r="E169" s="724" t="s">
        <v>2368</v>
      </c>
      <c r="F169" s="727">
        <v>1</v>
      </c>
      <c r="G169" s="727">
        <v>106.54000000000003</v>
      </c>
      <c r="H169" s="740">
        <v>1</v>
      </c>
      <c r="I169" s="727"/>
      <c r="J169" s="727"/>
      <c r="K169" s="740">
        <v>0</v>
      </c>
      <c r="L169" s="727">
        <v>1</v>
      </c>
      <c r="M169" s="728">
        <v>106.54000000000003</v>
      </c>
    </row>
    <row r="170" spans="1:13" ht="14.4" customHeight="1" x14ac:dyDescent="0.3">
      <c r="A170" s="723" t="s">
        <v>574</v>
      </c>
      <c r="B170" s="724" t="s">
        <v>2273</v>
      </c>
      <c r="C170" s="724" t="s">
        <v>1051</v>
      </c>
      <c r="D170" s="724" t="s">
        <v>1052</v>
      </c>
      <c r="E170" s="724" t="s">
        <v>2274</v>
      </c>
      <c r="F170" s="727"/>
      <c r="G170" s="727"/>
      <c r="H170" s="740">
        <v>0</v>
      </c>
      <c r="I170" s="727">
        <v>5</v>
      </c>
      <c r="J170" s="727">
        <v>110.45</v>
      </c>
      <c r="K170" s="740">
        <v>1</v>
      </c>
      <c r="L170" s="727">
        <v>5</v>
      </c>
      <c r="M170" s="728">
        <v>110.45</v>
      </c>
    </row>
    <row r="171" spans="1:13" ht="14.4" customHeight="1" x14ac:dyDescent="0.3">
      <c r="A171" s="723" t="s">
        <v>574</v>
      </c>
      <c r="B171" s="724" t="s">
        <v>2273</v>
      </c>
      <c r="C171" s="724" t="s">
        <v>1837</v>
      </c>
      <c r="D171" s="724" t="s">
        <v>1052</v>
      </c>
      <c r="E171" s="724" t="s">
        <v>2369</v>
      </c>
      <c r="F171" s="727"/>
      <c r="G171" s="727"/>
      <c r="H171" s="740">
        <v>0</v>
      </c>
      <c r="I171" s="727">
        <v>2</v>
      </c>
      <c r="J171" s="727">
        <v>91.499999999999986</v>
      </c>
      <c r="K171" s="740">
        <v>1</v>
      </c>
      <c r="L171" s="727">
        <v>2</v>
      </c>
      <c r="M171" s="728">
        <v>91.499999999999986</v>
      </c>
    </row>
    <row r="172" spans="1:13" ht="14.4" customHeight="1" x14ac:dyDescent="0.3">
      <c r="A172" s="723" t="s">
        <v>574</v>
      </c>
      <c r="B172" s="724" t="s">
        <v>2277</v>
      </c>
      <c r="C172" s="724" t="s">
        <v>1531</v>
      </c>
      <c r="D172" s="724" t="s">
        <v>1532</v>
      </c>
      <c r="E172" s="724" t="s">
        <v>2283</v>
      </c>
      <c r="F172" s="727"/>
      <c r="G172" s="727"/>
      <c r="H172" s="740">
        <v>0</v>
      </c>
      <c r="I172" s="727">
        <v>3</v>
      </c>
      <c r="J172" s="727">
        <v>60.180000000000007</v>
      </c>
      <c r="K172" s="740">
        <v>1</v>
      </c>
      <c r="L172" s="727">
        <v>3</v>
      </c>
      <c r="M172" s="728">
        <v>60.180000000000007</v>
      </c>
    </row>
    <row r="173" spans="1:13" ht="14.4" customHeight="1" x14ac:dyDescent="0.3">
      <c r="A173" s="723" t="s">
        <v>574</v>
      </c>
      <c r="B173" s="724" t="s">
        <v>2279</v>
      </c>
      <c r="C173" s="724" t="s">
        <v>1535</v>
      </c>
      <c r="D173" s="724" t="s">
        <v>1536</v>
      </c>
      <c r="E173" s="724" t="s">
        <v>2332</v>
      </c>
      <c r="F173" s="727"/>
      <c r="G173" s="727"/>
      <c r="H173" s="740">
        <v>0</v>
      </c>
      <c r="I173" s="727">
        <v>1</v>
      </c>
      <c r="J173" s="727">
        <v>50.170000000000016</v>
      </c>
      <c r="K173" s="740">
        <v>1</v>
      </c>
      <c r="L173" s="727">
        <v>1</v>
      </c>
      <c r="M173" s="728">
        <v>50.170000000000016</v>
      </c>
    </row>
    <row r="174" spans="1:13" ht="14.4" customHeight="1" x14ac:dyDescent="0.3">
      <c r="A174" s="723" t="s">
        <v>574</v>
      </c>
      <c r="B174" s="724" t="s">
        <v>2370</v>
      </c>
      <c r="C174" s="724" t="s">
        <v>1830</v>
      </c>
      <c r="D174" s="724" t="s">
        <v>2371</v>
      </c>
      <c r="E174" s="724" t="s">
        <v>2372</v>
      </c>
      <c r="F174" s="727"/>
      <c r="G174" s="727"/>
      <c r="H174" s="740">
        <v>0</v>
      </c>
      <c r="I174" s="727">
        <v>1</v>
      </c>
      <c r="J174" s="727">
        <v>680.26</v>
      </c>
      <c r="K174" s="740">
        <v>1</v>
      </c>
      <c r="L174" s="727">
        <v>1</v>
      </c>
      <c r="M174" s="728">
        <v>680.26</v>
      </c>
    </row>
    <row r="175" spans="1:13" ht="14.4" customHeight="1" x14ac:dyDescent="0.3">
      <c r="A175" s="723" t="s">
        <v>574</v>
      </c>
      <c r="B175" s="724" t="s">
        <v>2333</v>
      </c>
      <c r="C175" s="724" t="s">
        <v>1238</v>
      </c>
      <c r="D175" s="724" t="s">
        <v>1239</v>
      </c>
      <c r="E175" s="724" t="s">
        <v>2335</v>
      </c>
      <c r="F175" s="727">
        <v>21</v>
      </c>
      <c r="G175" s="727">
        <v>1004.7000000000002</v>
      </c>
      <c r="H175" s="740">
        <v>1</v>
      </c>
      <c r="I175" s="727"/>
      <c r="J175" s="727"/>
      <c r="K175" s="740">
        <v>0</v>
      </c>
      <c r="L175" s="727">
        <v>21</v>
      </c>
      <c r="M175" s="728">
        <v>1004.7000000000002</v>
      </c>
    </row>
    <row r="176" spans="1:13" ht="14.4" customHeight="1" x14ac:dyDescent="0.3">
      <c r="A176" s="723" t="s">
        <v>574</v>
      </c>
      <c r="B176" s="724" t="s">
        <v>2373</v>
      </c>
      <c r="C176" s="724" t="s">
        <v>1843</v>
      </c>
      <c r="D176" s="724" t="s">
        <v>2374</v>
      </c>
      <c r="E176" s="724" t="s">
        <v>2218</v>
      </c>
      <c r="F176" s="727"/>
      <c r="G176" s="727"/>
      <c r="H176" s="740">
        <v>0</v>
      </c>
      <c r="I176" s="727">
        <v>1</v>
      </c>
      <c r="J176" s="727">
        <v>51.840000000000018</v>
      </c>
      <c r="K176" s="740">
        <v>1</v>
      </c>
      <c r="L176" s="727">
        <v>1</v>
      </c>
      <c r="M176" s="728">
        <v>51.840000000000018</v>
      </c>
    </row>
    <row r="177" spans="1:13" ht="14.4" customHeight="1" x14ac:dyDescent="0.3">
      <c r="A177" s="723" t="s">
        <v>574</v>
      </c>
      <c r="B177" s="724" t="s">
        <v>2286</v>
      </c>
      <c r="C177" s="724" t="s">
        <v>1584</v>
      </c>
      <c r="D177" s="724" t="s">
        <v>1585</v>
      </c>
      <c r="E177" s="724" t="s">
        <v>1125</v>
      </c>
      <c r="F177" s="727"/>
      <c r="G177" s="727"/>
      <c r="H177" s="740">
        <v>0</v>
      </c>
      <c r="I177" s="727">
        <v>8</v>
      </c>
      <c r="J177" s="727">
        <v>1143.9994108788296</v>
      </c>
      <c r="K177" s="740">
        <v>1</v>
      </c>
      <c r="L177" s="727">
        <v>8</v>
      </c>
      <c r="M177" s="728">
        <v>1143.9994108788296</v>
      </c>
    </row>
    <row r="178" spans="1:13" ht="14.4" customHeight="1" x14ac:dyDescent="0.3">
      <c r="A178" s="723" t="s">
        <v>574</v>
      </c>
      <c r="B178" s="724" t="s">
        <v>2286</v>
      </c>
      <c r="C178" s="724" t="s">
        <v>1586</v>
      </c>
      <c r="D178" s="724" t="s">
        <v>1587</v>
      </c>
      <c r="E178" s="724" t="s">
        <v>1125</v>
      </c>
      <c r="F178" s="727"/>
      <c r="G178" s="727"/>
      <c r="H178" s="740">
        <v>0</v>
      </c>
      <c r="I178" s="727">
        <v>8</v>
      </c>
      <c r="J178" s="727">
        <v>1143.9994108788296</v>
      </c>
      <c r="K178" s="740">
        <v>1</v>
      </c>
      <c r="L178" s="727">
        <v>8</v>
      </c>
      <c r="M178" s="728">
        <v>1143.9994108788296</v>
      </c>
    </row>
    <row r="179" spans="1:13" ht="14.4" customHeight="1" x14ac:dyDescent="0.3">
      <c r="A179" s="723" t="s">
        <v>574</v>
      </c>
      <c r="B179" s="724" t="s">
        <v>2286</v>
      </c>
      <c r="C179" s="724" t="s">
        <v>1849</v>
      </c>
      <c r="D179" s="724" t="s">
        <v>1850</v>
      </c>
      <c r="E179" s="724" t="s">
        <v>2375</v>
      </c>
      <c r="F179" s="727"/>
      <c r="G179" s="727"/>
      <c r="H179" s="740">
        <v>0</v>
      </c>
      <c r="I179" s="727">
        <v>1</v>
      </c>
      <c r="J179" s="727">
        <v>198.88999999999993</v>
      </c>
      <c r="K179" s="740">
        <v>1</v>
      </c>
      <c r="L179" s="727">
        <v>1</v>
      </c>
      <c r="M179" s="728">
        <v>198.88999999999993</v>
      </c>
    </row>
    <row r="180" spans="1:13" ht="14.4" customHeight="1" x14ac:dyDescent="0.3">
      <c r="A180" s="723" t="s">
        <v>574</v>
      </c>
      <c r="B180" s="724" t="s">
        <v>2286</v>
      </c>
      <c r="C180" s="724" t="s">
        <v>1846</v>
      </c>
      <c r="D180" s="724" t="s">
        <v>2376</v>
      </c>
      <c r="E180" s="724" t="s">
        <v>1099</v>
      </c>
      <c r="F180" s="727"/>
      <c r="G180" s="727"/>
      <c r="H180" s="740">
        <v>0</v>
      </c>
      <c r="I180" s="727">
        <v>10</v>
      </c>
      <c r="J180" s="727">
        <v>411.8</v>
      </c>
      <c r="K180" s="740">
        <v>1</v>
      </c>
      <c r="L180" s="727">
        <v>10</v>
      </c>
      <c r="M180" s="728">
        <v>411.8</v>
      </c>
    </row>
    <row r="181" spans="1:13" ht="14.4" customHeight="1" x14ac:dyDescent="0.3">
      <c r="A181" s="723" t="s">
        <v>574</v>
      </c>
      <c r="B181" s="724" t="s">
        <v>2286</v>
      </c>
      <c r="C181" s="724" t="s">
        <v>1100</v>
      </c>
      <c r="D181" s="724" t="s">
        <v>1101</v>
      </c>
      <c r="E181" s="724" t="s">
        <v>1102</v>
      </c>
      <c r="F181" s="727"/>
      <c r="G181" s="727"/>
      <c r="H181" s="740">
        <v>0</v>
      </c>
      <c r="I181" s="727">
        <v>1</v>
      </c>
      <c r="J181" s="727">
        <v>148.96001067300017</v>
      </c>
      <c r="K181" s="740">
        <v>1</v>
      </c>
      <c r="L181" s="727">
        <v>1</v>
      </c>
      <c r="M181" s="728">
        <v>148.96001067300017</v>
      </c>
    </row>
    <row r="182" spans="1:13" ht="14.4" customHeight="1" x14ac:dyDescent="0.3">
      <c r="A182" s="723" t="s">
        <v>574</v>
      </c>
      <c r="B182" s="724" t="s">
        <v>2286</v>
      </c>
      <c r="C182" s="724" t="s">
        <v>1852</v>
      </c>
      <c r="D182" s="724" t="s">
        <v>1853</v>
      </c>
      <c r="E182" s="724" t="s">
        <v>2288</v>
      </c>
      <c r="F182" s="727"/>
      <c r="G182" s="727"/>
      <c r="H182" s="740">
        <v>0</v>
      </c>
      <c r="I182" s="727">
        <v>1</v>
      </c>
      <c r="J182" s="727">
        <v>111.95</v>
      </c>
      <c r="K182" s="740">
        <v>1</v>
      </c>
      <c r="L182" s="727">
        <v>1</v>
      </c>
      <c r="M182" s="728">
        <v>111.95</v>
      </c>
    </row>
    <row r="183" spans="1:13" ht="14.4" customHeight="1" x14ac:dyDescent="0.3">
      <c r="A183" s="723" t="s">
        <v>574</v>
      </c>
      <c r="B183" s="724" t="s">
        <v>2286</v>
      </c>
      <c r="C183" s="724" t="s">
        <v>1110</v>
      </c>
      <c r="D183" s="724" t="s">
        <v>1111</v>
      </c>
      <c r="E183" s="724" t="s">
        <v>2288</v>
      </c>
      <c r="F183" s="727"/>
      <c r="G183" s="727"/>
      <c r="H183" s="740">
        <v>0</v>
      </c>
      <c r="I183" s="727">
        <v>1</v>
      </c>
      <c r="J183" s="727">
        <v>111.95000000000003</v>
      </c>
      <c r="K183" s="740">
        <v>1</v>
      </c>
      <c r="L183" s="727">
        <v>1</v>
      </c>
      <c r="M183" s="728">
        <v>111.95000000000003</v>
      </c>
    </row>
    <row r="184" spans="1:13" ht="14.4" customHeight="1" x14ac:dyDescent="0.3">
      <c r="A184" s="723" t="s">
        <v>574</v>
      </c>
      <c r="B184" s="724" t="s">
        <v>2286</v>
      </c>
      <c r="C184" s="724" t="s">
        <v>1114</v>
      </c>
      <c r="D184" s="724" t="s">
        <v>2289</v>
      </c>
      <c r="E184" s="724" t="s">
        <v>2288</v>
      </c>
      <c r="F184" s="727"/>
      <c r="G184" s="727"/>
      <c r="H184" s="740">
        <v>0</v>
      </c>
      <c r="I184" s="727">
        <v>1</v>
      </c>
      <c r="J184" s="727">
        <v>111.95000000000003</v>
      </c>
      <c r="K184" s="740">
        <v>1</v>
      </c>
      <c r="L184" s="727">
        <v>1</v>
      </c>
      <c r="M184" s="728">
        <v>111.95000000000003</v>
      </c>
    </row>
    <row r="185" spans="1:13" ht="14.4" customHeight="1" x14ac:dyDescent="0.3">
      <c r="A185" s="723" t="s">
        <v>574</v>
      </c>
      <c r="B185" s="724" t="s">
        <v>2286</v>
      </c>
      <c r="C185" s="724" t="s">
        <v>1854</v>
      </c>
      <c r="D185" s="724" t="s">
        <v>2377</v>
      </c>
      <c r="E185" s="724" t="s">
        <v>1856</v>
      </c>
      <c r="F185" s="727"/>
      <c r="G185" s="727"/>
      <c r="H185" s="740">
        <v>0</v>
      </c>
      <c r="I185" s="727">
        <v>14</v>
      </c>
      <c r="J185" s="727">
        <v>2509.64</v>
      </c>
      <c r="K185" s="740">
        <v>1</v>
      </c>
      <c r="L185" s="727">
        <v>14</v>
      </c>
      <c r="M185" s="728">
        <v>2509.64</v>
      </c>
    </row>
    <row r="186" spans="1:13" ht="14.4" customHeight="1" x14ac:dyDescent="0.3">
      <c r="A186" s="723" t="s">
        <v>574</v>
      </c>
      <c r="B186" s="724" t="s">
        <v>2286</v>
      </c>
      <c r="C186" s="724" t="s">
        <v>1857</v>
      </c>
      <c r="D186" s="724" t="s">
        <v>1858</v>
      </c>
      <c r="E186" s="724" t="s">
        <v>1125</v>
      </c>
      <c r="F186" s="727"/>
      <c r="G186" s="727"/>
      <c r="H186" s="740">
        <v>0</v>
      </c>
      <c r="I186" s="727">
        <v>10</v>
      </c>
      <c r="J186" s="727">
        <v>1299.700106426709</v>
      </c>
      <c r="K186" s="740">
        <v>1</v>
      </c>
      <c r="L186" s="727">
        <v>10</v>
      </c>
      <c r="M186" s="728">
        <v>1299.700106426709</v>
      </c>
    </row>
    <row r="187" spans="1:13" ht="14.4" customHeight="1" x14ac:dyDescent="0.3">
      <c r="A187" s="723" t="s">
        <v>574</v>
      </c>
      <c r="B187" s="724" t="s">
        <v>2286</v>
      </c>
      <c r="C187" s="724" t="s">
        <v>1126</v>
      </c>
      <c r="D187" s="724" t="s">
        <v>1127</v>
      </c>
      <c r="E187" s="724" t="s">
        <v>1125</v>
      </c>
      <c r="F187" s="727"/>
      <c r="G187" s="727"/>
      <c r="H187" s="740">
        <v>0</v>
      </c>
      <c r="I187" s="727">
        <v>1</v>
      </c>
      <c r="J187" s="727">
        <v>129.97000000000003</v>
      </c>
      <c r="K187" s="740">
        <v>1</v>
      </c>
      <c r="L187" s="727">
        <v>1</v>
      </c>
      <c r="M187" s="728">
        <v>129.97000000000003</v>
      </c>
    </row>
    <row r="188" spans="1:13" ht="14.4" customHeight="1" x14ac:dyDescent="0.3">
      <c r="A188" s="723" t="s">
        <v>577</v>
      </c>
      <c r="B188" s="724" t="s">
        <v>2297</v>
      </c>
      <c r="C188" s="724" t="s">
        <v>1521</v>
      </c>
      <c r="D188" s="724" t="s">
        <v>1522</v>
      </c>
      <c r="E188" s="724" t="s">
        <v>2218</v>
      </c>
      <c r="F188" s="727"/>
      <c r="G188" s="727"/>
      <c r="H188" s="740">
        <v>0</v>
      </c>
      <c r="I188" s="727">
        <v>1</v>
      </c>
      <c r="J188" s="727">
        <v>86.680000000000021</v>
      </c>
      <c r="K188" s="740">
        <v>1</v>
      </c>
      <c r="L188" s="727">
        <v>1</v>
      </c>
      <c r="M188" s="728">
        <v>86.680000000000021</v>
      </c>
    </row>
    <row r="189" spans="1:13" ht="14.4" customHeight="1" x14ac:dyDescent="0.3">
      <c r="A189" s="723" t="s">
        <v>580</v>
      </c>
      <c r="B189" s="724" t="s">
        <v>2185</v>
      </c>
      <c r="C189" s="724" t="s">
        <v>1011</v>
      </c>
      <c r="D189" s="724" t="s">
        <v>2186</v>
      </c>
      <c r="E189" s="724" t="s">
        <v>2187</v>
      </c>
      <c r="F189" s="727"/>
      <c r="G189" s="727"/>
      <c r="H189" s="740">
        <v>0</v>
      </c>
      <c r="I189" s="727">
        <v>275</v>
      </c>
      <c r="J189" s="727">
        <v>18455.240602297446</v>
      </c>
      <c r="K189" s="740">
        <v>1</v>
      </c>
      <c r="L189" s="727">
        <v>275</v>
      </c>
      <c r="M189" s="728">
        <v>18455.240602297446</v>
      </c>
    </row>
    <row r="190" spans="1:13" ht="14.4" customHeight="1" x14ac:dyDescent="0.3">
      <c r="A190" s="723" t="s">
        <v>580</v>
      </c>
      <c r="B190" s="724" t="s">
        <v>2188</v>
      </c>
      <c r="C190" s="724" t="s">
        <v>1070</v>
      </c>
      <c r="D190" s="724" t="s">
        <v>1071</v>
      </c>
      <c r="E190" s="724" t="s">
        <v>2189</v>
      </c>
      <c r="F190" s="727"/>
      <c r="G190" s="727"/>
      <c r="H190" s="740">
        <v>0</v>
      </c>
      <c r="I190" s="727">
        <v>200</v>
      </c>
      <c r="J190" s="727">
        <v>13529.9</v>
      </c>
      <c r="K190" s="740">
        <v>1</v>
      </c>
      <c r="L190" s="727">
        <v>200</v>
      </c>
      <c r="M190" s="728">
        <v>13529.9</v>
      </c>
    </row>
    <row r="191" spans="1:13" ht="14.4" customHeight="1" x14ac:dyDescent="0.3">
      <c r="A191" s="723" t="s">
        <v>580</v>
      </c>
      <c r="B191" s="724" t="s">
        <v>2339</v>
      </c>
      <c r="C191" s="724" t="s">
        <v>2051</v>
      </c>
      <c r="D191" s="724" t="s">
        <v>2378</v>
      </c>
      <c r="E191" s="724" t="s">
        <v>2379</v>
      </c>
      <c r="F191" s="727"/>
      <c r="G191" s="727"/>
      <c r="H191" s="740">
        <v>0</v>
      </c>
      <c r="I191" s="727">
        <v>10</v>
      </c>
      <c r="J191" s="727">
        <v>576.99941424887834</v>
      </c>
      <c r="K191" s="740">
        <v>1</v>
      </c>
      <c r="L191" s="727">
        <v>10</v>
      </c>
      <c r="M191" s="728">
        <v>576.99941424887834</v>
      </c>
    </row>
    <row r="192" spans="1:13" ht="14.4" customHeight="1" x14ac:dyDescent="0.3">
      <c r="A192" s="723" t="s">
        <v>580</v>
      </c>
      <c r="B192" s="724" t="s">
        <v>2195</v>
      </c>
      <c r="C192" s="724" t="s">
        <v>2054</v>
      </c>
      <c r="D192" s="724" t="s">
        <v>1048</v>
      </c>
      <c r="E192" s="724" t="s">
        <v>2380</v>
      </c>
      <c r="F192" s="727"/>
      <c r="G192" s="727"/>
      <c r="H192" s="740">
        <v>0</v>
      </c>
      <c r="I192" s="727">
        <v>1</v>
      </c>
      <c r="J192" s="727">
        <v>51.960000000000015</v>
      </c>
      <c r="K192" s="740">
        <v>1</v>
      </c>
      <c r="L192" s="727">
        <v>1</v>
      </c>
      <c r="M192" s="728">
        <v>51.960000000000015</v>
      </c>
    </row>
    <row r="193" spans="1:13" ht="14.4" customHeight="1" x14ac:dyDescent="0.3">
      <c r="A193" s="723" t="s">
        <v>580</v>
      </c>
      <c r="B193" s="724" t="s">
        <v>2195</v>
      </c>
      <c r="C193" s="724" t="s">
        <v>1080</v>
      </c>
      <c r="D193" s="724" t="s">
        <v>1048</v>
      </c>
      <c r="E193" s="724" t="s">
        <v>2196</v>
      </c>
      <c r="F193" s="727"/>
      <c r="G193" s="727"/>
      <c r="H193" s="740">
        <v>0</v>
      </c>
      <c r="I193" s="727">
        <v>1</v>
      </c>
      <c r="J193" s="727">
        <v>66.72999999999999</v>
      </c>
      <c r="K193" s="740">
        <v>1</v>
      </c>
      <c r="L193" s="727">
        <v>1</v>
      </c>
      <c r="M193" s="728">
        <v>66.72999999999999</v>
      </c>
    </row>
    <row r="194" spans="1:13" ht="14.4" customHeight="1" x14ac:dyDescent="0.3">
      <c r="A194" s="723" t="s">
        <v>580</v>
      </c>
      <c r="B194" s="724" t="s">
        <v>2195</v>
      </c>
      <c r="C194" s="724" t="s">
        <v>1047</v>
      </c>
      <c r="D194" s="724" t="s">
        <v>1048</v>
      </c>
      <c r="E194" s="724" t="s">
        <v>2196</v>
      </c>
      <c r="F194" s="727"/>
      <c r="G194" s="727"/>
      <c r="H194" s="740">
        <v>0</v>
      </c>
      <c r="I194" s="727">
        <v>1</v>
      </c>
      <c r="J194" s="727">
        <v>66.730000000000018</v>
      </c>
      <c r="K194" s="740">
        <v>1</v>
      </c>
      <c r="L194" s="727">
        <v>1</v>
      </c>
      <c r="M194" s="728">
        <v>66.730000000000018</v>
      </c>
    </row>
    <row r="195" spans="1:13" ht="14.4" customHeight="1" x14ac:dyDescent="0.3">
      <c r="A195" s="723" t="s">
        <v>580</v>
      </c>
      <c r="B195" s="724" t="s">
        <v>2197</v>
      </c>
      <c r="C195" s="724" t="s">
        <v>1021</v>
      </c>
      <c r="D195" s="724" t="s">
        <v>2198</v>
      </c>
      <c r="E195" s="724" t="s">
        <v>2199</v>
      </c>
      <c r="F195" s="727"/>
      <c r="G195" s="727"/>
      <c r="H195" s="740">
        <v>0</v>
      </c>
      <c r="I195" s="727">
        <v>10</v>
      </c>
      <c r="J195" s="727">
        <v>4095.8812580796853</v>
      </c>
      <c r="K195" s="740">
        <v>1</v>
      </c>
      <c r="L195" s="727">
        <v>10</v>
      </c>
      <c r="M195" s="728">
        <v>4095.8812580796853</v>
      </c>
    </row>
    <row r="196" spans="1:13" ht="14.4" customHeight="1" x14ac:dyDescent="0.3">
      <c r="A196" s="723" t="s">
        <v>580</v>
      </c>
      <c r="B196" s="724" t="s">
        <v>2200</v>
      </c>
      <c r="C196" s="724" t="s">
        <v>1064</v>
      </c>
      <c r="D196" s="724" t="s">
        <v>1065</v>
      </c>
      <c r="E196" s="724" t="s">
        <v>2201</v>
      </c>
      <c r="F196" s="727"/>
      <c r="G196" s="727"/>
      <c r="H196" s="740">
        <v>0</v>
      </c>
      <c r="I196" s="727">
        <v>5</v>
      </c>
      <c r="J196" s="727">
        <v>16500</v>
      </c>
      <c r="K196" s="740">
        <v>1</v>
      </c>
      <c r="L196" s="727">
        <v>5</v>
      </c>
      <c r="M196" s="728">
        <v>16500</v>
      </c>
    </row>
    <row r="197" spans="1:13" ht="14.4" customHeight="1" x14ac:dyDescent="0.3">
      <c r="A197" s="723" t="s">
        <v>580</v>
      </c>
      <c r="B197" s="724" t="s">
        <v>2200</v>
      </c>
      <c r="C197" s="724" t="s">
        <v>1067</v>
      </c>
      <c r="D197" s="724" t="s">
        <v>1068</v>
      </c>
      <c r="E197" s="724" t="s">
        <v>2204</v>
      </c>
      <c r="F197" s="727"/>
      <c r="G197" s="727"/>
      <c r="H197" s="740">
        <v>0</v>
      </c>
      <c r="I197" s="727">
        <v>6</v>
      </c>
      <c r="J197" s="727">
        <v>2453.6999999999998</v>
      </c>
      <c r="K197" s="740">
        <v>1</v>
      </c>
      <c r="L197" s="727">
        <v>6</v>
      </c>
      <c r="M197" s="728">
        <v>2453.6999999999998</v>
      </c>
    </row>
    <row r="198" spans="1:13" ht="14.4" customHeight="1" x14ac:dyDescent="0.3">
      <c r="A198" s="723" t="s">
        <v>580</v>
      </c>
      <c r="B198" s="724" t="s">
        <v>2205</v>
      </c>
      <c r="C198" s="724" t="s">
        <v>1919</v>
      </c>
      <c r="D198" s="724" t="s">
        <v>2381</v>
      </c>
      <c r="E198" s="724" t="s">
        <v>2207</v>
      </c>
      <c r="F198" s="727">
        <v>1</v>
      </c>
      <c r="G198" s="727">
        <v>119.2</v>
      </c>
      <c r="H198" s="740">
        <v>1</v>
      </c>
      <c r="I198" s="727"/>
      <c r="J198" s="727"/>
      <c r="K198" s="740">
        <v>0</v>
      </c>
      <c r="L198" s="727">
        <v>1</v>
      </c>
      <c r="M198" s="728">
        <v>119.2</v>
      </c>
    </row>
    <row r="199" spans="1:13" ht="14.4" customHeight="1" x14ac:dyDescent="0.3">
      <c r="A199" s="723" t="s">
        <v>580</v>
      </c>
      <c r="B199" s="724" t="s">
        <v>2208</v>
      </c>
      <c r="C199" s="724" t="s">
        <v>2041</v>
      </c>
      <c r="D199" s="724" t="s">
        <v>982</v>
      </c>
      <c r="E199" s="724" t="s">
        <v>2382</v>
      </c>
      <c r="F199" s="727"/>
      <c r="G199" s="727"/>
      <c r="H199" s="740">
        <v>0</v>
      </c>
      <c r="I199" s="727">
        <v>2</v>
      </c>
      <c r="J199" s="727">
        <v>258.66000000000014</v>
      </c>
      <c r="K199" s="740">
        <v>1</v>
      </c>
      <c r="L199" s="727">
        <v>2</v>
      </c>
      <c r="M199" s="728">
        <v>258.66000000000014</v>
      </c>
    </row>
    <row r="200" spans="1:13" ht="14.4" customHeight="1" x14ac:dyDescent="0.3">
      <c r="A200" s="723" t="s">
        <v>580</v>
      </c>
      <c r="B200" s="724" t="s">
        <v>2208</v>
      </c>
      <c r="C200" s="724" t="s">
        <v>981</v>
      </c>
      <c r="D200" s="724" t="s">
        <v>982</v>
      </c>
      <c r="E200" s="724" t="s">
        <v>2209</v>
      </c>
      <c r="F200" s="727"/>
      <c r="G200" s="727"/>
      <c r="H200" s="740">
        <v>0</v>
      </c>
      <c r="I200" s="727">
        <v>2</v>
      </c>
      <c r="J200" s="727">
        <v>90.380000000000024</v>
      </c>
      <c r="K200" s="740">
        <v>1</v>
      </c>
      <c r="L200" s="727">
        <v>2</v>
      </c>
      <c r="M200" s="728">
        <v>90.380000000000024</v>
      </c>
    </row>
    <row r="201" spans="1:13" ht="14.4" customHeight="1" x14ac:dyDescent="0.3">
      <c r="A201" s="723" t="s">
        <v>580</v>
      </c>
      <c r="B201" s="724" t="s">
        <v>2217</v>
      </c>
      <c r="C201" s="724" t="s">
        <v>991</v>
      </c>
      <c r="D201" s="724" t="s">
        <v>992</v>
      </c>
      <c r="E201" s="724" t="s">
        <v>2218</v>
      </c>
      <c r="F201" s="727"/>
      <c r="G201" s="727"/>
      <c r="H201" s="740">
        <v>0</v>
      </c>
      <c r="I201" s="727">
        <v>2</v>
      </c>
      <c r="J201" s="727">
        <v>73.240000000000009</v>
      </c>
      <c r="K201" s="740">
        <v>1</v>
      </c>
      <c r="L201" s="727">
        <v>2</v>
      </c>
      <c r="M201" s="728">
        <v>73.240000000000009</v>
      </c>
    </row>
    <row r="202" spans="1:13" ht="14.4" customHeight="1" x14ac:dyDescent="0.3">
      <c r="A202" s="723" t="s">
        <v>580</v>
      </c>
      <c r="B202" s="724" t="s">
        <v>2219</v>
      </c>
      <c r="C202" s="724" t="s">
        <v>2044</v>
      </c>
      <c r="D202" s="724" t="s">
        <v>2045</v>
      </c>
      <c r="E202" s="724" t="s">
        <v>2383</v>
      </c>
      <c r="F202" s="727"/>
      <c r="G202" s="727"/>
      <c r="H202" s="740">
        <v>0</v>
      </c>
      <c r="I202" s="727">
        <v>1</v>
      </c>
      <c r="J202" s="727">
        <v>44.120000000000019</v>
      </c>
      <c r="K202" s="740">
        <v>1</v>
      </c>
      <c r="L202" s="727">
        <v>1</v>
      </c>
      <c r="M202" s="728">
        <v>44.120000000000019</v>
      </c>
    </row>
    <row r="203" spans="1:13" ht="14.4" customHeight="1" x14ac:dyDescent="0.3">
      <c r="A203" s="723" t="s">
        <v>580</v>
      </c>
      <c r="B203" s="724" t="s">
        <v>2294</v>
      </c>
      <c r="C203" s="724" t="s">
        <v>2048</v>
      </c>
      <c r="D203" s="724" t="s">
        <v>2295</v>
      </c>
      <c r="E203" s="724" t="s">
        <v>2337</v>
      </c>
      <c r="F203" s="727"/>
      <c r="G203" s="727"/>
      <c r="H203" s="740">
        <v>0</v>
      </c>
      <c r="I203" s="727">
        <v>1</v>
      </c>
      <c r="J203" s="727">
        <v>29.029999999999998</v>
      </c>
      <c r="K203" s="740">
        <v>1</v>
      </c>
      <c r="L203" s="727">
        <v>1</v>
      </c>
      <c r="M203" s="728">
        <v>29.029999999999998</v>
      </c>
    </row>
    <row r="204" spans="1:13" ht="14.4" customHeight="1" x14ac:dyDescent="0.3">
      <c r="A204" s="723" t="s">
        <v>580</v>
      </c>
      <c r="B204" s="724" t="s">
        <v>2297</v>
      </c>
      <c r="C204" s="724" t="s">
        <v>1521</v>
      </c>
      <c r="D204" s="724" t="s">
        <v>1522</v>
      </c>
      <c r="E204" s="724" t="s">
        <v>2218</v>
      </c>
      <c r="F204" s="727"/>
      <c r="G204" s="727"/>
      <c r="H204" s="740">
        <v>0</v>
      </c>
      <c r="I204" s="727">
        <v>1</v>
      </c>
      <c r="J204" s="727">
        <v>86.68</v>
      </c>
      <c r="K204" s="740">
        <v>1</v>
      </c>
      <c r="L204" s="727">
        <v>1</v>
      </c>
      <c r="M204" s="728">
        <v>86.68</v>
      </c>
    </row>
    <row r="205" spans="1:13" ht="14.4" customHeight="1" x14ac:dyDescent="0.3">
      <c r="A205" s="723" t="s">
        <v>580</v>
      </c>
      <c r="B205" s="724" t="s">
        <v>2221</v>
      </c>
      <c r="C205" s="724" t="s">
        <v>1814</v>
      </c>
      <c r="D205" s="724" t="s">
        <v>2347</v>
      </c>
      <c r="E205" s="724" t="s">
        <v>2348</v>
      </c>
      <c r="F205" s="727"/>
      <c r="G205" s="727"/>
      <c r="H205" s="740">
        <v>0</v>
      </c>
      <c r="I205" s="727">
        <v>1</v>
      </c>
      <c r="J205" s="727">
        <v>65.53</v>
      </c>
      <c r="K205" s="740">
        <v>1</v>
      </c>
      <c r="L205" s="727">
        <v>1</v>
      </c>
      <c r="M205" s="728">
        <v>65.53</v>
      </c>
    </row>
    <row r="206" spans="1:13" ht="14.4" customHeight="1" x14ac:dyDescent="0.3">
      <c r="A206" s="723" t="s">
        <v>580</v>
      </c>
      <c r="B206" s="724" t="s">
        <v>2303</v>
      </c>
      <c r="C206" s="724" t="s">
        <v>2037</v>
      </c>
      <c r="D206" s="724" t="s">
        <v>2304</v>
      </c>
      <c r="E206" s="724" t="s">
        <v>2278</v>
      </c>
      <c r="F206" s="727"/>
      <c r="G206" s="727"/>
      <c r="H206" s="740">
        <v>0</v>
      </c>
      <c r="I206" s="727">
        <v>2</v>
      </c>
      <c r="J206" s="727">
        <v>176.49999999999997</v>
      </c>
      <c r="K206" s="740">
        <v>1</v>
      </c>
      <c r="L206" s="727">
        <v>2</v>
      </c>
      <c r="M206" s="728">
        <v>176.49999999999997</v>
      </c>
    </row>
    <row r="207" spans="1:13" ht="14.4" customHeight="1" x14ac:dyDescent="0.3">
      <c r="A207" s="723" t="s">
        <v>580</v>
      </c>
      <c r="B207" s="724" t="s">
        <v>2309</v>
      </c>
      <c r="C207" s="724" t="s">
        <v>1549</v>
      </c>
      <c r="D207" s="724" t="s">
        <v>2310</v>
      </c>
      <c r="E207" s="724" t="s">
        <v>2311</v>
      </c>
      <c r="F207" s="727"/>
      <c r="G207" s="727"/>
      <c r="H207" s="740">
        <v>0</v>
      </c>
      <c r="I207" s="727">
        <v>5</v>
      </c>
      <c r="J207" s="727">
        <v>6875</v>
      </c>
      <c r="K207" s="740">
        <v>1</v>
      </c>
      <c r="L207" s="727">
        <v>5</v>
      </c>
      <c r="M207" s="728">
        <v>6875</v>
      </c>
    </row>
    <row r="208" spans="1:13" ht="14.4" customHeight="1" x14ac:dyDescent="0.3">
      <c r="A208" s="723" t="s">
        <v>580</v>
      </c>
      <c r="B208" s="724" t="s">
        <v>2230</v>
      </c>
      <c r="C208" s="724" t="s">
        <v>1028</v>
      </c>
      <c r="D208" s="724" t="s">
        <v>2232</v>
      </c>
      <c r="E208" s="724" t="s">
        <v>2233</v>
      </c>
      <c r="F208" s="727"/>
      <c r="G208" s="727"/>
      <c r="H208" s="740">
        <v>0</v>
      </c>
      <c r="I208" s="727">
        <v>1</v>
      </c>
      <c r="J208" s="727">
        <v>60.819999999999958</v>
      </c>
      <c r="K208" s="740">
        <v>1</v>
      </c>
      <c r="L208" s="727">
        <v>1</v>
      </c>
      <c r="M208" s="728">
        <v>60.819999999999958</v>
      </c>
    </row>
    <row r="209" spans="1:13" ht="14.4" customHeight="1" x14ac:dyDescent="0.3">
      <c r="A209" s="723" t="s">
        <v>580</v>
      </c>
      <c r="B209" s="724" t="s">
        <v>2234</v>
      </c>
      <c r="C209" s="724" t="s">
        <v>1194</v>
      </c>
      <c r="D209" s="724" t="s">
        <v>2235</v>
      </c>
      <c r="E209" s="724" t="s">
        <v>2236</v>
      </c>
      <c r="F209" s="727"/>
      <c r="G209" s="727"/>
      <c r="H209" s="740">
        <v>0</v>
      </c>
      <c r="I209" s="727">
        <v>6.2</v>
      </c>
      <c r="J209" s="727">
        <v>76960.290000000008</v>
      </c>
      <c r="K209" s="740">
        <v>1</v>
      </c>
      <c r="L209" s="727">
        <v>6.2</v>
      </c>
      <c r="M209" s="728">
        <v>76960.290000000008</v>
      </c>
    </row>
    <row r="210" spans="1:13" ht="14.4" customHeight="1" x14ac:dyDescent="0.3">
      <c r="A210" s="723" t="s">
        <v>580</v>
      </c>
      <c r="B210" s="724" t="s">
        <v>2244</v>
      </c>
      <c r="C210" s="724" t="s">
        <v>1200</v>
      </c>
      <c r="D210" s="724" t="s">
        <v>2245</v>
      </c>
      <c r="E210" s="724" t="s">
        <v>2246</v>
      </c>
      <c r="F210" s="727"/>
      <c r="G210" s="727"/>
      <c r="H210" s="740">
        <v>0</v>
      </c>
      <c r="I210" s="727">
        <v>8</v>
      </c>
      <c r="J210" s="727">
        <v>7629.6</v>
      </c>
      <c r="K210" s="740">
        <v>1</v>
      </c>
      <c r="L210" s="727">
        <v>8</v>
      </c>
      <c r="M210" s="728">
        <v>7629.6</v>
      </c>
    </row>
    <row r="211" spans="1:13" ht="14.4" customHeight="1" x14ac:dyDescent="0.3">
      <c r="A211" s="723" t="s">
        <v>580</v>
      </c>
      <c r="B211" s="724" t="s">
        <v>2247</v>
      </c>
      <c r="C211" s="724" t="s">
        <v>1186</v>
      </c>
      <c r="D211" s="724" t="s">
        <v>1187</v>
      </c>
      <c r="E211" s="724" t="s">
        <v>2248</v>
      </c>
      <c r="F211" s="727"/>
      <c r="G211" s="727"/>
      <c r="H211" s="740">
        <v>0</v>
      </c>
      <c r="I211" s="727">
        <v>8</v>
      </c>
      <c r="J211" s="727">
        <v>2595.9220000000005</v>
      </c>
      <c r="K211" s="740">
        <v>1</v>
      </c>
      <c r="L211" s="727">
        <v>8</v>
      </c>
      <c r="M211" s="728">
        <v>2595.9220000000005</v>
      </c>
    </row>
    <row r="212" spans="1:13" ht="14.4" customHeight="1" x14ac:dyDescent="0.3">
      <c r="A212" s="723" t="s">
        <v>580</v>
      </c>
      <c r="B212" s="724" t="s">
        <v>2249</v>
      </c>
      <c r="C212" s="724" t="s">
        <v>1197</v>
      </c>
      <c r="D212" s="724" t="s">
        <v>2250</v>
      </c>
      <c r="E212" s="724" t="s">
        <v>2251</v>
      </c>
      <c r="F212" s="727"/>
      <c r="G212" s="727"/>
      <c r="H212" s="740">
        <v>0</v>
      </c>
      <c r="I212" s="727">
        <v>4</v>
      </c>
      <c r="J212" s="727">
        <v>224.39999999999995</v>
      </c>
      <c r="K212" s="740">
        <v>1</v>
      </c>
      <c r="L212" s="727">
        <v>4</v>
      </c>
      <c r="M212" s="728">
        <v>224.39999999999995</v>
      </c>
    </row>
    <row r="213" spans="1:13" ht="14.4" customHeight="1" x14ac:dyDescent="0.3">
      <c r="A213" s="723" t="s">
        <v>580</v>
      </c>
      <c r="B213" s="724" t="s">
        <v>2252</v>
      </c>
      <c r="C213" s="724" t="s">
        <v>1190</v>
      </c>
      <c r="D213" s="724" t="s">
        <v>2253</v>
      </c>
      <c r="E213" s="724" t="s">
        <v>2254</v>
      </c>
      <c r="F213" s="727"/>
      <c r="G213" s="727"/>
      <c r="H213" s="740">
        <v>0</v>
      </c>
      <c r="I213" s="727">
        <v>160</v>
      </c>
      <c r="J213" s="727">
        <v>4689.6000000000004</v>
      </c>
      <c r="K213" s="740">
        <v>1</v>
      </c>
      <c r="L213" s="727">
        <v>160</v>
      </c>
      <c r="M213" s="728">
        <v>4689.6000000000004</v>
      </c>
    </row>
    <row r="214" spans="1:13" ht="14.4" customHeight="1" x14ac:dyDescent="0.3">
      <c r="A214" s="723" t="s">
        <v>580</v>
      </c>
      <c r="B214" s="724" t="s">
        <v>2255</v>
      </c>
      <c r="C214" s="724" t="s">
        <v>1211</v>
      </c>
      <c r="D214" s="724" t="s">
        <v>2256</v>
      </c>
      <c r="E214" s="724" t="s">
        <v>2257</v>
      </c>
      <c r="F214" s="727"/>
      <c r="G214" s="727"/>
      <c r="H214" s="740">
        <v>0</v>
      </c>
      <c r="I214" s="727">
        <v>2.8</v>
      </c>
      <c r="J214" s="727">
        <v>446.6</v>
      </c>
      <c r="K214" s="740">
        <v>1</v>
      </c>
      <c r="L214" s="727">
        <v>2.8</v>
      </c>
      <c r="M214" s="728">
        <v>446.6</v>
      </c>
    </row>
    <row r="215" spans="1:13" ht="14.4" customHeight="1" x14ac:dyDescent="0.3">
      <c r="A215" s="723" t="s">
        <v>580</v>
      </c>
      <c r="B215" s="724" t="s">
        <v>2262</v>
      </c>
      <c r="C215" s="724" t="s">
        <v>1025</v>
      </c>
      <c r="D215" s="724" t="s">
        <v>2265</v>
      </c>
      <c r="E215" s="724" t="s">
        <v>2266</v>
      </c>
      <c r="F215" s="727"/>
      <c r="G215" s="727"/>
      <c r="H215" s="740">
        <v>0</v>
      </c>
      <c r="I215" s="727">
        <v>88</v>
      </c>
      <c r="J215" s="727">
        <v>5005.4486756101251</v>
      </c>
      <c r="K215" s="740">
        <v>1</v>
      </c>
      <c r="L215" s="727">
        <v>88</v>
      </c>
      <c r="M215" s="728">
        <v>5005.4486756101251</v>
      </c>
    </row>
    <row r="216" spans="1:13" ht="14.4" customHeight="1" x14ac:dyDescent="0.3">
      <c r="A216" s="723" t="s">
        <v>580</v>
      </c>
      <c r="B216" s="724" t="s">
        <v>2267</v>
      </c>
      <c r="C216" s="724" t="s">
        <v>1039</v>
      </c>
      <c r="D216" s="724" t="s">
        <v>2268</v>
      </c>
      <c r="E216" s="724" t="s">
        <v>2269</v>
      </c>
      <c r="F216" s="727"/>
      <c r="G216" s="727"/>
      <c r="H216" s="740">
        <v>0</v>
      </c>
      <c r="I216" s="727">
        <v>12</v>
      </c>
      <c r="J216" s="727">
        <v>3901.92</v>
      </c>
      <c r="K216" s="740">
        <v>1</v>
      </c>
      <c r="L216" s="727">
        <v>12</v>
      </c>
      <c r="M216" s="728">
        <v>3901.92</v>
      </c>
    </row>
    <row r="217" spans="1:13" ht="14.4" customHeight="1" x14ac:dyDescent="0.3">
      <c r="A217" s="723" t="s">
        <v>580</v>
      </c>
      <c r="B217" s="724" t="s">
        <v>2365</v>
      </c>
      <c r="C217" s="724" t="s">
        <v>1923</v>
      </c>
      <c r="D217" s="724" t="s">
        <v>1924</v>
      </c>
      <c r="E217" s="724" t="s">
        <v>2384</v>
      </c>
      <c r="F217" s="727"/>
      <c r="G217" s="727"/>
      <c r="H217" s="740">
        <v>0</v>
      </c>
      <c r="I217" s="727">
        <v>1</v>
      </c>
      <c r="J217" s="727">
        <v>90.660000000000025</v>
      </c>
      <c r="K217" s="740">
        <v>1</v>
      </c>
      <c r="L217" s="727">
        <v>1</v>
      </c>
      <c r="M217" s="728">
        <v>90.660000000000025</v>
      </c>
    </row>
    <row r="218" spans="1:13" ht="14.4" customHeight="1" x14ac:dyDescent="0.3">
      <c r="A218" s="723" t="s">
        <v>580</v>
      </c>
      <c r="B218" s="724" t="s">
        <v>2279</v>
      </c>
      <c r="C218" s="724" t="s">
        <v>1003</v>
      </c>
      <c r="D218" s="724" t="s">
        <v>2280</v>
      </c>
      <c r="E218" s="724" t="s">
        <v>2281</v>
      </c>
      <c r="F218" s="727"/>
      <c r="G218" s="727"/>
      <c r="H218" s="740">
        <v>0</v>
      </c>
      <c r="I218" s="727">
        <v>2</v>
      </c>
      <c r="J218" s="727">
        <v>162.58000000000001</v>
      </c>
      <c r="K218" s="740">
        <v>1</v>
      </c>
      <c r="L218" s="727">
        <v>2</v>
      </c>
      <c r="M218" s="728">
        <v>162.58000000000001</v>
      </c>
    </row>
    <row r="219" spans="1:13" ht="14.4" customHeight="1" x14ac:dyDescent="0.3">
      <c r="A219" s="723" t="s">
        <v>580</v>
      </c>
      <c r="B219" s="724" t="s">
        <v>2286</v>
      </c>
      <c r="C219" s="724" t="s">
        <v>1570</v>
      </c>
      <c r="D219" s="724" t="s">
        <v>1571</v>
      </c>
      <c r="E219" s="724" t="s">
        <v>1102</v>
      </c>
      <c r="F219" s="727"/>
      <c r="G219" s="727"/>
      <c r="H219" s="740">
        <v>0</v>
      </c>
      <c r="I219" s="727">
        <v>2</v>
      </c>
      <c r="J219" s="727">
        <v>271.2</v>
      </c>
      <c r="K219" s="740">
        <v>1</v>
      </c>
      <c r="L219" s="727">
        <v>2</v>
      </c>
      <c r="M219" s="728">
        <v>271.2</v>
      </c>
    </row>
    <row r="220" spans="1:13" ht="14.4" customHeight="1" x14ac:dyDescent="0.3">
      <c r="A220" s="723" t="s">
        <v>580</v>
      </c>
      <c r="B220" s="724" t="s">
        <v>2286</v>
      </c>
      <c r="C220" s="724" t="s">
        <v>1118</v>
      </c>
      <c r="D220" s="724" t="s">
        <v>1119</v>
      </c>
      <c r="E220" s="724" t="s">
        <v>1102</v>
      </c>
      <c r="F220" s="727"/>
      <c r="G220" s="727"/>
      <c r="H220" s="740">
        <v>0</v>
      </c>
      <c r="I220" s="727">
        <v>1</v>
      </c>
      <c r="J220" s="727">
        <v>135.59999999999997</v>
      </c>
      <c r="K220" s="740">
        <v>1</v>
      </c>
      <c r="L220" s="727">
        <v>1</v>
      </c>
      <c r="M220" s="728">
        <v>135.59999999999997</v>
      </c>
    </row>
    <row r="221" spans="1:13" ht="14.4" customHeight="1" x14ac:dyDescent="0.3">
      <c r="A221" s="723" t="s">
        <v>580</v>
      </c>
      <c r="B221" s="724" t="s">
        <v>2286</v>
      </c>
      <c r="C221" s="724" t="s">
        <v>1573</v>
      </c>
      <c r="D221" s="724" t="s">
        <v>1574</v>
      </c>
      <c r="E221" s="724" t="s">
        <v>1102</v>
      </c>
      <c r="F221" s="727"/>
      <c r="G221" s="727"/>
      <c r="H221" s="740">
        <v>0</v>
      </c>
      <c r="I221" s="727">
        <v>2</v>
      </c>
      <c r="J221" s="727">
        <v>271.19999999999993</v>
      </c>
      <c r="K221" s="740">
        <v>1</v>
      </c>
      <c r="L221" s="727">
        <v>2</v>
      </c>
      <c r="M221" s="728">
        <v>271.19999999999993</v>
      </c>
    </row>
    <row r="222" spans="1:13" ht="14.4" customHeight="1" x14ac:dyDescent="0.3">
      <c r="A222" s="723" t="s">
        <v>580</v>
      </c>
      <c r="B222" s="724" t="s">
        <v>2286</v>
      </c>
      <c r="C222" s="724" t="s">
        <v>1121</v>
      </c>
      <c r="D222" s="724" t="s">
        <v>1122</v>
      </c>
      <c r="E222" s="724" t="s">
        <v>1102</v>
      </c>
      <c r="F222" s="727"/>
      <c r="G222" s="727"/>
      <c r="H222" s="740">
        <v>0</v>
      </c>
      <c r="I222" s="727">
        <v>1</v>
      </c>
      <c r="J222" s="727">
        <v>135.59999999999997</v>
      </c>
      <c r="K222" s="740">
        <v>1</v>
      </c>
      <c r="L222" s="727">
        <v>1</v>
      </c>
      <c r="M222" s="728">
        <v>135.59999999999997</v>
      </c>
    </row>
    <row r="223" spans="1:13" ht="14.4" customHeight="1" x14ac:dyDescent="0.3">
      <c r="A223" s="723" t="s">
        <v>580</v>
      </c>
      <c r="B223" s="724" t="s">
        <v>2286</v>
      </c>
      <c r="C223" s="724" t="s">
        <v>2060</v>
      </c>
      <c r="D223" s="724" t="s">
        <v>2061</v>
      </c>
      <c r="E223" s="724" t="s">
        <v>2288</v>
      </c>
      <c r="F223" s="727"/>
      <c r="G223" s="727"/>
      <c r="H223" s="740">
        <v>0</v>
      </c>
      <c r="I223" s="727">
        <v>1</v>
      </c>
      <c r="J223" s="727">
        <v>111.95</v>
      </c>
      <c r="K223" s="740">
        <v>1</v>
      </c>
      <c r="L223" s="727">
        <v>1</v>
      </c>
      <c r="M223" s="728">
        <v>111.95</v>
      </c>
    </row>
    <row r="224" spans="1:13" ht="14.4" customHeight="1" x14ac:dyDescent="0.3">
      <c r="A224" s="723" t="s">
        <v>580</v>
      </c>
      <c r="B224" s="724" t="s">
        <v>2286</v>
      </c>
      <c r="C224" s="724" t="s">
        <v>1852</v>
      </c>
      <c r="D224" s="724" t="s">
        <v>1853</v>
      </c>
      <c r="E224" s="724" t="s">
        <v>2288</v>
      </c>
      <c r="F224" s="727"/>
      <c r="G224" s="727"/>
      <c r="H224" s="740">
        <v>0</v>
      </c>
      <c r="I224" s="727">
        <v>2</v>
      </c>
      <c r="J224" s="727">
        <v>223.89999999999998</v>
      </c>
      <c r="K224" s="740">
        <v>1</v>
      </c>
      <c r="L224" s="727">
        <v>2</v>
      </c>
      <c r="M224" s="728">
        <v>223.89999999999998</v>
      </c>
    </row>
    <row r="225" spans="1:13" ht="14.4" customHeight="1" x14ac:dyDescent="0.3">
      <c r="A225" s="723" t="s">
        <v>580</v>
      </c>
      <c r="B225" s="724" t="s">
        <v>2286</v>
      </c>
      <c r="C225" s="724" t="s">
        <v>1110</v>
      </c>
      <c r="D225" s="724" t="s">
        <v>1111</v>
      </c>
      <c r="E225" s="724" t="s">
        <v>2288</v>
      </c>
      <c r="F225" s="727"/>
      <c r="G225" s="727"/>
      <c r="H225" s="740">
        <v>0</v>
      </c>
      <c r="I225" s="727">
        <v>2</v>
      </c>
      <c r="J225" s="727">
        <v>223.89999999999998</v>
      </c>
      <c r="K225" s="740">
        <v>1</v>
      </c>
      <c r="L225" s="727">
        <v>2</v>
      </c>
      <c r="M225" s="728">
        <v>223.89999999999998</v>
      </c>
    </row>
    <row r="226" spans="1:13" ht="14.4" customHeight="1" thickBot="1" x14ac:dyDescent="0.35">
      <c r="A226" s="729" t="s">
        <v>580</v>
      </c>
      <c r="B226" s="730" t="s">
        <v>2286</v>
      </c>
      <c r="C226" s="730" t="s">
        <v>1114</v>
      </c>
      <c r="D226" s="730" t="s">
        <v>2289</v>
      </c>
      <c r="E226" s="730" t="s">
        <v>2288</v>
      </c>
      <c r="F226" s="733"/>
      <c r="G226" s="733"/>
      <c r="H226" s="741">
        <v>0</v>
      </c>
      <c r="I226" s="733">
        <v>2</v>
      </c>
      <c r="J226" s="733">
        <v>223.9</v>
      </c>
      <c r="K226" s="741">
        <v>1</v>
      </c>
      <c r="L226" s="733">
        <v>2</v>
      </c>
      <c r="M226" s="734">
        <v>223.9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3" t="s">
        <v>254</v>
      </c>
      <c r="B1" s="563"/>
      <c r="C1" s="563"/>
      <c r="D1" s="563"/>
      <c r="E1" s="563"/>
      <c r="F1" s="525"/>
      <c r="G1" s="525"/>
      <c r="H1" s="525"/>
      <c r="I1" s="525"/>
      <c r="J1" s="556"/>
      <c r="K1" s="556"/>
      <c r="L1" s="556"/>
      <c r="M1" s="556"/>
      <c r="N1" s="556"/>
      <c r="O1" s="556"/>
      <c r="P1" s="556"/>
      <c r="Q1" s="556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1947</v>
      </c>
      <c r="C3" s="437">
        <f>SUM(C6:C1048576)</f>
        <v>667</v>
      </c>
      <c r="D3" s="437">
        <f>SUM(D6:D1048576)</f>
        <v>1139</v>
      </c>
      <c r="E3" s="438">
        <f>SUM(E6:E1048576)</f>
        <v>0</v>
      </c>
      <c r="F3" s="435">
        <f>IF(SUM($B3:$E3)=0,"",B3/SUM($B3:$E3))</f>
        <v>0.51878497202238205</v>
      </c>
      <c r="G3" s="433">
        <f t="shared" ref="G3:I3" si="0">IF(SUM($B3:$E3)=0,"",C3/SUM($B3:$E3))</f>
        <v>0.17772448707700506</v>
      </c>
      <c r="H3" s="433">
        <f t="shared" si="0"/>
        <v>0.30349054090061284</v>
      </c>
      <c r="I3" s="434">
        <f t="shared" si="0"/>
        <v>0</v>
      </c>
      <c r="J3" s="437">
        <f>SUM(J6:J1048576)</f>
        <v>230</v>
      </c>
      <c r="K3" s="437">
        <f>SUM(K6:K1048576)</f>
        <v>304</v>
      </c>
      <c r="L3" s="437">
        <f>SUM(L6:L1048576)</f>
        <v>1139</v>
      </c>
      <c r="M3" s="438">
        <f>SUM(M6:M1048576)</f>
        <v>0</v>
      </c>
      <c r="N3" s="435">
        <f>IF(SUM($J3:$M3)=0,"",J3/SUM($J3:$M3))</f>
        <v>0.13747758517632994</v>
      </c>
      <c r="O3" s="433">
        <f t="shared" ref="O3:Q3" si="1">IF(SUM($J3:$M3)=0,"",K3/SUM($J3:$M3))</f>
        <v>0.1817095038852361</v>
      </c>
      <c r="P3" s="433">
        <f t="shared" si="1"/>
        <v>0.68081291093843399</v>
      </c>
      <c r="Q3" s="434">
        <f t="shared" si="1"/>
        <v>0</v>
      </c>
    </row>
    <row r="4" spans="1:17" ht="14.4" customHeight="1" thickBot="1" x14ac:dyDescent="0.35">
      <c r="A4" s="431"/>
      <c r="B4" s="576" t="s">
        <v>256</v>
      </c>
      <c r="C4" s="577"/>
      <c r="D4" s="577"/>
      <c r="E4" s="578"/>
      <c r="F4" s="573" t="s">
        <v>261</v>
      </c>
      <c r="G4" s="574"/>
      <c r="H4" s="574"/>
      <c r="I4" s="575"/>
      <c r="J4" s="576" t="s">
        <v>262</v>
      </c>
      <c r="K4" s="577"/>
      <c r="L4" s="577"/>
      <c r="M4" s="578"/>
      <c r="N4" s="573" t="s">
        <v>263</v>
      </c>
      <c r="O4" s="574"/>
      <c r="P4" s="574"/>
      <c r="Q4" s="575"/>
    </row>
    <row r="5" spans="1:17" ht="14.4" customHeight="1" thickBot="1" x14ac:dyDescent="0.35">
      <c r="A5" s="756" t="s">
        <v>255</v>
      </c>
      <c r="B5" s="757" t="s">
        <v>257</v>
      </c>
      <c r="C5" s="757" t="s">
        <v>258</v>
      </c>
      <c r="D5" s="757" t="s">
        <v>259</v>
      </c>
      <c r="E5" s="758" t="s">
        <v>260</v>
      </c>
      <c r="F5" s="759" t="s">
        <v>257</v>
      </c>
      <c r="G5" s="760" t="s">
        <v>258</v>
      </c>
      <c r="H5" s="760" t="s">
        <v>259</v>
      </c>
      <c r="I5" s="761" t="s">
        <v>260</v>
      </c>
      <c r="J5" s="757" t="s">
        <v>257</v>
      </c>
      <c r="K5" s="757" t="s">
        <v>258</v>
      </c>
      <c r="L5" s="757" t="s">
        <v>259</v>
      </c>
      <c r="M5" s="758" t="s">
        <v>260</v>
      </c>
      <c r="N5" s="759" t="s">
        <v>257</v>
      </c>
      <c r="O5" s="760" t="s">
        <v>258</v>
      </c>
      <c r="P5" s="760" t="s">
        <v>259</v>
      </c>
      <c r="Q5" s="761" t="s">
        <v>260</v>
      </c>
    </row>
    <row r="6" spans="1:17" ht="14.4" customHeight="1" x14ac:dyDescent="0.3">
      <c r="A6" s="765" t="s">
        <v>2386</v>
      </c>
      <c r="B6" s="771"/>
      <c r="C6" s="721"/>
      <c r="D6" s="721"/>
      <c r="E6" s="722"/>
      <c r="F6" s="768"/>
      <c r="G6" s="739"/>
      <c r="H6" s="739"/>
      <c r="I6" s="774"/>
      <c r="J6" s="771"/>
      <c r="K6" s="721"/>
      <c r="L6" s="721"/>
      <c r="M6" s="722"/>
      <c r="N6" s="768"/>
      <c r="O6" s="739"/>
      <c r="P6" s="739"/>
      <c r="Q6" s="762"/>
    </row>
    <row r="7" spans="1:17" ht="14.4" customHeight="1" x14ac:dyDescent="0.3">
      <c r="A7" s="766" t="s">
        <v>2387</v>
      </c>
      <c r="B7" s="772">
        <v>583</v>
      </c>
      <c r="C7" s="727">
        <v>49</v>
      </c>
      <c r="D7" s="727">
        <v>339</v>
      </c>
      <c r="E7" s="728"/>
      <c r="F7" s="769">
        <v>0.60041194644696194</v>
      </c>
      <c r="G7" s="740">
        <v>5.0463439752832129E-2</v>
      </c>
      <c r="H7" s="740">
        <v>0.34912461380020599</v>
      </c>
      <c r="I7" s="775">
        <v>0</v>
      </c>
      <c r="J7" s="772">
        <v>53</v>
      </c>
      <c r="K7" s="727">
        <v>32</v>
      </c>
      <c r="L7" s="727">
        <v>339</v>
      </c>
      <c r="M7" s="728"/>
      <c r="N7" s="769">
        <v>0.125</v>
      </c>
      <c r="O7" s="740">
        <v>7.5471698113207544E-2</v>
      </c>
      <c r="P7" s="740">
        <v>0.79952830188679247</v>
      </c>
      <c r="Q7" s="763">
        <v>0</v>
      </c>
    </row>
    <row r="8" spans="1:17" ht="14.4" customHeight="1" x14ac:dyDescent="0.3">
      <c r="A8" s="766" t="s">
        <v>2388</v>
      </c>
      <c r="B8" s="772">
        <v>358</v>
      </c>
      <c r="C8" s="727">
        <v>298</v>
      </c>
      <c r="D8" s="727">
        <v>465</v>
      </c>
      <c r="E8" s="728"/>
      <c r="F8" s="769">
        <v>0.31935771632471011</v>
      </c>
      <c r="G8" s="740">
        <v>0.26583407671721676</v>
      </c>
      <c r="H8" s="740">
        <v>0.41480820695807313</v>
      </c>
      <c r="I8" s="775">
        <v>0</v>
      </c>
      <c r="J8" s="772">
        <v>52</v>
      </c>
      <c r="K8" s="727">
        <v>120</v>
      </c>
      <c r="L8" s="727">
        <v>465</v>
      </c>
      <c r="M8" s="728"/>
      <c r="N8" s="769">
        <v>8.1632653061224483E-2</v>
      </c>
      <c r="O8" s="740">
        <v>0.18838304552590268</v>
      </c>
      <c r="P8" s="740">
        <v>0.72998430141287285</v>
      </c>
      <c r="Q8" s="763">
        <v>0</v>
      </c>
    </row>
    <row r="9" spans="1:17" ht="14.4" customHeight="1" x14ac:dyDescent="0.3">
      <c r="A9" s="766" t="s">
        <v>2389</v>
      </c>
      <c r="B9" s="772">
        <v>315</v>
      </c>
      <c r="C9" s="727">
        <v>216</v>
      </c>
      <c r="D9" s="727">
        <v>241</v>
      </c>
      <c r="E9" s="728"/>
      <c r="F9" s="769">
        <v>0.40803108808290156</v>
      </c>
      <c r="G9" s="740">
        <v>0.27979274611398963</v>
      </c>
      <c r="H9" s="740">
        <v>0.31217616580310881</v>
      </c>
      <c r="I9" s="775">
        <v>0</v>
      </c>
      <c r="J9" s="772">
        <v>44</v>
      </c>
      <c r="K9" s="727">
        <v>93</v>
      </c>
      <c r="L9" s="727">
        <v>241</v>
      </c>
      <c r="M9" s="728"/>
      <c r="N9" s="769">
        <v>0.1164021164021164</v>
      </c>
      <c r="O9" s="740">
        <v>0.24603174603174602</v>
      </c>
      <c r="P9" s="740">
        <v>0.63756613756613756</v>
      </c>
      <c r="Q9" s="763">
        <v>0</v>
      </c>
    </row>
    <row r="10" spans="1:17" ht="14.4" customHeight="1" x14ac:dyDescent="0.3">
      <c r="A10" s="766" t="s">
        <v>2390</v>
      </c>
      <c r="B10" s="772">
        <v>26</v>
      </c>
      <c r="C10" s="727">
        <v>6</v>
      </c>
      <c r="D10" s="727"/>
      <c r="E10" s="728"/>
      <c r="F10" s="769">
        <v>0.8125</v>
      </c>
      <c r="G10" s="740">
        <v>0.1875</v>
      </c>
      <c r="H10" s="740">
        <v>0</v>
      </c>
      <c r="I10" s="775">
        <v>0</v>
      </c>
      <c r="J10" s="772">
        <v>9</v>
      </c>
      <c r="K10" s="727">
        <v>3</v>
      </c>
      <c r="L10" s="727"/>
      <c r="M10" s="728"/>
      <c r="N10" s="769">
        <v>0.75</v>
      </c>
      <c r="O10" s="740">
        <v>0.25</v>
      </c>
      <c r="P10" s="740">
        <v>0</v>
      </c>
      <c r="Q10" s="763">
        <v>0</v>
      </c>
    </row>
    <row r="11" spans="1:17" ht="14.4" customHeight="1" x14ac:dyDescent="0.3">
      <c r="A11" s="766" t="s">
        <v>2391</v>
      </c>
      <c r="B11" s="772">
        <v>621</v>
      </c>
      <c r="C11" s="727">
        <v>98</v>
      </c>
      <c r="D11" s="727">
        <v>94</v>
      </c>
      <c r="E11" s="728"/>
      <c r="F11" s="769">
        <v>0.76383763837638374</v>
      </c>
      <c r="G11" s="740">
        <v>0.12054120541205413</v>
      </c>
      <c r="H11" s="740">
        <v>0.11562115621156212</v>
      </c>
      <c r="I11" s="775">
        <v>0</v>
      </c>
      <c r="J11" s="772">
        <v>50</v>
      </c>
      <c r="K11" s="727">
        <v>56</v>
      </c>
      <c r="L11" s="727">
        <v>94</v>
      </c>
      <c r="M11" s="728"/>
      <c r="N11" s="769">
        <v>0.25</v>
      </c>
      <c r="O11" s="740">
        <v>0.28000000000000003</v>
      </c>
      <c r="P11" s="740">
        <v>0.47</v>
      </c>
      <c r="Q11" s="763">
        <v>0</v>
      </c>
    </row>
    <row r="12" spans="1:17" ht="14.4" customHeight="1" x14ac:dyDescent="0.3">
      <c r="A12" s="766" t="s">
        <v>2392</v>
      </c>
      <c r="B12" s="772">
        <v>6</v>
      </c>
      <c r="C12" s="727"/>
      <c r="D12" s="727"/>
      <c r="E12" s="728"/>
      <c r="F12" s="769">
        <v>1</v>
      </c>
      <c r="G12" s="740">
        <v>0</v>
      </c>
      <c r="H12" s="740">
        <v>0</v>
      </c>
      <c r="I12" s="775">
        <v>0</v>
      </c>
      <c r="J12" s="772">
        <v>6</v>
      </c>
      <c r="K12" s="727"/>
      <c r="L12" s="727"/>
      <c r="M12" s="728"/>
      <c r="N12" s="769">
        <v>1</v>
      </c>
      <c r="O12" s="740">
        <v>0</v>
      </c>
      <c r="P12" s="740">
        <v>0</v>
      </c>
      <c r="Q12" s="763">
        <v>0</v>
      </c>
    </row>
    <row r="13" spans="1:17" ht="14.4" customHeight="1" thickBot="1" x14ac:dyDescent="0.35">
      <c r="A13" s="767" t="s">
        <v>2393</v>
      </c>
      <c r="B13" s="773">
        <v>38</v>
      </c>
      <c r="C13" s="733"/>
      <c r="D13" s="733"/>
      <c r="E13" s="734"/>
      <c r="F13" s="770">
        <v>1</v>
      </c>
      <c r="G13" s="741">
        <v>0</v>
      </c>
      <c r="H13" s="741">
        <v>0</v>
      </c>
      <c r="I13" s="776">
        <v>0</v>
      </c>
      <c r="J13" s="773">
        <v>16</v>
      </c>
      <c r="K13" s="733"/>
      <c r="L13" s="733"/>
      <c r="M13" s="734"/>
      <c r="N13" s="770">
        <v>1</v>
      </c>
      <c r="O13" s="741">
        <v>0</v>
      </c>
      <c r="P13" s="741">
        <v>0</v>
      </c>
      <c r="Q13" s="7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3" t="s">
        <v>177</v>
      </c>
      <c r="B1" s="563"/>
      <c r="C1" s="563"/>
      <c r="D1" s="563"/>
      <c r="E1" s="563"/>
      <c r="F1" s="563"/>
      <c r="G1" s="563"/>
      <c r="H1" s="563"/>
      <c r="I1" s="525"/>
      <c r="J1" s="525"/>
      <c r="K1" s="525"/>
      <c r="L1" s="525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0" t="s">
        <v>15</v>
      </c>
      <c r="D3" s="579"/>
      <c r="E3" s="579" t="s">
        <v>16</v>
      </c>
      <c r="F3" s="579"/>
      <c r="G3" s="579"/>
      <c r="H3" s="579"/>
      <c r="I3" s="579" t="s">
        <v>190</v>
      </c>
      <c r="J3" s="579"/>
      <c r="K3" s="579"/>
      <c r="L3" s="58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7">
        <v>4</v>
      </c>
      <c r="B5" s="708" t="s">
        <v>2111</v>
      </c>
      <c r="C5" s="711">
        <v>4828789.1499999966</v>
      </c>
      <c r="D5" s="711">
        <v>3045</v>
      </c>
      <c r="E5" s="711">
        <v>3952459.3699999969</v>
      </c>
      <c r="F5" s="777">
        <v>0.81851976701032791</v>
      </c>
      <c r="G5" s="711">
        <v>2255</v>
      </c>
      <c r="H5" s="777">
        <v>0.7405582922824302</v>
      </c>
      <c r="I5" s="711">
        <v>876329.77999999968</v>
      </c>
      <c r="J5" s="777">
        <v>0.181480232989672</v>
      </c>
      <c r="K5" s="711">
        <v>790</v>
      </c>
      <c r="L5" s="777">
        <v>0.2594417077175698</v>
      </c>
      <c r="M5" s="711" t="s">
        <v>74</v>
      </c>
      <c r="N5" s="270"/>
    </row>
    <row r="6" spans="1:14" ht="14.4" customHeight="1" x14ac:dyDescent="0.3">
      <c r="A6" s="707">
        <v>4</v>
      </c>
      <c r="B6" s="708" t="s">
        <v>2394</v>
      </c>
      <c r="C6" s="711">
        <v>527195.54999999981</v>
      </c>
      <c r="D6" s="711">
        <v>1154.5</v>
      </c>
      <c r="E6" s="711">
        <v>331803.4499999999</v>
      </c>
      <c r="F6" s="777">
        <v>0.62937452715600506</v>
      </c>
      <c r="G6" s="711">
        <v>681</v>
      </c>
      <c r="H6" s="777">
        <v>0.58986574274577741</v>
      </c>
      <c r="I6" s="711">
        <v>195392.09999999998</v>
      </c>
      <c r="J6" s="777">
        <v>0.37062547284399505</v>
      </c>
      <c r="K6" s="711">
        <v>473.5</v>
      </c>
      <c r="L6" s="777">
        <v>0.41013425725422259</v>
      </c>
      <c r="M6" s="711" t="s">
        <v>1</v>
      </c>
      <c r="N6" s="270"/>
    </row>
    <row r="7" spans="1:14" ht="14.4" customHeight="1" x14ac:dyDescent="0.3">
      <c r="A7" s="707">
        <v>4</v>
      </c>
      <c r="B7" s="708" t="s">
        <v>2395</v>
      </c>
      <c r="C7" s="711">
        <v>0</v>
      </c>
      <c r="D7" s="711">
        <v>111.5</v>
      </c>
      <c r="E7" s="711">
        <v>0</v>
      </c>
      <c r="F7" s="777" t="s">
        <v>563</v>
      </c>
      <c r="G7" s="711">
        <v>91</v>
      </c>
      <c r="H7" s="777">
        <v>0.81614349775784756</v>
      </c>
      <c r="I7" s="711">
        <v>0</v>
      </c>
      <c r="J7" s="777" t="s">
        <v>563</v>
      </c>
      <c r="K7" s="711">
        <v>20.5</v>
      </c>
      <c r="L7" s="777">
        <v>0.18385650224215247</v>
      </c>
      <c r="M7" s="711" t="s">
        <v>1</v>
      </c>
      <c r="N7" s="270"/>
    </row>
    <row r="8" spans="1:14" ht="14.4" customHeight="1" x14ac:dyDescent="0.3">
      <c r="A8" s="707">
        <v>4</v>
      </c>
      <c r="B8" s="708" t="s">
        <v>2396</v>
      </c>
      <c r="C8" s="711">
        <v>4301593.5999999968</v>
      </c>
      <c r="D8" s="711">
        <v>1779</v>
      </c>
      <c r="E8" s="711">
        <v>3620655.9199999971</v>
      </c>
      <c r="F8" s="777">
        <v>0.84170106632109543</v>
      </c>
      <c r="G8" s="711">
        <v>1483</v>
      </c>
      <c r="H8" s="777">
        <v>0.83361439010680161</v>
      </c>
      <c r="I8" s="711">
        <v>680937.6799999997</v>
      </c>
      <c r="J8" s="777">
        <v>0.15829893367890455</v>
      </c>
      <c r="K8" s="711">
        <v>296</v>
      </c>
      <c r="L8" s="777">
        <v>0.16638560989319842</v>
      </c>
      <c r="M8" s="711" t="s">
        <v>1</v>
      </c>
      <c r="N8" s="270"/>
    </row>
    <row r="9" spans="1:14" ht="14.4" customHeight="1" x14ac:dyDescent="0.3">
      <c r="A9" s="707" t="s">
        <v>2397</v>
      </c>
      <c r="B9" s="708" t="s">
        <v>3</v>
      </c>
      <c r="C9" s="711">
        <v>4828789.1499999966</v>
      </c>
      <c r="D9" s="711">
        <v>3045</v>
      </c>
      <c r="E9" s="711">
        <v>3952459.3699999969</v>
      </c>
      <c r="F9" s="777">
        <v>0.81851976701032791</v>
      </c>
      <c r="G9" s="711">
        <v>2255</v>
      </c>
      <c r="H9" s="777">
        <v>0.7405582922824302</v>
      </c>
      <c r="I9" s="711">
        <v>876329.77999999968</v>
      </c>
      <c r="J9" s="777">
        <v>0.181480232989672</v>
      </c>
      <c r="K9" s="711">
        <v>790</v>
      </c>
      <c r="L9" s="777">
        <v>0.2594417077175698</v>
      </c>
      <c r="M9" s="711" t="s">
        <v>565</v>
      </c>
      <c r="N9" s="270"/>
    </row>
    <row r="11" spans="1:14" ht="14.4" customHeight="1" x14ac:dyDescent="0.3">
      <c r="A11" s="707">
        <v>4</v>
      </c>
      <c r="B11" s="708" t="s">
        <v>2111</v>
      </c>
      <c r="C11" s="711" t="s">
        <v>563</v>
      </c>
      <c r="D11" s="711" t="s">
        <v>563</v>
      </c>
      <c r="E11" s="711" t="s">
        <v>563</v>
      </c>
      <c r="F11" s="777" t="s">
        <v>563</v>
      </c>
      <c r="G11" s="711" t="s">
        <v>563</v>
      </c>
      <c r="H11" s="777" t="s">
        <v>563</v>
      </c>
      <c r="I11" s="711" t="s">
        <v>563</v>
      </c>
      <c r="J11" s="777" t="s">
        <v>563</v>
      </c>
      <c r="K11" s="711" t="s">
        <v>563</v>
      </c>
      <c r="L11" s="777" t="s">
        <v>563</v>
      </c>
      <c r="M11" s="711" t="s">
        <v>74</v>
      </c>
      <c r="N11" s="270"/>
    </row>
    <row r="12" spans="1:14" ht="14.4" customHeight="1" x14ac:dyDescent="0.3">
      <c r="A12" s="707" t="s">
        <v>2398</v>
      </c>
      <c r="B12" s="708" t="s">
        <v>2394</v>
      </c>
      <c r="C12" s="711">
        <v>51145.10000000002</v>
      </c>
      <c r="D12" s="711">
        <v>171</v>
      </c>
      <c r="E12" s="711">
        <v>21257.360000000008</v>
      </c>
      <c r="F12" s="777">
        <v>0.41562847662825958</v>
      </c>
      <c r="G12" s="711">
        <v>76</v>
      </c>
      <c r="H12" s="777">
        <v>0.44444444444444442</v>
      </c>
      <c r="I12" s="711">
        <v>29887.740000000009</v>
      </c>
      <c r="J12" s="777">
        <v>0.58437152337174036</v>
      </c>
      <c r="K12" s="711">
        <v>95</v>
      </c>
      <c r="L12" s="777">
        <v>0.55555555555555558</v>
      </c>
      <c r="M12" s="711" t="s">
        <v>1</v>
      </c>
      <c r="N12" s="270"/>
    </row>
    <row r="13" spans="1:14" ht="14.4" customHeight="1" x14ac:dyDescent="0.3">
      <c r="A13" s="707" t="s">
        <v>2398</v>
      </c>
      <c r="B13" s="708" t="s">
        <v>2395</v>
      </c>
      <c r="C13" s="711">
        <v>0</v>
      </c>
      <c r="D13" s="711">
        <v>21</v>
      </c>
      <c r="E13" s="711">
        <v>0</v>
      </c>
      <c r="F13" s="777" t="s">
        <v>563</v>
      </c>
      <c r="G13" s="711">
        <v>18</v>
      </c>
      <c r="H13" s="777">
        <v>0.8571428571428571</v>
      </c>
      <c r="I13" s="711">
        <v>0</v>
      </c>
      <c r="J13" s="777" t="s">
        <v>563</v>
      </c>
      <c r="K13" s="711">
        <v>3</v>
      </c>
      <c r="L13" s="777">
        <v>0.14285714285714285</v>
      </c>
      <c r="M13" s="711" t="s">
        <v>1</v>
      </c>
      <c r="N13" s="270"/>
    </row>
    <row r="14" spans="1:14" ht="14.4" customHeight="1" x14ac:dyDescent="0.3">
      <c r="A14" s="707" t="s">
        <v>2398</v>
      </c>
      <c r="B14" s="708" t="s">
        <v>2396</v>
      </c>
      <c r="C14" s="711">
        <v>1560</v>
      </c>
      <c r="D14" s="711">
        <v>3</v>
      </c>
      <c r="E14" s="711">
        <v>660</v>
      </c>
      <c r="F14" s="777">
        <v>0.42307692307692307</v>
      </c>
      <c r="G14" s="711">
        <v>2</v>
      </c>
      <c r="H14" s="777">
        <v>0.66666666666666663</v>
      </c>
      <c r="I14" s="711">
        <v>900</v>
      </c>
      <c r="J14" s="777">
        <v>0.57692307692307687</v>
      </c>
      <c r="K14" s="711">
        <v>1</v>
      </c>
      <c r="L14" s="777">
        <v>0.33333333333333331</v>
      </c>
      <c r="M14" s="711" t="s">
        <v>1</v>
      </c>
      <c r="N14" s="270"/>
    </row>
    <row r="15" spans="1:14" ht="14.4" customHeight="1" x14ac:dyDescent="0.3">
      <c r="A15" s="707" t="s">
        <v>2398</v>
      </c>
      <c r="B15" s="708" t="s">
        <v>2399</v>
      </c>
      <c r="C15" s="711">
        <v>52705.10000000002</v>
      </c>
      <c r="D15" s="711">
        <v>195</v>
      </c>
      <c r="E15" s="711">
        <v>21917.360000000008</v>
      </c>
      <c r="F15" s="777">
        <v>0.41584894061485511</v>
      </c>
      <c r="G15" s="711">
        <v>96</v>
      </c>
      <c r="H15" s="777">
        <v>0.49230769230769234</v>
      </c>
      <c r="I15" s="711">
        <v>30787.740000000009</v>
      </c>
      <c r="J15" s="777">
        <v>0.58415105938514489</v>
      </c>
      <c r="K15" s="711">
        <v>99</v>
      </c>
      <c r="L15" s="777">
        <v>0.50769230769230766</v>
      </c>
      <c r="M15" s="711" t="s">
        <v>569</v>
      </c>
      <c r="N15" s="270"/>
    </row>
    <row r="16" spans="1:14" ht="14.4" customHeight="1" x14ac:dyDescent="0.3">
      <c r="A16" s="707" t="s">
        <v>563</v>
      </c>
      <c r="B16" s="708" t="s">
        <v>563</v>
      </c>
      <c r="C16" s="711" t="s">
        <v>563</v>
      </c>
      <c r="D16" s="711" t="s">
        <v>563</v>
      </c>
      <c r="E16" s="711" t="s">
        <v>563</v>
      </c>
      <c r="F16" s="777" t="s">
        <v>563</v>
      </c>
      <c r="G16" s="711" t="s">
        <v>563</v>
      </c>
      <c r="H16" s="777" t="s">
        <v>563</v>
      </c>
      <c r="I16" s="711" t="s">
        <v>563</v>
      </c>
      <c r="J16" s="777" t="s">
        <v>563</v>
      </c>
      <c r="K16" s="711" t="s">
        <v>563</v>
      </c>
      <c r="L16" s="777" t="s">
        <v>563</v>
      </c>
      <c r="M16" s="711" t="s">
        <v>570</v>
      </c>
      <c r="N16" s="270"/>
    </row>
    <row r="17" spans="1:14" ht="14.4" customHeight="1" x14ac:dyDescent="0.3">
      <c r="A17" s="707" t="s">
        <v>2400</v>
      </c>
      <c r="B17" s="708" t="s">
        <v>2394</v>
      </c>
      <c r="C17" s="711">
        <v>367666.54999999993</v>
      </c>
      <c r="D17" s="711">
        <v>702</v>
      </c>
      <c r="E17" s="711">
        <v>252522.43</v>
      </c>
      <c r="F17" s="777">
        <v>0.68682459690717046</v>
      </c>
      <c r="G17" s="711">
        <v>441.5</v>
      </c>
      <c r="H17" s="777">
        <v>0.62891737891737887</v>
      </c>
      <c r="I17" s="711">
        <v>115144.11999999992</v>
      </c>
      <c r="J17" s="777">
        <v>0.31317540309282949</v>
      </c>
      <c r="K17" s="711">
        <v>260.5</v>
      </c>
      <c r="L17" s="777">
        <v>0.37108262108262108</v>
      </c>
      <c r="M17" s="711" t="s">
        <v>1</v>
      </c>
      <c r="N17" s="270"/>
    </row>
    <row r="18" spans="1:14" ht="14.4" customHeight="1" x14ac:dyDescent="0.3">
      <c r="A18" s="707" t="s">
        <v>2400</v>
      </c>
      <c r="B18" s="708" t="s">
        <v>2395</v>
      </c>
      <c r="C18" s="711">
        <v>0</v>
      </c>
      <c r="D18" s="711">
        <v>80</v>
      </c>
      <c r="E18" s="711">
        <v>0</v>
      </c>
      <c r="F18" s="777" t="s">
        <v>563</v>
      </c>
      <c r="G18" s="711">
        <v>67.5</v>
      </c>
      <c r="H18" s="777">
        <v>0.84375</v>
      </c>
      <c r="I18" s="711">
        <v>0</v>
      </c>
      <c r="J18" s="777" t="s">
        <v>563</v>
      </c>
      <c r="K18" s="711">
        <v>12.5</v>
      </c>
      <c r="L18" s="777">
        <v>0.15625</v>
      </c>
      <c r="M18" s="711" t="s">
        <v>1</v>
      </c>
      <c r="N18" s="270"/>
    </row>
    <row r="19" spans="1:14" ht="14.4" customHeight="1" x14ac:dyDescent="0.3">
      <c r="A19" s="707" t="s">
        <v>2400</v>
      </c>
      <c r="B19" s="708" t="s">
        <v>2396</v>
      </c>
      <c r="C19" s="711">
        <v>4284995.2499999972</v>
      </c>
      <c r="D19" s="711">
        <v>1741</v>
      </c>
      <c r="E19" s="711">
        <v>3606267.4399999972</v>
      </c>
      <c r="F19" s="777">
        <v>0.84160360271111145</v>
      </c>
      <c r="G19" s="711">
        <v>1448</v>
      </c>
      <c r="H19" s="777">
        <v>0.83170591614014933</v>
      </c>
      <c r="I19" s="711">
        <v>678727.80999999971</v>
      </c>
      <c r="J19" s="777">
        <v>0.15839639728888852</v>
      </c>
      <c r="K19" s="711">
        <v>293</v>
      </c>
      <c r="L19" s="777">
        <v>0.16829408385985067</v>
      </c>
      <c r="M19" s="711" t="s">
        <v>1</v>
      </c>
      <c r="N19" s="270"/>
    </row>
    <row r="20" spans="1:14" ht="14.4" customHeight="1" x14ac:dyDescent="0.3">
      <c r="A20" s="707" t="s">
        <v>2400</v>
      </c>
      <c r="B20" s="708" t="s">
        <v>2401</v>
      </c>
      <c r="C20" s="711">
        <v>4652661.799999997</v>
      </c>
      <c r="D20" s="711">
        <v>2523</v>
      </c>
      <c r="E20" s="711">
        <v>3858789.8699999973</v>
      </c>
      <c r="F20" s="777">
        <v>0.82937252606669154</v>
      </c>
      <c r="G20" s="711">
        <v>1957</v>
      </c>
      <c r="H20" s="777">
        <v>0.77566389219183507</v>
      </c>
      <c r="I20" s="711">
        <v>793871.92999999959</v>
      </c>
      <c r="J20" s="777">
        <v>0.17062747393330849</v>
      </c>
      <c r="K20" s="711">
        <v>566</v>
      </c>
      <c r="L20" s="777">
        <v>0.22433610780816488</v>
      </c>
      <c r="M20" s="711" t="s">
        <v>569</v>
      </c>
      <c r="N20" s="270"/>
    </row>
    <row r="21" spans="1:14" ht="14.4" customHeight="1" x14ac:dyDescent="0.3">
      <c r="A21" s="707" t="s">
        <v>563</v>
      </c>
      <c r="B21" s="708" t="s">
        <v>563</v>
      </c>
      <c r="C21" s="711" t="s">
        <v>563</v>
      </c>
      <c r="D21" s="711" t="s">
        <v>563</v>
      </c>
      <c r="E21" s="711" t="s">
        <v>563</v>
      </c>
      <c r="F21" s="777" t="s">
        <v>563</v>
      </c>
      <c r="G21" s="711" t="s">
        <v>563</v>
      </c>
      <c r="H21" s="777" t="s">
        <v>563</v>
      </c>
      <c r="I21" s="711" t="s">
        <v>563</v>
      </c>
      <c r="J21" s="777" t="s">
        <v>563</v>
      </c>
      <c r="K21" s="711" t="s">
        <v>563</v>
      </c>
      <c r="L21" s="777" t="s">
        <v>563</v>
      </c>
      <c r="M21" s="711" t="s">
        <v>570</v>
      </c>
      <c r="N21" s="270"/>
    </row>
    <row r="22" spans="1:14" ht="14.4" customHeight="1" x14ac:dyDescent="0.3">
      <c r="A22" s="707" t="s">
        <v>2402</v>
      </c>
      <c r="B22" s="708" t="s">
        <v>2394</v>
      </c>
      <c r="C22" s="711">
        <v>81421.520000000019</v>
      </c>
      <c r="D22" s="711">
        <v>174.5</v>
      </c>
      <c r="E22" s="711">
        <v>42225.23</v>
      </c>
      <c r="F22" s="777">
        <v>0.51860036511231911</v>
      </c>
      <c r="G22" s="711">
        <v>107.5</v>
      </c>
      <c r="H22" s="777">
        <v>0.61604584527220629</v>
      </c>
      <c r="I22" s="711">
        <v>39196.290000000008</v>
      </c>
      <c r="J22" s="777">
        <v>0.48139963488768078</v>
      </c>
      <c r="K22" s="711">
        <v>67</v>
      </c>
      <c r="L22" s="777">
        <v>0.38395415472779371</v>
      </c>
      <c r="M22" s="711" t="s">
        <v>1</v>
      </c>
      <c r="N22" s="270"/>
    </row>
    <row r="23" spans="1:14" ht="14.4" customHeight="1" x14ac:dyDescent="0.3">
      <c r="A23" s="707" t="s">
        <v>2402</v>
      </c>
      <c r="B23" s="708" t="s">
        <v>2395</v>
      </c>
      <c r="C23" s="711">
        <v>0</v>
      </c>
      <c r="D23" s="711">
        <v>7.5</v>
      </c>
      <c r="E23" s="711">
        <v>0</v>
      </c>
      <c r="F23" s="777" t="s">
        <v>563</v>
      </c>
      <c r="G23" s="711">
        <v>5.5</v>
      </c>
      <c r="H23" s="777">
        <v>0.73333333333333328</v>
      </c>
      <c r="I23" s="711">
        <v>0</v>
      </c>
      <c r="J23" s="777" t="s">
        <v>563</v>
      </c>
      <c r="K23" s="711">
        <v>2</v>
      </c>
      <c r="L23" s="777">
        <v>0.26666666666666666</v>
      </c>
      <c r="M23" s="711" t="s">
        <v>1</v>
      </c>
      <c r="N23" s="270"/>
    </row>
    <row r="24" spans="1:14" ht="14.4" customHeight="1" x14ac:dyDescent="0.3">
      <c r="A24" s="707" t="s">
        <v>2402</v>
      </c>
      <c r="B24" s="708" t="s">
        <v>2396</v>
      </c>
      <c r="C24" s="711">
        <v>14628.48</v>
      </c>
      <c r="D24" s="711">
        <v>34</v>
      </c>
      <c r="E24" s="711">
        <v>13728.48</v>
      </c>
      <c r="F24" s="777">
        <v>0.93847617797611238</v>
      </c>
      <c r="G24" s="711">
        <v>33</v>
      </c>
      <c r="H24" s="777">
        <v>0.97058823529411764</v>
      </c>
      <c r="I24" s="711">
        <v>900</v>
      </c>
      <c r="J24" s="777">
        <v>6.1523822023887655E-2</v>
      </c>
      <c r="K24" s="711">
        <v>1</v>
      </c>
      <c r="L24" s="777">
        <v>2.9411764705882353E-2</v>
      </c>
      <c r="M24" s="711" t="s">
        <v>1</v>
      </c>
      <c r="N24" s="270"/>
    </row>
    <row r="25" spans="1:14" ht="14.4" customHeight="1" x14ac:dyDescent="0.3">
      <c r="A25" s="707" t="s">
        <v>2402</v>
      </c>
      <c r="B25" s="708" t="s">
        <v>2403</v>
      </c>
      <c r="C25" s="711">
        <v>96050.000000000015</v>
      </c>
      <c r="D25" s="711">
        <v>216</v>
      </c>
      <c r="E25" s="711">
        <v>55953.710000000006</v>
      </c>
      <c r="F25" s="777">
        <v>0.58254773555439876</v>
      </c>
      <c r="G25" s="711">
        <v>146</v>
      </c>
      <c r="H25" s="777">
        <v>0.67592592592592593</v>
      </c>
      <c r="I25" s="711">
        <v>40096.290000000008</v>
      </c>
      <c r="J25" s="777">
        <v>0.4174522644456013</v>
      </c>
      <c r="K25" s="711">
        <v>70</v>
      </c>
      <c r="L25" s="777">
        <v>0.32407407407407407</v>
      </c>
      <c r="M25" s="711" t="s">
        <v>569</v>
      </c>
      <c r="N25" s="270"/>
    </row>
    <row r="26" spans="1:14" ht="14.4" customHeight="1" x14ac:dyDescent="0.3">
      <c r="A26" s="707" t="s">
        <v>563</v>
      </c>
      <c r="B26" s="708" t="s">
        <v>563</v>
      </c>
      <c r="C26" s="711" t="s">
        <v>563</v>
      </c>
      <c r="D26" s="711" t="s">
        <v>563</v>
      </c>
      <c r="E26" s="711" t="s">
        <v>563</v>
      </c>
      <c r="F26" s="777" t="s">
        <v>563</v>
      </c>
      <c r="G26" s="711" t="s">
        <v>563</v>
      </c>
      <c r="H26" s="777" t="s">
        <v>563</v>
      </c>
      <c r="I26" s="711" t="s">
        <v>563</v>
      </c>
      <c r="J26" s="777" t="s">
        <v>563</v>
      </c>
      <c r="K26" s="711" t="s">
        <v>563</v>
      </c>
      <c r="L26" s="777" t="s">
        <v>563</v>
      </c>
      <c r="M26" s="711" t="s">
        <v>570</v>
      </c>
      <c r="N26" s="270"/>
    </row>
    <row r="27" spans="1:14" ht="14.4" customHeight="1" x14ac:dyDescent="0.3">
      <c r="A27" s="707" t="s">
        <v>2404</v>
      </c>
      <c r="B27" s="708" t="s">
        <v>2394</v>
      </c>
      <c r="C27" s="711">
        <v>442.06000000000006</v>
      </c>
      <c r="D27" s="711">
        <v>8</v>
      </c>
      <c r="E27" s="711">
        <v>0</v>
      </c>
      <c r="F27" s="777">
        <v>0</v>
      </c>
      <c r="G27" s="711">
        <v>1</v>
      </c>
      <c r="H27" s="777">
        <v>0.125</v>
      </c>
      <c r="I27" s="711">
        <v>442.06000000000006</v>
      </c>
      <c r="J27" s="777">
        <v>1</v>
      </c>
      <c r="K27" s="711">
        <v>7</v>
      </c>
      <c r="L27" s="777">
        <v>0.875</v>
      </c>
      <c r="M27" s="711" t="s">
        <v>1</v>
      </c>
      <c r="N27" s="270"/>
    </row>
    <row r="28" spans="1:14" ht="14.4" customHeight="1" x14ac:dyDescent="0.3">
      <c r="A28" s="707" t="s">
        <v>2404</v>
      </c>
      <c r="B28" s="708" t="s">
        <v>2395</v>
      </c>
      <c r="C28" s="711">
        <v>0</v>
      </c>
      <c r="D28" s="711">
        <v>3</v>
      </c>
      <c r="E28" s="711" t="s">
        <v>563</v>
      </c>
      <c r="F28" s="777" t="s">
        <v>563</v>
      </c>
      <c r="G28" s="711" t="s">
        <v>563</v>
      </c>
      <c r="H28" s="777">
        <v>0</v>
      </c>
      <c r="I28" s="711">
        <v>0</v>
      </c>
      <c r="J28" s="777" t="s">
        <v>563</v>
      </c>
      <c r="K28" s="711">
        <v>3</v>
      </c>
      <c r="L28" s="777">
        <v>1</v>
      </c>
      <c r="M28" s="711" t="s">
        <v>1</v>
      </c>
      <c r="N28" s="270"/>
    </row>
    <row r="29" spans="1:14" ht="14.4" customHeight="1" x14ac:dyDescent="0.3">
      <c r="A29" s="707" t="s">
        <v>2404</v>
      </c>
      <c r="B29" s="708" t="s">
        <v>2405</v>
      </c>
      <c r="C29" s="711">
        <v>442.06000000000006</v>
      </c>
      <c r="D29" s="711">
        <v>11</v>
      </c>
      <c r="E29" s="711">
        <v>0</v>
      </c>
      <c r="F29" s="777">
        <v>0</v>
      </c>
      <c r="G29" s="711">
        <v>1</v>
      </c>
      <c r="H29" s="777">
        <v>9.0909090909090912E-2</v>
      </c>
      <c r="I29" s="711">
        <v>442.06000000000006</v>
      </c>
      <c r="J29" s="777">
        <v>1</v>
      </c>
      <c r="K29" s="711">
        <v>10</v>
      </c>
      <c r="L29" s="777">
        <v>0.90909090909090906</v>
      </c>
      <c r="M29" s="711" t="s">
        <v>569</v>
      </c>
      <c r="N29" s="270"/>
    </row>
    <row r="30" spans="1:14" ht="14.4" customHeight="1" x14ac:dyDescent="0.3">
      <c r="A30" s="707" t="s">
        <v>563</v>
      </c>
      <c r="B30" s="708" t="s">
        <v>563</v>
      </c>
      <c r="C30" s="711" t="s">
        <v>563</v>
      </c>
      <c r="D30" s="711" t="s">
        <v>563</v>
      </c>
      <c r="E30" s="711" t="s">
        <v>563</v>
      </c>
      <c r="F30" s="777" t="s">
        <v>563</v>
      </c>
      <c r="G30" s="711" t="s">
        <v>563</v>
      </c>
      <c r="H30" s="777" t="s">
        <v>563</v>
      </c>
      <c r="I30" s="711" t="s">
        <v>563</v>
      </c>
      <c r="J30" s="777" t="s">
        <v>563</v>
      </c>
      <c r="K30" s="711" t="s">
        <v>563</v>
      </c>
      <c r="L30" s="777" t="s">
        <v>563</v>
      </c>
      <c r="M30" s="711" t="s">
        <v>570</v>
      </c>
      <c r="N30" s="270"/>
    </row>
    <row r="31" spans="1:14" ht="14.4" customHeight="1" x14ac:dyDescent="0.3">
      <c r="A31" s="707" t="s">
        <v>2406</v>
      </c>
      <c r="B31" s="708" t="s">
        <v>2394</v>
      </c>
      <c r="C31" s="711">
        <v>26520.32</v>
      </c>
      <c r="D31" s="711">
        <v>99</v>
      </c>
      <c r="E31" s="711">
        <v>15798.43</v>
      </c>
      <c r="F31" s="777">
        <v>0.59571038358511508</v>
      </c>
      <c r="G31" s="711">
        <v>55</v>
      </c>
      <c r="H31" s="777">
        <v>0.55555555555555558</v>
      </c>
      <c r="I31" s="711">
        <v>10721.89</v>
      </c>
      <c r="J31" s="777">
        <v>0.40428961641488487</v>
      </c>
      <c r="K31" s="711">
        <v>44</v>
      </c>
      <c r="L31" s="777">
        <v>0.44444444444444442</v>
      </c>
      <c r="M31" s="711" t="s">
        <v>1</v>
      </c>
      <c r="N31" s="270"/>
    </row>
    <row r="32" spans="1:14" ht="14.4" customHeight="1" x14ac:dyDescent="0.3">
      <c r="A32" s="707" t="s">
        <v>2406</v>
      </c>
      <c r="B32" s="708" t="s">
        <v>2396</v>
      </c>
      <c r="C32" s="711">
        <v>409.87</v>
      </c>
      <c r="D32" s="711">
        <v>1</v>
      </c>
      <c r="E32" s="711" t="s">
        <v>563</v>
      </c>
      <c r="F32" s="777">
        <v>0</v>
      </c>
      <c r="G32" s="711" t="s">
        <v>563</v>
      </c>
      <c r="H32" s="777">
        <v>0</v>
      </c>
      <c r="I32" s="711">
        <v>409.87</v>
      </c>
      <c r="J32" s="777">
        <v>1</v>
      </c>
      <c r="K32" s="711">
        <v>1</v>
      </c>
      <c r="L32" s="777">
        <v>1</v>
      </c>
      <c r="M32" s="711" t="s">
        <v>1</v>
      </c>
      <c r="N32" s="270"/>
    </row>
    <row r="33" spans="1:14" ht="14.4" customHeight="1" x14ac:dyDescent="0.3">
      <c r="A33" s="707" t="s">
        <v>2406</v>
      </c>
      <c r="B33" s="708" t="s">
        <v>2399</v>
      </c>
      <c r="C33" s="711">
        <v>26930.19</v>
      </c>
      <c r="D33" s="711">
        <v>100</v>
      </c>
      <c r="E33" s="711">
        <v>15798.43</v>
      </c>
      <c r="F33" s="777">
        <v>0.58664383726962199</v>
      </c>
      <c r="G33" s="711">
        <v>55</v>
      </c>
      <c r="H33" s="777">
        <v>0.55000000000000004</v>
      </c>
      <c r="I33" s="711">
        <v>11131.76</v>
      </c>
      <c r="J33" s="777">
        <v>0.41335616273037812</v>
      </c>
      <c r="K33" s="711">
        <v>45</v>
      </c>
      <c r="L33" s="777">
        <v>0.45</v>
      </c>
      <c r="M33" s="711" t="s">
        <v>569</v>
      </c>
      <c r="N33" s="270"/>
    </row>
    <row r="34" spans="1:14" ht="14.4" customHeight="1" x14ac:dyDescent="0.3">
      <c r="A34" s="707" t="s">
        <v>563</v>
      </c>
      <c r="B34" s="708" t="s">
        <v>563</v>
      </c>
      <c r="C34" s="711" t="s">
        <v>563</v>
      </c>
      <c r="D34" s="711" t="s">
        <v>563</v>
      </c>
      <c r="E34" s="711" t="s">
        <v>563</v>
      </c>
      <c r="F34" s="777" t="s">
        <v>563</v>
      </c>
      <c r="G34" s="711" t="s">
        <v>563</v>
      </c>
      <c r="H34" s="777" t="s">
        <v>563</v>
      </c>
      <c r="I34" s="711" t="s">
        <v>563</v>
      </c>
      <c r="J34" s="777" t="s">
        <v>563</v>
      </c>
      <c r="K34" s="711" t="s">
        <v>563</v>
      </c>
      <c r="L34" s="777" t="s">
        <v>563</v>
      </c>
      <c r="M34" s="711" t="s">
        <v>570</v>
      </c>
      <c r="N34" s="270"/>
    </row>
    <row r="35" spans="1:14" ht="14.4" customHeight="1" x14ac:dyDescent="0.3">
      <c r="A35" s="707" t="s">
        <v>2397</v>
      </c>
      <c r="B35" s="708" t="s">
        <v>2407</v>
      </c>
      <c r="C35" s="711">
        <v>4828789.1499999985</v>
      </c>
      <c r="D35" s="711">
        <v>3045</v>
      </c>
      <c r="E35" s="711">
        <v>3952459.3699999973</v>
      </c>
      <c r="F35" s="777">
        <v>0.81851976701032769</v>
      </c>
      <c r="G35" s="711">
        <v>2255</v>
      </c>
      <c r="H35" s="777">
        <v>0.7405582922824302</v>
      </c>
      <c r="I35" s="711">
        <v>876329.7799999998</v>
      </c>
      <c r="J35" s="777">
        <v>0.18148023298967197</v>
      </c>
      <c r="K35" s="711">
        <v>790</v>
      </c>
      <c r="L35" s="777">
        <v>0.2594417077175698</v>
      </c>
      <c r="M35" s="711" t="s">
        <v>565</v>
      </c>
      <c r="N35" s="270"/>
    </row>
    <row r="36" spans="1:14" ht="14.4" customHeight="1" x14ac:dyDescent="0.3">
      <c r="A36" s="778" t="s">
        <v>2408</v>
      </c>
    </row>
    <row r="37" spans="1:14" ht="14.4" customHeight="1" x14ac:dyDescent="0.3">
      <c r="A37" s="779" t="s">
        <v>2409</v>
      </c>
    </row>
    <row r="38" spans="1:14" ht="14.4" customHeight="1" x14ac:dyDescent="0.3">
      <c r="A38" s="778" t="s">
        <v>2410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5">
    <cfRule type="expression" dxfId="54" priority="4">
      <formula>AND(LEFT(M11,6)&lt;&gt;"mezera",M11&lt;&gt;"")</formula>
    </cfRule>
  </conditionalFormatting>
  <conditionalFormatting sqref="A11:A35">
    <cfRule type="expression" dxfId="53" priority="2">
      <formula>AND(M11&lt;&gt;"",M11&lt;&gt;"mezeraKL")</formula>
    </cfRule>
  </conditionalFormatting>
  <conditionalFormatting sqref="F11:F35">
    <cfRule type="cellIs" dxfId="52" priority="1" operator="lessThan">
      <formula>0.6</formula>
    </cfRule>
  </conditionalFormatting>
  <conditionalFormatting sqref="B11:L3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3" t="s">
        <v>191</v>
      </c>
      <c r="B1" s="563"/>
      <c r="C1" s="563"/>
      <c r="D1" s="563"/>
      <c r="E1" s="563"/>
      <c r="F1" s="563"/>
      <c r="G1" s="563"/>
      <c r="H1" s="563"/>
      <c r="I1" s="563"/>
      <c r="J1" s="525"/>
      <c r="K1" s="525"/>
      <c r="L1" s="525"/>
      <c r="M1" s="525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0" t="s">
        <v>15</v>
      </c>
      <c r="C3" s="582"/>
      <c r="D3" s="579"/>
      <c r="E3" s="261"/>
      <c r="F3" s="579" t="s">
        <v>16</v>
      </c>
      <c r="G3" s="579"/>
      <c r="H3" s="579"/>
      <c r="I3" s="579"/>
      <c r="J3" s="579" t="s">
        <v>190</v>
      </c>
      <c r="K3" s="579"/>
      <c r="L3" s="579"/>
      <c r="M3" s="581"/>
    </row>
    <row r="4" spans="1:13" ht="14.4" customHeight="1" thickBot="1" x14ac:dyDescent="0.35">
      <c r="A4" s="756" t="s">
        <v>167</v>
      </c>
      <c r="B4" s="757" t="s">
        <v>19</v>
      </c>
      <c r="C4" s="783"/>
      <c r="D4" s="757" t="s">
        <v>20</v>
      </c>
      <c r="E4" s="783"/>
      <c r="F4" s="757" t="s">
        <v>19</v>
      </c>
      <c r="G4" s="760" t="s">
        <v>2</v>
      </c>
      <c r="H4" s="757" t="s">
        <v>20</v>
      </c>
      <c r="I4" s="760" t="s">
        <v>2</v>
      </c>
      <c r="J4" s="757" t="s">
        <v>19</v>
      </c>
      <c r="K4" s="760" t="s">
        <v>2</v>
      </c>
      <c r="L4" s="757" t="s">
        <v>20</v>
      </c>
      <c r="M4" s="761" t="s">
        <v>2</v>
      </c>
    </row>
    <row r="5" spans="1:13" ht="14.4" customHeight="1" x14ac:dyDescent="0.3">
      <c r="A5" s="780" t="s">
        <v>2411</v>
      </c>
      <c r="B5" s="771">
        <v>32804.179999999993</v>
      </c>
      <c r="C5" s="718">
        <v>1</v>
      </c>
      <c r="D5" s="784">
        <v>67</v>
      </c>
      <c r="E5" s="787" t="s">
        <v>2411</v>
      </c>
      <c r="F5" s="771">
        <v>20323.269999999997</v>
      </c>
      <c r="G5" s="739">
        <v>0.61953293757076089</v>
      </c>
      <c r="H5" s="721">
        <v>43</v>
      </c>
      <c r="I5" s="762">
        <v>0.64179104477611937</v>
      </c>
      <c r="J5" s="790">
        <v>12480.91</v>
      </c>
      <c r="K5" s="739">
        <v>0.38046706242923928</v>
      </c>
      <c r="L5" s="721">
        <v>24</v>
      </c>
      <c r="M5" s="762">
        <v>0.35820895522388058</v>
      </c>
    </row>
    <row r="6" spans="1:13" ht="14.4" customHeight="1" x14ac:dyDescent="0.3">
      <c r="A6" s="781" t="s">
        <v>2412</v>
      </c>
      <c r="B6" s="772">
        <v>3701.1</v>
      </c>
      <c r="C6" s="724">
        <v>1</v>
      </c>
      <c r="D6" s="785">
        <v>7</v>
      </c>
      <c r="E6" s="788" t="s">
        <v>2412</v>
      </c>
      <c r="F6" s="772">
        <v>554.36</v>
      </c>
      <c r="G6" s="740">
        <v>0.14978249709545813</v>
      </c>
      <c r="H6" s="727">
        <v>3</v>
      </c>
      <c r="I6" s="763">
        <v>0.42857142857142855</v>
      </c>
      <c r="J6" s="791">
        <v>3146.74</v>
      </c>
      <c r="K6" s="740">
        <v>0.8502175029045419</v>
      </c>
      <c r="L6" s="727">
        <v>4</v>
      </c>
      <c r="M6" s="763">
        <v>0.5714285714285714</v>
      </c>
    </row>
    <row r="7" spans="1:13" ht="14.4" customHeight="1" x14ac:dyDescent="0.3">
      <c r="A7" s="781" t="s">
        <v>2413</v>
      </c>
      <c r="B7" s="772">
        <v>435.14</v>
      </c>
      <c r="C7" s="724">
        <v>1</v>
      </c>
      <c r="D7" s="785">
        <v>1</v>
      </c>
      <c r="E7" s="788" t="s">
        <v>2413</v>
      </c>
      <c r="F7" s="772"/>
      <c r="G7" s="740">
        <v>0</v>
      </c>
      <c r="H7" s="727"/>
      <c r="I7" s="763">
        <v>0</v>
      </c>
      <c r="J7" s="791">
        <v>435.14</v>
      </c>
      <c r="K7" s="740">
        <v>1</v>
      </c>
      <c r="L7" s="727">
        <v>1</v>
      </c>
      <c r="M7" s="763">
        <v>1</v>
      </c>
    </row>
    <row r="8" spans="1:13" ht="14.4" customHeight="1" x14ac:dyDescent="0.3">
      <c r="A8" s="781" t="s">
        <v>2414</v>
      </c>
      <c r="B8" s="772">
        <v>34348.239999999998</v>
      </c>
      <c r="C8" s="724">
        <v>1</v>
      </c>
      <c r="D8" s="785">
        <v>98</v>
      </c>
      <c r="E8" s="788" t="s">
        <v>2414</v>
      </c>
      <c r="F8" s="772">
        <v>30061.609999999997</v>
      </c>
      <c r="G8" s="740">
        <v>0.87520088365517412</v>
      </c>
      <c r="H8" s="727">
        <v>82</v>
      </c>
      <c r="I8" s="763">
        <v>0.83673469387755106</v>
      </c>
      <c r="J8" s="791">
        <v>4286.63</v>
      </c>
      <c r="K8" s="740">
        <v>0.12479911634482584</v>
      </c>
      <c r="L8" s="727">
        <v>16</v>
      </c>
      <c r="M8" s="763">
        <v>0.16326530612244897</v>
      </c>
    </row>
    <row r="9" spans="1:13" ht="14.4" customHeight="1" x14ac:dyDescent="0.3">
      <c r="A9" s="781" t="s">
        <v>2415</v>
      </c>
      <c r="B9" s="772">
        <v>1078672.33</v>
      </c>
      <c r="C9" s="724">
        <v>1</v>
      </c>
      <c r="D9" s="785">
        <v>337</v>
      </c>
      <c r="E9" s="788" t="s">
        <v>2415</v>
      </c>
      <c r="F9" s="772">
        <v>882179.55</v>
      </c>
      <c r="G9" s="740">
        <v>0.81783830498368304</v>
      </c>
      <c r="H9" s="727">
        <v>273</v>
      </c>
      <c r="I9" s="763">
        <v>0.81008902077151335</v>
      </c>
      <c r="J9" s="791">
        <v>196492.77999999997</v>
      </c>
      <c r="K9" s="740">
        <v>0.1821616950163169</v>
      </c>
      <c r="L9" s="727">
        <v>64</v>
      </c>
      <c r="M9" s="763">
        <v>0.18991097922848665</v>
      </c>
    </row>
    <row r="10" spans="1:13" ht="14.4" customHeight="1" x14ac:dyDescent="0.3">
      <c r="A10" s="781" t="s">
        <v>2416</v>
      </c>
      <c r="B10" s="772">
        <v>43882.26999999999</v>
      </c>
      <c r="C10" s="724">
        <v>1</v>
      </c>
      <c r="D10" s="785">
        <v>85</v>
      </c>
      <c r="E10" s="788" t="s">
        <v>2416</v>
      </c>
      <c r="F10" s="772">
        <v>33204.399999999994</v>
      </c>
      <c r="G10" s="740">
        <v>0.7566700628750519</v>
      </c>
      <c r="H10" s="727">
        <v>67</v>
      </c>
      <c r="I10" s="763">
        <v>0.78823529411764703</v>
      </c>
      <c r="J10" s="791">
        <v>10677.869999999999</v>
      </c>
      <c r="K10" s="740">
        <v>0.24332993712494821</v>
      </c>
      <c r="L10" s="727">
        <v>18</v>
      </c>
      <c r="M10" s="763">
        <v>0.21176470588235294</v>
      </c>
    </row>
    <row r="11" spans="1:13" ht="14.4" customHeight="1" x14ac:dyDescent="0.3">
      <c r="A11" s="781" t="s">
        <v>2417</v>
      </c>
      <c r="B11" s="772">
        <v>72964.929999999993</v>
      </c>
      <c r="C11" s="724">
        <v>1</v>
      </c>
      <c r="D11" s="785">
        <v>175</v>
      </c>
      <c r="E11" s="788" t="s">
        <v>2417</v>
      </c>
      <c r="F11" s="772">
        <v>48498.03</v>
      </c>
      <c r="G11" s="740">
        <v>0.66467589292554663</v>
      </c>
      <c r="H11" s="727">
        <v>127</v>
      </c>
      <c r="I11" s="763">
        <v>0.72571428571428576</v>
      </c>
      <c r="J11" s="791">
        <v>24466.9</v>
      </c>
      <c r="K11" s="740">
        <v>0.33532410707445348</v>
      </c>
      <c r="L11" s="727">
        <v>48</v>
      </c>
      <c r="M11" s="763">
        <v>0.2742857142857143</v>
      </c>
    </row>
    <row r="12" spans="1:13" ht="14.4" customHeight="1" x14ac:dyDescent="0.3">
      <c r="A12" s="781" t="s">
        <v>2418</v>
      </c>
      <c r="B12" s="772">
        <v>2834.54</v>
      </c>
      <c r="C12" s="724">
        <v>1</v>
      </c>
      <c r="D12" s="785">
        <v>13</v>
      </c>
      <c r="E12" s="788" t="s">
        <v>2418</v>
      </c>
      <c r="F12" s="772">
        <v>1763.04</v>
      </c>
      <c r="G12" s="740">
        <v>0.62198451953403378</v>
      </c>
      <c r="H12" s="727">
        <v>7</v>
      </c>
      <c r="I12" s="763">
        <v>0.53846153846153844</v>
      </c>
      <c r="J12" s="791">
        <v>1071.5</v>
      </c>
      <c r="K12" s="740">
        <v>0.37801548046596628</v>
      </c>
      <c r="L12" s="727">
        <v>6</v>
      </c>
      <c r="M12" s="763">
        <v>0.46153846153846156</v>
      </c>
    </row>
    <row r="13" spans="1:13" ht="14.4" customHeight="1" x14ac:dyDescent="0.3">
      <c r="A13" s="781" t="s">
        <v>2419</v>
      </c>
      <c r="B13" s="772">
        <v>13116.64</v>
      </c>
      <c r="C13" s="724">
        <v>1</v>
      </c>
      <c r="D13" s="785">
        <v>29</v>
      </c>
      <c r="E13" s="788" t="s">
        <v>2419</v>
      </c>
      <c r="F13" s="772">
        <v>6449.04</v>
      </c>
      <c r="G13" s="740">
        <v>0.49166859805559965</v>
      </c>
      <c r="H13" s="727">
        <v>18</v>
      </c>
      <c r="I13" s="763">
        <v>0.62068965517241381</v>
      </c>
      <c r="J13" s="791">
        <v>6667.5999999999995</v>
      </c>
      <c r="K13" s="740">
        <v>0.50833140194440041</v>
      </c>
      <c r="L13" s="727">
        <v>11</v>
      </c>
      <c r="M13" s="763">
        <v>0.37931034482758619</v>
      </c>
    </row>
    <row r="14" spans="1:13" ht="14.4" customHeight="1" x14ac:dyDescent="0.3">
      <c r="A14" s="781" t="s">
        <v>2420</v>
      </c>
      <c r="B14" s="772">
        <v>11535.98</v>
      </c>
      <c r="C14" s="724">
        <v>1</v>
      </c>
      <c r="D14" s="785">
        <v>40</v>
      </c>
      <c r="E14" s="788" t="s">
        <v>2420</v>
      </c>
      <c r="F14" s="772">
        <v>7675.66</v>
      </c>
      <c r="G14" s="740">
        <v>0.6653669649219226</v>
      </c>
      <c r="H14" s="727">
        <v>22</v>
      </c>
      <c r="I14" s="763">
        <v>0.55000000000000004</v>
      </c>
      <c r="J14" s="791">
        <v>3860.32</v>
      </c>
      <c r="K14" s="740">
        <v>0.33463303507807751</v>
      </c>
      <c r="L14" s="727">
        <v>18</v>
      </c>
      <c r="M14" s="763">
        <v>0.45</v>
      </c>
    </row>
    <row r="15" spans="1:13" ht="14.4" customHeight="1" x14ac:dyDescent="0.3">
      <c r="A15" s="781" t="s">
        <v>2421</v>
      </c>
      <c r="B15" s="772">
        <v>26615.48</v>
      </c>
      <c r="C15" s="724">
        <v>1</v>
      </c>
      <c r="D15" s="785">
        <v>106</v>
      </c>
      <c r="E15" s="788" t="s">
        <v>2421</v>
      </c>
      <c r="F15" s="772">
        <v>18012.939999999999</v>
      </c>
      <c r="G15" s="740">
        <v>0.67678433753590017</v>
      </c>
      <c r="H15" s="727">
        <v>74</v>
      </c>
      <c r="I15" s="763">
        <v>0.69811320754716977</v>
      </c>
      <c r="J15" s="791">
        <v>8602.5400000000009</v>
      </c>
      <c r="K15" s="740">
        <v>0.32321566246409988</v>
      </c>
      <c r="L15" s="727">
        <v>32</v>
      </c>
      <c r="M15" s="763">
        <v>0.30188679245283018</v>
      </c>
    </row>
    <row r="16" spans="1:13" ht="14.4" customHeight="1" x14ac:dyDescent="0.3">
      <c r="A16" s="781" t="s">
        <v>2422</v>
      </c>
      <c r="B16" s="772">
        <v>1556314.67</v>
      </c>
      <c r="C16" s="724">
        <v>1</v>
      </c>
      <c r="D16" s="785">
        <v>558</v>
      </c>
      <c r="E16" s="788" t="s">
        <v>2422</v>
      </c>
      <c r="F16" s="772">
        <v>1280864.4499999997</v>
      </c>
      <c r="G16" s="740">
        <v>0.82301122947070837</v>
      </c>
      <c r="H16" s="727">
        <v>449</v>
      </c>
      <c r="I16" s="763">
        <v>0.80465949820788529</v>
      </c>
      <c r="J16" s="791">
        <v>275450.22000000009</v>
      </c>
      <c r="K16" s="740">
        <v>0.17698877052929154</v>
      </c>
      <c r="L16" s="727">
        <v>109</v>
      </c>
      <c r="M16" s="763">
        <v>0.19534050179211471</v>
      </c>
    </row>
    <row r="17" spans="1:13" ht="14.4" customHeight="1" x14ac:dyDescent="0.3">
      <c r="A17" s="781" t="s">
        <v>2423</v>
      </c>
      <c r="B17" s="772">
        <v>123947.86</v>
      </c>
      <c r="C17" s="724">
        <v>1</v>
      </c>
      <c r="D17" s="785">
        <v>81</v>
      </c>
      <c r="E17" s="788" t="s">
        <v>2423</v>
      </c>
      <c r="F17" s="772">
        <v>117161.89</v>
      </c>
      <c r="G17" s="740">
        <v>0.94525141458674633</v>
      </c>
      <c r="H17" s="727">
        <v>58</v>
      </c>
      <c r="I17" s="763">
        <v>0.71604938271604934</v>
      </c>
      <c r="J17" s="791">
        <v>6785.9699999999993</v>
      </c>
      <c r="K17" s="740">
        <v>5.47485854132536E-2</v>
      </c>
      <c r="L17" s="727">
        <v>23</v>
      </c>
      <c r="M17" s="763">
        <v>0.2839506172839506</v>
      </c>
    </row>
    <row r="18" spans="1:13" ht="14.4" customHeight="1" x14ac:dyDescent="0.3">
      <c r="A18" s="781" t="s">
        <v>2424</v>
      </c>
      <c r="B18" s="772">
        <v>1872.2900000000002</v>
      </c>
      <c r="C18" s="724">
        <v>1</v>
      </c>
      <c r="D18" s="785">
        <v>3</v>
      </c>
      <c r="E18" s="788" t="s">
        <v>2424</v>
      </c>
      <c r="F18" s="772">
        <v>147.26</v>
      </c>
      <c r="G18" s="740">
        <v>7.8652345523396464E-2</v>
      </c>
      <c r="H18" s="727">
        <v>1</v>
      </c>
      <c r="I18" s="763">
        <v>0.33333333333333331</v>
      </c>
      <c r="J18" s="791">
        <v>1725.0300000000002</v>
      </c>
      <c r="K18" s="740">
        <v>0.92134765447660349</v>
      </c>
      <c r="L18" s="727">
        <v>2</v>
      </c>
      <c r="M18" s="763">
        <v>0.66666666666666663</v>
      </c>
    </row>
    <row r="19" spans="1:13" ht="14.4" customHeight="1" x14ac:dyDescent="0.3">
      <c r="A19" s="781" t="s">
        <v>2425</v>
      </c>
      <c r="B19" s="772">
        <v>4171.75</v>
      </c>
      <c r="C19" s="724">
        <v>1</v>
      </c>
      <c r="D19" s="785">
        <v>22</v>
      </c>
      <c r="E19" s="788" t="s">
        <v>2425</v>
      </c>
      <c r="F19" s="772">
        <v>3286.1600000000003</v>
      </c>
      <c r="G19" s="740">
        <v>0.78771738479055564</v>
      </c>
      <c r="H19" s="727">
        <v>10</v>
      </c>
      <c r="I19" s="763">
        <v>0.45454545454545453</v>
      </c>
      <c r="J19" s="791">
        <v>885.59000000000015</v>
      </c>
      <c r="K19" s="740">
        <v>0.21228261520944453</v>
      </c>
      <c r="L19" s="727">
        <v>12</v>
      </c>
      <c r="M19" s="763">
        <v>0.54545454545454541</v>
      </c>
    </row>
    <row r="20" spans="1:13" ht="14.4" customHeight="1" x14ac:dyDescent="0.3">
      <c r="A20" s="781" t="s">
        <v>2426</v>
      </c>
      <c r="B20" s="772">
        <v>123143.65999999997</v>
      </c>
      <c r="C20" s="724">
        <v>1</v>
      </c>
      <c r="D20" s="785">
        <v>86</v>
      </c>
      <c r="E20" s="788" t="s">
        <v>2426</v>
      </c>
      <c r="F20" s="772">
        <v>100335.21999999997</v>
      </c>
      <c r="G20" s="740">
        <v>0.81478185722269414</v>
      </c>
      <c r="H20" s="727">
        <v>65</v>
      </c>
      <c r="I20" s="763">
        <v>0.7558139534883721</v>
      </c>
      <c r="J20" s="791">
        <v>22808.44</v>
      </c>
      <c r="K20" s="740">
        <v>0.18521814277730581</v>
      </c>
      <c r="L20" s="727">
        <v>21</v>
      </c>
      <c r="M20" s="763">
        <v>0.2441860465116279</v>
      </c>
    </row>
    <row r="21" spans="1:13" ht="14.4" customHeight="1" x14ac:dyDescent="0.3">
      <c r="A21" s="781" t="s">
        <v>2427</v>
      </c>
      <c r="B21" s="772">
        <v>417.28000000000003</v>
      </c>
      <c r="C21" s="724">
        <v>1</v>
      </c>
      <c r="D21" s="785">
        <v>4</v>
      </c>
      <c r="E21" s="788" t="s">
        <v>2427</v>
      </c>
      <c r="F21" s="772">
        <v>361.29</v>
      </c>
      <c r="G21" s="740">
        <v>0.86582151073619629</v>
      </c>
      <c r="H21" s="727">
        <v>3</v>
      </c>
      <c r="I21" s="763">
        <v>0.75</v>
      </c>
      <c r="J21" s="791">
        <v>55.989999999999995</v>
      </c>
      <c r="K21" s="740">
        <v>0.13417848926380366</v>
      </c>
      <c r="L21" s="727">
        <v>1</v>
      </c>
      <c r="M21" s="763">
        <v>0.25</v>
      </c>
    </row>
    <row r="22" spans="1:13" ht="14.4" customHeight="1" x14ac:dyDescent="0.3">
      <c r="A22" s="781" t="s">
        <v>2428</v>
      </c>
      <c r="B22" s="772">
        <v>8510.27</v>
      </c>
      <c r="C22" s="724">
        <v>1</v>
      </c>
      <c r="D22" s="785">
        <v>15</v>
      </c>
      <c r="E22" s="788" t="s">
        <v>2428</v>
      </c>
      <c r="F22" s="772">
        <v>7957.6900000000005</v>
      </c>
      <c r="G22" s="740">
        <v>0.93506904011271086</v>
      </c>
      <c r="H22" s="727">
        <v>8</v>
      </c>
      <c r="I22" s="763">
        <v>0.53333333333333333</v>
      </c>
      <c r="J22" s="791">
        <v>552.57999999999993</v>
      </c>
      <c r="K22" s="740">
        <v>6.4930959887289114E-2</v>
      </c>
      <c r="L22" s="727">
        <v>7</v>
      </c>
      <c r="M22" s="763">
        <v>0.46666666666666667</v>
      </c>
    </row>
    <row r="23" spans="1:13" ht="14.4" customHeight="1" x14ac:dyDescent="0.3">
      <c r="A23" s="781" t="s">
        <v>2429</v>
      </c>
      <c r="B23" s="772">
        <v>666.67000000000007</v>
      </c>
      <c r="C23" s="724">
        <v>1</v>
      </c>
      <c r="D23" s="785">
        <v>2</v>
      </c>
      <c r="E23" s="788" t="s">
        <v>2429</v>
      </c>
      <c r="F23" s="772">
        <v>666.67000000000007</v>
      </c>
      <c r="G23" s="740">
        <v>1</v>
      </c>
      <c r="H23" s="727">
        <v>2</v>
      </c>
      <c r="I23" s="763">
        <v>1</v>
      </c>
      <c r="J23" s="791"/>
      <c r="K23" s="740">
        <v>0</v>
      </c>
      <c r="L23" s="727"/>
      <c r="M23" s="763">
        <v>0</v>
      </c>
    </row>
    <row r="24" spans="1:13" ht="14.4" customHeight="1" x14ac:dyDescent="0.3">
      <c r="A24" s="781" t="s">
        <v>2430</v>
      </c>
      <c r="B24" s="772">
        <v>6756.7199999999993</v>
      </c>
      <c r="C24" s="724">
        <v>1</v>
      </c>
      <c r="D24" s="785">
        <v>30</v>
      </c>
      <c r="E24" s="788" t="s">
        <v>2430</v>
      </c>
      <c r="F24" s="772">
        <v>2349.41</v>
      </c>
      <c r="G24" s="740">
        <v>0.34771457156726931</v>
      </c>
      <c r="H24" s="727">
        <v>14</v>
      </c>
      <c r="I24" s="763">
        <v>0.46666666666666667</v>
      </c>
      <c r="J24" s="791">
        <v>4407.3099999999995</v>
      </c>
      <c r="K24" s="740">
        <v>0.65228542843273063</v>
      </c>
      <c r="L24" s="727">
        <v>16</v>
      </c>
      <c r="M24" s="763">
        <v>0.53333333333333333</v>
      </c>
    </row>
    <row r="25" spans="1:13" ht="14.4" customHeight="1" x14ac:dyDescent="0.3">
      <c r="A25" s="781" t="s">
        <v>2431</v>
      </c>
      <c r="B25" s="772">
        <v>410</v>
      </c>
      <c r="C25" s="724">
        <v>1</v>
      </c>
      <c r="D25" s="785">
        <v>2</v>
      </c>
      <c r="E25" s="788" t="s">
        <v>2431</v>
      </c>
      <c r="F25" s="772">
        <v>410</v>
      </c>
      <c r="G25" s="740">
        <v>1</v>
      </c>
      <c r="H25" s="727">
        <v>2</v>
      </c>
      <c r="I25" s="763">
        <v>1</v>
      </c>
      <c r="J25" s="791"/>
      <c r="K25" s="740">
        <v>0</v>
      </c>
      <c r="L25" s="727"/>
      <c r="M25" s="763">
        <v>0</v>
      </c>
    </row>
    <row r="26" spans="1:13" ht="14.4" customHeight="1" x14ac:dyDescent="0.3">
      <c r="A26" s="781" t="s">
        <v>2432</v>
      </c>
      <c r="B26" s="772">
        <v>4894.7800000000007</v>
      </c>
      <c r="C26" s="724">
        <v>1</v>
      </c>
      <c r="D26" s="785">
        <v>12</v>
      </c>
      <c r="E26" s="788" t="s">
        <v>2432</v>
      </c>
      <c r="F26" s="772">
        <v>3158.1400000000003</v>
      </c>
      <c r="G26" s="740">
        <v>0.64520570893891038</v>
      </c>
      <c r="H26" s="727">
        <v>8</v>
      </c>
      <c r="I26" s="763">
        <v>0.66666666666666663</v>
      </c>
      <c r="J26" s="791">
        <v>1736.64</v>
      </c>
      <c r="K26" s="740">
        <v>0.35479429106108956</v>
      </c>
      <c r="L26" s="727">
        <v>4</v>
      </c>
      <c r="M26" s="763">
        <v>0.33333333333333331</v>
      </c>
    </row>
    <row r="27" spans="1:13" ht="14.4" customHeight="1" x14ac:dyDescent="0.3">
      <c r="A27" s="781" t="s">
        <v>2433</v>
      </c>
      <c r="B27" s="772">
        <v>37231.25</v>
      </c>
      <c r="C27" s="724">
        <v>1</v>
      </c>
      <c r="D27" s="785">
        <v>75</v>
      </c>
      <c r="E27" s="788" t="s">
        <v>2433</v>
      </c>
      <c r="F27" s="772">
        <v>23730.200000000004</v>
      </c>
      <c r="G27" s="740">
        <v>0.63737317441665275</v>
      </c>
      <c r="H27" s="727">
        <v>47</v>
      </c>
      <c r="I27" s="763">
        <v>0.62666666666666671</v>
      </c>
      <c r="J27" s="791">
        <v>13501.049999999997</v>
      </c>
      <c r="K27" s="740">
        <v>0.36262682558334725</v>
      </c>
      <c r="L27" s="727">
        <v>28</v>
      </c>
      <c r="M27" s="763">
        <v>0.37333333333333335</v>
      </c>
    </row>
    <row r="28" spans="1:13" ht="14.4" customHeight="1" x14ac:dyDescent="0.3">
      <c r="A28" s="781" t="s">
        <v>2434</v>
      </c>
      <c r="B28" s="772">
        <v>54372.05999999999</v>
      </c>
      <c r="C28" s="724">
        <v>1</v>
      </c>
      <c r="D28" s="785">
        <v>101</v>
      </c>
      <c r="E28" s="788" t="s">
        <v>2434</v>
      </c>
      <c r="F28" s="772">
        <v>46561.749999999993</v>
      </c>
      <c r="G28" s="740">
        <v>0.8563543481707333</v>
      </c>
      <c r="H28" s="727">
        <v>79</v>
      </c>
      <c r="I28" s="763">
        <v>0.78217821782178221</v>
      </c>
      <c r="J28" s="791">
        <v>7810.31</v>
      </c>
      <c r="K28" s="740">
        <v>0.14364565182926675</v>
      </c>
      <c r="L28" s="727">
        <v>22</v>
      </c>
      <c r="M28" s="763">
        <v>0.21782178217821782</v>
      </c>
    </row>
    <row r="29" spans="1:13" ht="14.4" customHeight="1" x14ac:dyDescent="0.3">
      <c r="A29" s="781" t="s">
        <v>2435</v>
      </c>
      <c r="B29" s="772">
        <v>111442.87000000001</v>
      </c>
      <c r="C29" s="724">
        <v>1</v>
      </c>
      <c r="D29" s="785">
        <v>85</v>
      </c>
      <c r="E29" s="788" t="s">
        <v>2435</v>
      </c>
      <c r="F29" s="772">
        <v>70822.950000000012</v>
      </c>
      <c r="G29" s="740">
        <v>0.63550902807869181</v>
      </c>
      <c r="H29" s="727">
        <v>45</v>
      </c>
      <c r="I29" s="763">
        <v>0.52941176470588236</v>
      </c>
      <c r="J29" s="791">
        <v>40619.919999999998</v>
      </c>
      <c r="K29" s="740">
        <v>0.36449097192130814</v>
      </c>
      <c r="L29" s="727">
        <v>40</v>
      </c>
      <c r="M29" s="763">
        <v>0.47058823529411764</v>
      </c>
    </row>
    <row r="30" spans="1:13" ht="14.4" customHeight="1" x14ac:dyDescent="0.3">
      <c r="A30" s="781" t="s">
        <v>2436</v>
      </c>
      <c r="B30" s="772">
        <v>6733.45</v>
      </c>
      <c r="C30" s="724">
        <v>1</v>
      </c>
      <c r="D30" s="785">
        <v>10</v>
      </c>
      <c r="E30" s="788" t="s">
        <v>2436</v>
      </c>
      <c r="F30" s="772">
        <v>6733.45</v>
      </c>
      <c r="G30" s="740">
        <v>1</v>
      </c>
      <c r="H30" s="727">
        <v>10</v>
      </c>
      <c r="I30" s="763">
        <v>1</v>
      </c>
      <c r="J30" s="791"/>
      <c r="K30" s="740">
        <v>0</v>
      </c>
      <c r="L30" s="727"/>
      <c r="M30" s="763">
        <v>0</v>
      </c>
    </row>
    <row r="31" spans="1:13" ht="14.4" customHeight="1" x14ac:dyDescent="0.3">
      <c r="A31" s="781" t="s">
        <v>2437</v>
      </c>
      <c r="B31" s="772">
        <v>815211.05999999959</v>
      </c>
      <c r="C31" s="724">
        <v>1</v>
      </c>
      <c r="D31" s="785">
        <v>284</v>
      </c>
      <c r="E31" s="788" t="s">
        <v>2437</v>
      </c>
      <c r="F31" s="772">
        <v>749664.23999999953</v>
      </c>
      <c r="G31" s="740">
        <v>0.91959527634475413</v>
      </c>
      <c r="H31" s="727">
        <v>244</v>
      </c>
      <c r="I31" s="763">
        <v>0.85915492957746475</v>
      </c>
      <c r="J31" s="791">
        <v>65546.820000000007</v>
      </c>
      <c r="K31" s="740">
        <v>8.0404723655245841E-2</v>
      </c>
      <c r="L31" s="727">
        <v>40</v>
      </c>
      <c r="M31" s="763">
        <v>0.14084507042253522</v>
      </c>
    </row>
    <row r="32" spans="1:13" ht="14.4" customHeight="1" x14ac:dyDescent="0.3">
      <c r="A32" s="781" t="s">
        <v>2438</v>
      </c>
      <c r="B32" s="772">
        <v>131055.03000000001</v>
      </c>
      <c r="C32" s="724">
        <v>1</v>
      </c>
      <c r="D32" s="785">
        <v>139</v>
      </c>
      <c r="E32" s="788" t="s">
        <v>2438</v>
      </c>
      <c r="F32" s="772">
        <v>104069.08000000002</v>
      </c>
      <c r="G32" s="740">
        <v>0.79408688090796675</v>
      </c>
      <c r="H32" s="727">
        <v>94</v>
      </c>
      <c r="I32" s="763">
        <v>0.67625899280575541</v>
      </c>
      <c r="J32" s="791">
        <v>26985.95</v>
      </c>
      <c r="K32" s="740">
        <v>0.2059131190920333</v>
      </c>
      <c r="L32" s="727">
        <v>45</v>
      </c>
      <c r="M32" s="763">
        <v>0.32374100719424459</v>
      </c>
    </row>
    <row r="33" spans="1:13" ht="14.4" customHeight="1" x14ac:dyDescent="0.3">
      <c r="A33" s="781" t="s">
        <v>2439</v>
      </c>
      <c r="B33" s="772">
        <v>490.89</v>
      </c>
      <c r="C33" s="724">
        <v>1</v>
      </c>
      <c r="D33" s="785">
        <v>1</v>
      </c>
      <c r="E33" s="788" t="s">
        <v>2439</v>
      </c>
      <c r="F33" s="772">
        <v>490.89</v>
      </c>
      <c r="G33" s="740">
        <v>1</v>
      </c>
      <c r="H33" s="727">
        <v>1</v>
      </c>
      <c r="I33" s="763">
        <v>1</v>
      </c>
      <c r="J33" s="791"/>
      <c r="K33" s="740">
        <v>0</v>
      </c>
      <c r="L33" s="727"/>
      <c r="M33" s="763">
        <v>0</v>
      </c>
    </row>
    <row r="34" spans="1:13" ht="14.4" customHeight="1" x14ac:dyDescent="0.3">
      <c r="A34" s="781" t="s">
        <v>2440</v>
      </c>
      <c r="B34" s="772">
        <v>2404.14</v>
      </c>
      <c r="C34" s="724">
        <v>1</v>
      </c>
      <c r="D34" s="785">
        <v>10</v>
      </c>
      <c r="E34" s="788" t="s">
        <v>2440</v>
      </c>
      <c r="F34" s="772">
        <v>1838.1399999999999</v>
      </c>
      <c r="G34" s="740">
        <v>0.76457277862354101</v>
      </c>
      <c r="H34" s="727">
        <v>7</v>
      </c>
      <c r="I34" s="763">
        <v>0.7</v>
      </c>
      <c r="J34" s="791">
        <v>566</v>
      </c>
      <c r="K34" s="740">
        <v>0.23542722137645897</v>
      </c>
      <c r="L34" s="727">
        <v>3</v>
      </c>
      <c r="M34" s="763">
        <v>0.3</v>
      </c>
    </row>
    <row r="35" spans="1:13" ht="14.4" customHeight="1" x14ac:dyDescent="0.3">
      <c r="A35" s="781" t="s">
        <v>2441</v>
      </c>
      <c r="B35" s="772">
        <v>455.56</v>
      </c>
      <c r="C35" s="724">
        <v>1</v>
      </c>
      <c r="D35" s="785">
        <v>2</v>
      </c>
      <c r="E35" s="788" t="s">
        <v>2441</v>
      </c>
      <c r="F35" s="772">
        <v>154.36000000000001</v>
      </c>
      <c r="G35" s="740">
        <v>0.33883571867591539</v>
      </c>
      <c r="H35" s="727">
        <v>1</v>
      </c>
      <c r="I35" s="763">
        <v>0.5</v>
      </c>
      <c r="J35" s="791">
        <v>301.2</v>
      </c>
      <c r="K35" s="740">
        <v>0.66116428132408467</v>
      </c>
      <c r="L35" s="727">
        <v>1</v>
      </c>
      <c r="M35" s="763">
        <v>0.5</v>
      </c>
    </row>
    <row r="36" spans="1:13" ht="14.4" customHeight="1" x14ac:dyDescent="0.3">
      <c r="A36" s="781" t="s">
        <v>2442</v>
      </c>
      <c r="B36" s="772">
        <v>64926.67</v>
      </c>
      <c r="C36" s="724">
        <v>1</v>
      </c>
      <c r="D36" s="785">
        <v>107</v>
      </c>
      <c r="E36" s="788" t="s">
        <v>2442</v>
      </c>
      <c r="F36" s="772">
        <v>36655.949999999997</v>
      </c>
      <c r="G36" s="740">
        <v>0.564574619335937</v>
      </c>
      <c r="H36" s="727">
        <v>74</v>
      </c>
      <c r="I36" s="763">
        <v>0.69158878504672894</v>
      </c>
      <c r="J36" s="791">
        <v>28270.720000000001</v>
      </c>
      <c r="K36" s="740">
        <v>0.43542538066406306</v>
      </c>
      <c r="L36" s="727">
        <v>33</v>
      </c>
      <c r="M36" s="763">
        <v>0.30841121495327101</v>
      </c>
    </row>
    <row r="37" spans="1:13" ht="14.4" customHeight="1" x14ac:dyDescent="0.3">
      <c r="A37" s="781" t="s">
        <v>2443</v>
      </c>
      <c r="B37" s="772">
        <v>10424.9</v>
      </c>
      <c r="C37" s="724">
        <v>1</v>
      </c>
      <c r="D37" s="785">
        <v>45</v>
      </c>
      <c r="E37" s="788" t="s">
        <v>2443</v>
      </c>
      <c r="F37" s="772">
        <v>8855.9</v>
      </c>
      <c r="G37" s="740">
        <v>0.84949495918426077</v>
      </c>
      <c r="H37" s="727">
        <v>29</v>
      </c>
      <c r="I37" s="763">
        <v>0.64444444444444449</v>
      </c>
      <c r="J37" s="791">
        <v>1569</v>
      </c>
      <c r="K37" s="740">
        <v>0.15050504081573923</v>
      </c>
      <c r="L37" s="727">
        <v>16</v>
      </c>
      <c r="M37" s="763">
        <v>0.35555555555555557</v>
      </c>
    </row>
    <row r="38" spans="1:13" ht="14.4" customHeight="1" x14ac:dyDescent="0.3">
      <c r="A38" s="781" t="s">
        <v>2444</v>
      </c>
      <c r="B38" s="772">
        <v>4708.91</v>
      </c>
      <c r="C38" s="724">
        <v>1</v>
      </c>
      <c r="D38" s="785">
        <v>35</v>
      </c>
      <c r="E38" s="788" t="s">
        <v>2444</v>
      </c>
      <c r="F38" s="772">
        <v>4133.53</v>
      </c>
      <c r="G38" s="740">
        <v>0.87781036375721766</v>
      </c>
      <c r="H38" s="727">
        <v>22</v>
      </c>
      <c r="I38" s="763">
        <v>0.62857142857142856</v>
      </c>
      <c r="J38" s="791">
        <v>575.38</v>
      </c>
      <c r="K38" s="740">
        <v>0.1221896362427823</v>
      </c>
      <c r="L38" s="727">
        <v>13</v>
      </c>
      <c r="M38" s="763">
        <v>0.37142857142857144</v>
      </c>
    </row>
    <row r="39" spans="1:13" ht="14.4" customHeight="1" x14ac:dyDescent="0.3">
      <c r="A39" s="781" t="s">
        <v>2445</v>
      </c>
      <c r="B39" s="772">
        <v>10778.699999999999</v>
      </c>
      <c r="C39" s="724">
        <v>1</v>
      </c>
      <c r="D39" s="785">
        <v>27</v>
      </c>
      <c r="E39" s="788" t="s">
        <v>2445</v>
      </c>
      <c r="F39" s="772">
        <v>9610.2999999999993</v>
      </c>
      <c r="G39" s="740">
        <v>0.89160102795327822</v>
      </c>
      <c r="H39" s="727">
        <v>25</v>
      </c>
      <c r="I39" s="763">
        <v>0.92592592592592593</v>
      </c>
      <c r="J39" s="791">
        <v>1168.4000000000001</v>
      </c>
      <c r="K39" s="740">
        <v>0.10839897204672179</v>
      </c>
      <c r="L39" s="727">
        <v>2</v>
      </c>
      <c r="M39" s="763">
        <v>7.407407407407407E-2</v>
      </c>
    </row>
    <row r="40" spans="1:13" ht="14.4" customHeight="1" x14ac:dyDescent="0.3">
      <c r="A40" s="781" t="s">
        <v>2446</v>
      </c>
      <c r="B40" s="772">
        <v>11640.1</v>
      </c>
      <c r="C40" s="724">
        <v>1</v>
      </c>
      <c r="D40" s="785">
        <v>40</v>
      </c>
      <c r="E40" s="788" t="s">
        <v>2446</v>
      </c>
      <c r="F40" s="772">
        <v>5836.17</v>
      </c>
      <c r="G40" s="740">
        <v>0.50138486782759595</v>
      </c>
      <c r="H40" s="727">
        <v>19</v>
      </c>
      <c r="I40" s="763">
        <v>0.47499999999999998</v>
      </c>
      <c r="J40" s="791">
        <v>5803.93</v>
      </c>
      <c r="K40" s="740">
        <v>0.49861513217240405</v>
      </c>
      <c r="L40" s="727">
        <v>21</v>
      </c>
      <c r="M40" s="763">
        <v>0.52500000000000002</v>
      </c>
    </row>
    <row r="41" spans="1:13" ht="14.4" customHeight="1" x14ac:dyDescent="0.3">
      <c r="A41" s="781" t="s">
        <v>2447</v>
      </c>
      <c r="B41" s="772">
        <v>366154</v>
      </c>
      <c r="C41" s="724">
        <v>1</v>
      </c>
      <c r="D41" s="785">
        <v>237</v>
      </c>
      <c r="E41" s="788" t="s">
        <v>2447</v>
      </c>
      <c r="F41" s="772">
        <v>295857.67</v>
      </c>
      <c r="G41" s="740">
        <v>0.80801430545617414</v>
      </c>
      <c r="H41" s="727">
        <v>178</v>
      </c>
      <c r="I41" s="763">
        <v>0.75105485232067515</v>
      </c>
      <c r="J41" s="791">
        <v>70296.329999999987</v>
      </c>
      <c r="K41" s="740">
        <v>0.19198569454382577</v>
      </c>
      <c r="L41" s="727">
        <v>59</v>
      </c>
      <c r="M41" s="763">
        <v>0.24894514767932491</v>
      </c>
    </row>
    <row r="42" spans="1:13" ht="14.4" customHeight="1" x14ac:dyDescent="0.3">
      <c r="A42" s="781" t="s">
        <v>2448</v>
      </c>
      <c r="B42" s="772">
        <v>3999.55</v>
      </c>
      <c r="C42" s="724">
        <v>1</v>
      </c>
      <c r="D42" s="785">
        <v>13</v>
      </c>
      <c r="E42" s="788" t="s">
        <v>2448</v>
      </c>
      <c r="F42" s="772">
        <v>1736.23</v>
      </c>
      <c r="G42" s="740">
        <v>0.43410633696290829</v>
      </c>
      <c r="H42" s="727">
        <v>4</v>
      </c>
      <c r="I42" s="763">
        <v>0.30769230769230771</v>
      </c>
      <c r="J42" s="791">
        <v>2263.3200000000002</v>
      </c>
      <c r="K42" s="740">
        <v>0.56589366303709165</v>
      </c>
      <c r="L42" s="727">
        <v>9</v>
      </c>
      <c r="M42" s="763">
        <v>0.69230769230769229</v>
      </c>
    </row>
    <row r="43" spans="1:13" ht="14.4" customHeight="1" thickBot="1" x14ac:dyDescent="0.35">
      <c r="A43" s="782" t="s">
        <v>2449</v>
      </c>
      <c r="B43" s="773">
        <v>44743.229999999996</v>
      </c>
      <c r="C43" s="730">
        <v>1</v>
      </c>
      <c r="D43" s="786">
        <v>61</v>
      </c>
      <c r="E43" s="789" t="s">
        <v>2449</v>
      </c>
      <c r="F43" s="773">
        <v>20288.48</v>
      </c>
      <c r="G43" s="741">
        <v>0.45344245375222131</v>
      </c>
      <c r="H43" s="733">
        <v>40</v>
      </c>
      <c r="I43" s="764">
        <v>0.65573770491803274</v>
      </c>
      <c r="J43" s="792">
        <v>24454.75</v>
      </c>
      <c r="K43" s="741">
        <v>0.54655754624777875</v>
      </c>
      <c r="L43" s="733">
        <v>21</v>
      </c>
      <c r="M43" s="764">
        <v>0.34426229508196721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4" t="s">
        <v>4073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8" t="s">
        <v>159</v>
      </c>
      <c r="L3" s="589"/>
      <c r="M3" s="70">
        <f>SUBTOTAL(9,M7:M1048576)</f>
        <v>4828789.1500000097</v>
      </c>
      <c r="N3" s="70">
        <f>SUBTOTAL(9,N7:N1048576)</f>
        <v>6243</v>
      </c>
      <c r="O3" s="70">
        <f>SUBTOTAL(9,O7:O1048576)</f>
        <v>3045</v>
      </c>
      <c r="P3" s="70">
        <f>SUBTOTAL(9,P7:P1048576)</f>
        <v>3952459.37</v>
      </c>
      <c r="Q3" s="71">
        <f>IF(M3=0,0,P3/M3)</f>
        <v>0.81851976701032647</v>
      </c>
      <c r="R3" s="70">
        <f>SUBTOTAL(9,R7:R1048576)</f>
        <v>4630</v>
      </c>
      <c r="S3" s="71">
        <f>IF(N3=0,0,R3/N3)</f>
        <v>0.7416306263014576</v>
      </c>
      <c r="T3" s="70">
        <f>SUBTOTAL(9,T7:T1048576)</f>
        <v>2255</v>
      </c>
      <c r="U3" s="72">
        <f>IF(O3=0,0,T3/O3)</f>
        <v>0.7405582922824302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0" t="s">
        <v>15</v>
      </c>
      <c r="N4" s="591"/>
      <c r="O4" s="591"/>
      <c r="P4" s="592" t="s">
        <v>21</v>
      </c>
      <c r="Q4" s="591"/>
      <c r="R4" s="591"/>
      <c r="S4" s="591"/>
      <c r="T4" s="591"/>
      <c r="U4" s="593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3" t="s">
        <v>22</v>
      </c>
      <c r="Q5" s="584"/>
      <c r="R5" s="583" t="s">
        <v>13</v>
      </c>
      <c r="S5" s="584"/>
      <c r="T5" s="583" t="s">
        <v>20</v>
      </c>
      <c r="U5" s="585"/>
    </row>
    <row r="6" spans="1:21" s="330" customFormat="1" ht="14.4" customHeight="1" thickBot="1" x14ac:dyDescent="0.35">
      <c r="A6" s="793" t="s">
        <v>23</v>
      </c>
      <c r="B6" s="794" t="s">
        <v>5</v>
      </c>
      <c r="C6" s="793" t="s">
        <v>24</v>
      </c>
      <c r="D6" s="794" t="s">
        <v>6</v>
      </c>
      <c r="E6" s="794" t="s">
        <v>193</v>
      </c>
      <c r="F6" s="794" t="s">
        <v>25</v>
      </c>
      <c r="G6" s="794" t="s">
        <v>26</v>
      </c>
      <c r="H6" s="794" t="s">
        <v>8</v>
      </c>
      <c r="I6" s="794" t="s">
        <v>10</v>
      </c>
      <c r="J6" s="794" t="s">
        <v>11</v>
      </c>
      <c r="K6" s="794" t="s">
        <v>12</v>
      </c>
      <c r="L6" s="794" t="s">
        <v>27</v>
      </c>
      <c r="M6" s="795" t="s">
        <v>14</v>
      </c>
      <c r="N6" s="796" t="s">
        <v>28</v>
      </c>
      <c r="O6" s="796" t="s">
        <v>28</v>
      </c>
      <c r="P6" s="796" t="s">
        <v>14</v>
      </c>
      <c r="Q6" s="796" t="s">
        <v>2</v>
      </c>
      <c r="R6" s="796" t="s">
        <v>28</v>
      </c>
      <c r="S6" s="796" t="s">
        <v>2</v>
      </c>
      <c r="T6" s="796" t="s">
        <v>28</v>
      </c>
      <c r="U6" s="797" t="s">
        <v>2</v>
      </c>
    </row>
    <row r="7" spans="1:21" ht="14.4" customHeight="1" x14ac:dyDescent="0.3">
      <c r="A7" s="798">
        <v>4</v>
      </c>
      <c r="B7" s="799" t="s">
        <v>2111</v>
      </c>
      <c r="C7" s="799" t="s">
        <v>2398</v>
      </c>
      <c r="D7" s="800" t="s">
        <v>4069</v>
      </c>
      <c r="E7" s="801" t="s">
        <v>2412</v>
      </c>
      <c r="F7" s="799" t="s">
        <v>2394</v>
      </c>
      <c r="G7" s="799" t="s">
        <v>2450</v>
      </c>
      <c r="H7" s="799" t="s">
        <v>975</v>
      </c>
      <c r="I7" s="799" t="s">
        <v>1623</v>
      </c>
      <c r="J7" s="799" t="s">
        <v>1062</v>
      </c>
      <c r="K7" s="799" t="s">
        <v>2314</v>
      </c>
      <c r="L7" s="802">
        <v>154.36000000000001</v>
      </c>
      <c r="M7" s="802">
        <v>154.36000000000001</v>
      </c>
      <c r="N7" s="799">
        <v>1</v>
      </c>
      <c r="O7" s="803">
        <v>1</v>
      </c>
      <c r="P7" s="802">
        <v>154.36000000000001</v>
      </c>
      <c r="Q7" s="804">
        <v>1</v>
      </c>
      <c r="R7" s="799">
        <v>1</v>
      </c>
      <c r="S7" s="804">
        <v>1</v>
      </c>
      <c r="T7" s="803">
        <v>1</v>
      </c>
      <c r="U7" s="231">
        <v>1</v>
      </c>
    </row>
    <row r="8" spans="1:21" ht="14.4" customHeight="1" x14ac:dyDescent="0.3">
      <c r="A8" s="723">
        <v>4</v>
      </c>
      <c r="B8" s="724" t="s">
        <v>2111</v>
      </c>
      <c r="C8" s="724" t="s">
        <v>2398</v>
      </c>
      <c r="D8" s="805" t="s">
        <v>4069</v>
      </c>
      <c r="E8" s="806" t="s">
        <v>2412</v>
      </c>
      <c r="F8" s="724" t="s">
        <v>2394</v>
      </c>
      <c r="G8" s="724" t="s">
        <v>2451</v>
      </c>
      <c r="H8" s="724" t="s">
        <v>975</v>
      </c>
      <c r="I8" s="724" t="s">
        <v>999</v>
      </c>
      <c r="J8" s="724" t="s">
        <v>2263</v>
      </c>
      <c r="K8" s="724" t="s">
        <v>2264</v>
      </c>
      <c r="L8" s="725">
        <v>0</v>
      </c>
      <c r="M8" s="725">
        <v>0</v>
      </c>
      <c r="N8" s="724">
        <v>1</v>
      </c>
      <c r="O8" s="807">
        <v>1</v>
      </c>
      <c r="P8" s="725"/>
      <c r="Q8" s="740"/>
      <c r="R8" s="724"/>
      <c r="S8" s="740">
        <v>0</v>
      </c>
      <c r="T8" s="807"/>
      <c r="U8" s="763">
        <v>0</v>
      </c>
    </row>
    <row r="9" spans="1:21" ht="14.4" customHeight="1" x14ac:dyDescent="0.3">
      <c r="A9" s="723">
        <v>4</v>
      </c>
      <c r="B9" s="724" t="s">
        <v>2111</v>
      </c>
      <c r="C9" s="724" t="s">
        <v>2398</v>
      </c>
      <c r="D9" s="805" t="s">
        <v>4069</v>
      </c>
      <c r="E9" s="806" t="s">
        <v>2415</v>
      </c>
      <c r="F9" s="724" t="s">
        <v>2394</v>
      </c>
      <c r="G9" s="724" t="s">
        <v>2452</v>
      </c>
      <c r="H9" s="724" t="s">
        <v>975</v>
      </c>
      <c r="I9" s="724" t="s">
        <v>2453</v>
      </c>
      <c r="J9" s="724" t="s">
        <v>1068</v>
      </c>
      <c r="K9" s="724" t="s">
        <v>2204</v>
      </c>
      <c r="L9" s="725">
        <v>490.89</v>
      </c>
      <c r="M9" s="725">
        <v>490.89</v>
      </c>
      <c r="N9" s="724">
        <v>1</v>
      </c>
      <c r="O9" s="807">
        <v>1</v>
      </c>
      <c r="P9" s="725"/>
      <c r="Q9" s="740">
        <v>0</v>
      </c>
      <c r="R9" s="724"/>
      <c r="S9" s="740">
        <v>0</v>
      </c>
      <c r="T9" s="807"/>
      <c r="U9" s="763">
        <v>0</v>
      </c>
    </row>
    <row r="10" spans="1:21" ht="14.4" customHeight="1" x14ac:dyDescent="0.3">
      <c r="A10" s="723">
        <v>4</v>
      </c>
      <c r="B10" s="724" t="s">
        <v>2111</v>
      </c>
      <c r="C10" s="724" t="s">
        <v>2398</v>
      </c>
      <c r="D10" s="805" t="s">
        <v>4069</v>
      </c>
      <c r="E10" s="806" t="s">
        <v>2416</v>
      </c>
      <c r="F10" s="724" t="s">
        <v>2394</v>
      </c>
      <c r="G10" s="724" t="s">
        <v>2450</v>
      </c>
      <c r="H10" s="724" t="s">
        <v>975</v>
      </c>
      <c r="I10" s="724" t="s">
        <v>1061</v>
      </c>
      <c r="J10" s="724" t="s">
        <v>1062</v>
      </c>
      <c r="K10" s="724" t="s">
        <v>2238</v>
      </c>
      <c r="L10" s="725">
        <v>225.06</v>
      </c>
      <c r="M10" s="725">
        <v>225.06</v>
      </c>
      <c r="N10" s="724">
        <v>1</v>
      </c>
      <c r="O10" s="807">
        <v>1</v>
      </c>
      <c r="P10" s="725">
        <v>225.06</v>
      </c>
      <c r="Q10" s="740">
        <v>1</v>
      </c>
      <c r="R10" s="724">
        <v>1</v>
      </c>
      <c r="S10" s="740">
        <v>1</v>
      </c>
      <c r="T10" s="807">
        <v>1</v>
      </c>
      <c r="U10" s="763">
        <v>1</v>
      </c>
    </row>
    <row r="11" spans="1:21" ht="14.4" customHeight="1" x14ac:dyDescent="0.3">
      <c r="A11" s="723">
        <v>4</v>
      </c>
      <c r="B11" s="724" t="s">
        <v>2111</v>
      </c>
      <c r="C11" s="724" t="s">
        <v>2398</v>
      </c>
      <c r="D11" s="805" t="s">
        <v>4069</v>
      </c>
      <c r="E11" s="806" t="s">
        <v>2416</v>
      </c>
      <c r="F11" s="724" t="s">
        <v>2394</v>
      </c>
      <c r="G11" s="724" t="s">
        <v>2454</v>
      </c>
      <c r="H11" s="724" t="s">
        <v>975</v>
      </c>
      <c r="I11" s="724" t="s">
        <v>2455</v>
      </c>
      <c r="J11" s="724" t="s">
        <v>2190</v>
      </c>
      <c r="K11" s="724" t="s">
        <v>2456</v>
      </c>
      <c r="L11" s="725">
        <v>0</v>
      </c>
      <c r="M11" s="725">
        <v>0</v>
      </c>
      <c r="N11" s="724">
        <v>1</v>
      </c>
      <c r="O11" s="807">
        <v>0.5</v>
      </c>
      <c r="P11" s="725"/>
      <c r="Q11" s="740"/>
      <c r="R11" s="724"/>
      <c r="S11" s="740">
        <v>0</v>
      </c>
      <c r="T11" s="807"/>
      <c r="U11" s="763">
        <v>0</v>
      </c>
    </row>
    <row r="12" spans="1:21" ht="14.4" customHeight="1" x14ac:dyDescent="0.3">
      <c r="A12" s="723">
        <v>4</v>
      </c>
      <c r="B12" s="724" t="s">
        <v>2111</v>
      </c>
      <c r="C12" s="724" t="s">
        <v>2398</v>
      </c>
      <c r="D12" s="805" t="s">
        <v>4069</v>
      </c>
      <c r="E12" s="806" t="s">
        <v>2416</v>
      </c>
      <c r="F12" s="724" t="s">
        <v>2394</v>
      </c>
      <c r="G12" s="724" t="s">
        <v>2457</v>
      </c>
      <c r="H12" s="724" t="s">
        <v>563</v>
      </c>
      <c r="I12" s="724" t="s">
        <v>924</v>
      </c>
      <c r="J12" s="724" t="s">
        <v>925</v>
      </c>
      <c r="K12" s="724" t="s">
        <v>2458</v>
      </c>
      <c r="L12" s="725">
        <v>108.44</v>
      </c>
      <c r="M12" s="725">
        <v>108.44</v>
      </c>
      <c r="N12" s="724">
        <v>1</v>
      </c>
      <c r="O12" s="807">
        <v>0.5</v>
      </c>
      <c r="P12" s="725"/>
      <c r="Q12" s="740">
        <v>0</v>
      </c>
      <c r="R12" s="724"/>
      <c r="S12" s="740">
        <v>0</v>
      </c>
      <c r="T12" s="807"/>
      <c r="U12" s="763">
        <v>0</v>
      </c>
    </row>
    <row r="13" spans="1:21" ht="14.4" customHeight="1" x14ac:dyDescent="0.3">
      <c r="A13" s="723">
        <v>4</v>
      </c>
      <c r="B13" s="724" t="s">
        <v>2111</v>
      </c>
      <c r="C13" s="724" t="s">
        <v>2398</v>
      </c>
      <c r="D13" s="805" t="s">
        <v>4069</v>
      </c>
      <c r="E13" s="806" t="s">
        <v>2416</v>
      </c>
      <c r="F13" s="724" t="s">
        <v>2396</v>
      </c>
      <c r="G13" s="724" t="s">
        <v>2459</v>
      </c>
      <c r="H13" s="724" t="s">
        <v>563</v>
      </c>
      <c r="I13" s="724" t="s">
        <v>2460</v>
      </c>
      <c r="J13" s="724" t="s">
        <v>2461</v>
      </c>
      <c r="K13" s="724" t="s">
        <v>2462</v>
      </c>
      <c r="L13" s="725">
        <v>100</v>
      </c>
      <c r="M13" s="725">
        <v>300</v>
      </c>
      <c r="N13" s="724">
        <v>3</v>
      </c>
      <c r="O13" s="807">
        <v>1</v>
      </c>
      <c r="P13" s="725">
        <v>300</v>
      </c>
      <c r="Q13" s="740">
        <v>1</v>
      </c>
      <c r="R13" s="724">
        <v>3</v>
      </c>
      <c r="S13" s="740">
        <v>1</v>
      </c>
      <c r="T13" s="807">
        <v>1</v>
      </c>
      <c r="U13" s="763">
        <v>1</v>
      </c>
    </row>
    <row r="14" spans="1:21" ht="14.4" customHeight="1" x14ac:dyDescent="0.3">
      <c r="A14" s="723">
        <v>4</v>
      </c>
      <c r="B14" s="724" t="s">
        <v>2111</v>
      </c>
      <c r="C14" s="724" t="s">
        <v>2398</v>
      </c>
      <c r="D14" s="805" t="s">
        <v>4069</v>
      </c>
      <c r="E14" s="806" t="s">
        <v>2416</v>
      </c>
      <c r="F14" s="724" t="s">
        <v>2396</v>
      </c>
      <c r="G14" s="724" t="s">
        <v>2459</v>
      </c>
      <c r="H14" s="724" t="s">
        <v>563</v>
      </c>
      <c r="I14" s="724" t="s">
        <v>2463</v>
      </c>
      <c r="J14" s="724" t="s">
        <v>2464</v>
      </c>
      <c r="K14" s="724" t="s">
        <v>2465</v>
      </c>
      <c r="L14" s="725">
        <v>120</v>
      </c>
      <c r="M14" s="725">
        <v>360</v>
      </c>
      <c r="N14" s="724">
        <v>3</v>
      </c>
      <c r="O14" s="807">
        <v>1</v>
      </c>
      <c r="P14" s="725">
        <v>360</v>
      </c>
      <c r="Q14" s="740">
        <v>1</v>
      </c>
      <c r="R14" s="724">
        <v>3</v>
      </c>
      <c r="S14" s="740">
        <v>1</v>
      </c>
      <c r="T14" s="807">
        <v>1</v>
      </c>
      <c r="U14" s="763">
        <v>1</v>
      </c>
    </row>
    <row r="15" spans="1:21" ht="14.4" customHeight="1" x14ac:dyDescent="0.3">
      <c r="A15" s="723">
        <v>4</v>
      </c>
      <c r="B15" s="724" t="s">
        <v>2111</v>
      </c>
      <c r="C15" s="724" t="s">
        <v>2398</v>
      </c>
      <c r="D15" s="805" t="s">
        <v>4069</v>
      </c>
      <c r="E15" s="806" t="s">
        <v>2416</v>
      </c>
      <c r="F15" s="724" t="s">
        <v>2396</v>
      </c>
      <c r="G15" s="724" t="s">
        <v>2466</v>
      </c>
      <c r="H15" s="724" t="s">
        <v>563</v>
      </c>
      <c r="I15" s="724" t="s">
        <v>2467</v>
      </c>
      <c r="J15" s="724" t="s">
        <v>2468</v>
      </c>
      <c r="K15" s="724" t="s">
        <v>2469</v>
      </c>
      <c r="L15" s="725">
        <v>900</v>
      </c>
      <c r="M15" s="725">
        <v>900</v>
      </c>
      <c r="N15" s="724">
        <v>1</v>
      </c>
      <c r="O15" s="807">
        <v>1</v>
      </c>
      <c r="P15" s="725"/>
      <c r="Q15" s="740">
        <v>0</v>
      </c>
      <c r="R15" s="724"/>
      <c r="S15" s="740">
        <v>0</v>
      </c>
      <c r="T15" s="807"/>
      <c r="U15" s="763">
        <v>0</v>
      </c>
    </row>
    <row r="16" spans="1:21" ht="14.4" customHeight="1" x14ac:dyDescent="0.3">
      <c r="A16" s="723">
        <v>4</v>
      </c>
      <c r="B16" s="724" t="s">
        <v>2111</v>
      </c>
      <c r="C16" s="724" t="s">
        <v>2398</v>
      </c>
      <c r="D16" s="805" t="s">
        <v>4069</v>
      </c>
      <c r="E16" s="806" t="s">
        <v>2419</v>
      </c>
      <c r="F16" s="724" t="s">
        <v>2394</v>
      </c>
      <c r="G16" s="724" t="s">
        <v>2470</v>
      </c>
      <c r="H16" s="724" t="s">
        <v>563</v>
      </c>
      <c r="I16" s="724" t="s">
        <v>2471</v>
      </c>
      <c r="J16" s="724" t="s">
        <v>2472</v>
      </c>
      <c r="K16" s="724" t="s">
        <v>2473</v>
      </c>
      <c r="L16" s="725">
        <v>238.72</v>
      </c>
      <c r="M16" s="725">
        <v>477.44</v>
      </c>
      <c r="N16" s="724">
        <v>2</v>
      </c>
      <c r="O16" s="807">
        <v>1</v>
      </c>
      <c r="P16" s="725"/>
      <c r="Q16" s="740">
        <v>0</v>
      </c>
      <c r="R16" s="724"/>
      <c r="S16" s="740">
        <v>0</v>
      </c>
      <c r="T16" s="807"/>
      <c r="U16" s="763">
        <v>0</v>
      </c>
    </row>
    <row r="17" spans="1:21" ht="14.4" customHeight="1" x14ac:dyDescent="0.3">
      <c r="A17" s="723">
        <v>4</v>
      </c>
      <c r="B17" s="724" t="s">
        <v>2111</v>
      </c>
      <c r="C17" s="724" t="s">
        <v>2398</v>
      </c>
      <c r="D17" s="805" t="s">
        <v>4069</v>
      </c>
      <c r="E17" s="806" t="s">
        <v>2419</v>
      </c>
      <c r="F17" s="724" t="s">
        <v>2394</v>
      </c>
      <c r="G17" s="724" t="s">
        <v>2474</v>
      </c>
      <c r="H17" s="724" t="s">
        <v>563</v>
      </c>
      <c r="I17" s="724" t="s">
        <v>2475</v>
      </c>
      <c r="J17" s="724" t="s">
        <v>2476</v>
      </c>
      <c r="K17" s="724" t="s">
        <v>2477</v>
      </c>
      <c r="L17" s="725">
        <v>0</v>
      </c>
      <c r="M17" s="725">
        <v>0</v>
      </c>
      <c r="N17" s="724">
        <v>1</v>
      </c>
      <c r="O17" s="807">
        <v>1</v>
      </c>
      <c r="P17" s="725">
        <v>0</v>
      </c>
      <c r="Q17" s="740"/>
      <c r="R17" s="724">
        <v>1</v>
      </c>
      <c r="S17" s="740">
        <v>1</v>
      </c>
      <c r="T17" s="807">
        <v>1</v>
      </c>
      <c r="U17" s="763">
        <v>1</v>
      </c>
    </row>
    <row r="18" spans="1:21" ht="14.4" customHeight="1" x14ac:dyDescent="0.3">
      <c r="A18" s="723">
        <v>4</v>
      </c>
      <c r="B18" s="724" t="s">
        <v>2111</v>
      </c>
      <c r="C18" s="724" t="s">
        <v>2398</v>
      </c>
      <c r="D18" s="805" t="s">
        <v>4069</v>
      </c>
      <c r="E18" s="806" t="s">
        <v>2419</v>
      </c>
      <c r="F18" s="724" t="s">
        <v>2394</v>
      </c>
      <c r="G18" s="724" t="s">
        <v>2452</v>
      </c>
      <c r="H18" s="724" t="s">
        <v>975</v>
      </c>
      <c r="I18" s="724" t="s">
        <v>2453</v>
      </c>
      <c r="J18" s="724" t="s">
        <v>1068</v>
      </c>
      <c r="K18" s="724" t="s">
        <v>2204</v>
      </c>
      <c r="L18" s="725">
        <v>490.89</v>
      </c>
      <c r="M18" s="725">
        <v>981.78</v>
      </c>
      <c r="N18" s="724">
        <v>2</v>
      </c>
      <c r="O18" s="807">
        <v>2</v>
      </c>
      <c r="P18" s="725">
        <v>490.89</v>
      </c>
      <c r="Q18" s="740">
        <v>0.5</v>
      </c>
      <c r="R18" s="724">
        <v>1</v>
      </c>
      <c r="S18" s="740">
        <v>0.5</v>
      </c>
      <c r="T18" s="807">
        <v>1</v>
      </c>
      <c r="U18" s="763">
        <v>0.5</v>
      </c>
    </row>
    <row r="19" spans="1:21" ht="14.4" customHeight="1" x14ac:dyDescent="0.3">
      <c r="A19" s="723">
        <v>4</v>
      </c>
      <c r="B19" s="724" t="s">
        <v>2111</v>
      </c>
      <c r="C19" s="724" t="s">
        <v>2398</v>
      </c>
      <c r="D19" s="805" t="s">
        <v>4069</v>
      </c>
      <c r="E19" s="806" t="s">
        <v>2419</v>
      </c>
      <c r="F19" s="724" t="s">
        <v>2394</v>
      </c>
      <c r="G19" s="724" t="s">
        <v>2454</v>
      </c>
      <c r="H19" s="724" t="s">
        <v>975</v>
      </c>
      <c r="I19" s="724" t="s">
        <v>1077</v>
      </c>
      <c r="J19" s="724" t="s">
        <v>2190</v>
      </c>
      <c r="K19" s="724" t="s">
        <v>2191</v>
      </c>
      <c r="L19" s="725">
        <v>102.93</v>
      </c>
      <c r="M19" s="725">
        <v>205.86</v>
      </c>
      <c r="N19" s="724">
        <v>2</v>
      </c>
      <c r="O19" s="807">
        <v>2</v>
      </c>
      <c r="P19" s="725">
        <v>102.93</v>
      </c>
      <c r="Q19" s="740">
        <v>0.5</v>
      </c>
      <c r="R19" s="724">
        <v>1</v>
      </c>
      <c r="S19" s="740">
        <v>0.5</v>
      </c>
      <c r="T19" s="807">
        <v>1</v>
      </c>
      <c r="U19" s="763">
        <v>0.5</v>
      </c>
    </row>
    <row r="20" spans="1:21" ht="14.4" customHeight="1" x14ac:dyDescent="0.3">
      <c r="A20" s="723">
        <v>4</v>
      </c>
      <c r="B20" s="724" t="s">
        <v>2111</v>
      </c>
      <c r="C20" s="724" t="s">
        <v>2398</v>
      </c>
      <c r="D20" s="805" t="s">
        <v>4069</v>
      </c>
      <c r="E20" s="806" t="s">
        <v>2419</v>
      </c>
      <c r="F20" s="724" t="s">
        <v>2394</v>
      </c>
      <c r="G20" s="724" t="s">
        <v>2451</v>
      </c>
      <c r="H20" s="724" t="s">
        <v>975</v>
      </c>
      <c r="I20" s="724" t="s">
        <v>999</v>
      </c>
      <c r="J20" s="724" t="s">
        <v>2263</v>
      </c>
      <c r="K20" s="724" t="s">
        <v>2264</v>
      </c>
      <c r="L20" s="725">
        <v>0</v>
      </c>
      <c r="M20" s="725">
        <v>0</v>
      </c>
      <c r="N20" s="724">
        <v>1</v>
      </c>
      <c r="O20" s="807">
        <v>1</v>
      </c>
      <c r="P20" s="725"/>
      <c r="Q20" s="740"/>
      <c r="R20" s="724"/>
      <c r="S20" s="740">
        <v>0</v>
      </c>
      <c r="T20" s="807"/>
      <c r="U20" s="763">
        <v>0</v>
      </c>
    </row>
    <row r="21" spans="1:21" ht="14.4" customHeight="1" x14ac:dyDescent="0.3">
      <c r="A21" s="723">
        <v>4</v>
      </c>
      <c r="B21" s="724" t="s">
        <v>2111</v>
      </c>
      <c r="C21" s="724" t="s">
        <v>2398</v>
      </c>
      <c r="D21" s="805" t="s">
        <v>4069</v>
      </c>
      <c r="E21" s="806" t="s">
        <v>2421</v>
      </c>
      <c r="F21" s="724" t="s">
        <v>2394</v>
      </c>
      <c r="G21" s="724" t="s">
        <v>2451</v>
      </c>
      <c r="H21" s="724" t="s">
        <v>975</v>
      </c>
      <c r="I21" s="724" t="s">
        <v>999</v>
      </c>
      <c r="J21" s="724" t="s">
        <v>2263</v>
      </c>
      <c r="K21" s="724" t="s">
        <v>2264</v>
      </c>
      <c r="L21" s="725">
        <v>0</v>
      </c>
      <c r="M21" s="725">
        <v>0</v>
      </c>
      <c r="N21" s="724">
        <v>1</v>
      </c>
      <c r="O21" s="807">
        <v>1</v>
      </c>
      <c r="P21" s="725"/>
      <c r="Q21" s="740"/>
      <c r="R21" s="724"/>
      <c r="S21" s="740">
        <v>0</v>
      </c>
      <c r="T21" s="807"/>
      <c r="U21" s="763">
        <v>0</v>
      </c>
    </row>
    <row r="22" spans="1:21" ht="14.4" customHeight="1" x14ac:dyDescent="0.3">
      <c r="A22" s="723">
        <v>4</v>
      </c>
      <c r="B22" s="724" t="s">
        <v>2111</v>
      </c>
      <c r="C22" s="724" t="s">
        <v>2398</v>
      </c>
      <c r="D22" s="805" t="s">
        <v>4069</v>
      </c>
      <c r="E22" s="806" t="s">
        <v>2422</v>
      </c>
      <c r="F22" s="724" t="s">
        <v>2394</v>
      </c>
      <c r="G22" s="724" t="s">
        <v>2450</v>
      </c>
      <c r="H22" s="724" t="s">
        <v>975</v>
      </c>
      <c r="I22" s="724" t="s">
        <v>1623</v>
      </c>
      <c r="J22" s="724" t="s">
        <v>1062</v>
      </c>
      <c r="K22" s="724" t="s">
        <v>2314</v>
      </c>
      <c r="L22" s="725">
        <v>154.36000000000001</v>
      </c>
      <c r="M22" s="725">
        <v>154.36000000000001</v>
      </c>
      <c r="N22" s="724">
        <v>1</v>
      </c>
      <c r="O22" s="807">
        <v>1</v>
      </c>
      <c r="P22" s="725">
        <v>154.36000000000001</v>
      </c>
      <c r="Q22" s="740">
        <v>1</v>
      </c>
      <c r="R22" s="724">
        <v>1</v>
      </c>
      <c r="S22" s="740">
        <v>1</v>
      </c>
      <c r="T22" s="807">
        <v>1</v>
      </c>
      <c r="U22" s="763">
        <v>1</v>
      </c>
    </row>
    <row r="23" spans="1:21" ht="14.4" customHeight="1" x14ac:dyDescent="0.3">
      <c r="A23" s="723">
        <v>4</v>
      </c>
      <c r="B23" s="724" t="s">
        <v>2111</v>
      </c>
      <c r="C23" s="724" t="s">
        <v>2398</v>
      </c>
      <c r="D23" s="805" t="s">
        <v>4069</v>
      </c>
      <c r="E23" s="806" t="s">
        <v>2422</v>
      </c>
      <c r="F23" s="724" t="s">
        <v>2394</v>
      </c>
      <c r="G23" s="724" t="s">
        <v>2478</v>
      </c>
      <c r="H23" s="724" t="s">
        <v>563</v>
      </c>
      <c r="I23" s="724" t="s">
        <v>2479</v>
      </c>
      <c r="J23" s="724" t="s">
        <v>2480</v>
      </c>
      <c r="K23" s="724" t="s">
        <v>2481</v>
      </c>
      <c r="L23" s="725">
        <v>64.56</v>
      </c>
      <c r="M23" s="725">
        <v>129.12</v>
      </c>
      <c r="N23" s="724">
        <v>2</v>
      </c>
      <c r="O23" s="807">
        <v>1</v>
      </c>
      <c r="P23" s="725">
        <v>129.12</v>
      </c>
      <c r="Q23" s="740">
        <v>1</v>
      </c>
      <c r="R23" s="724">
        <v>2</v>
      </c>
      <c r="S23" s="740">
        <v>1</v>
      </c>
      <c r="T23" s="807">
        <v>1</v>
      </c>
      <c r="U23" s="763">
        <v>1</v>
      </c>
    </row>
    <row r="24" spans="1:21" ht="14.4" customHeight="1" x14ac:dyDescent="0.3">
      <c r="A24" s="723">
        <v>4</v>
      </c>
      <c r="B24" s="724" t="s">
        <v>2111</v>
      </c>
      <c r="C24" s="724" t="s">
        <v>2398</v>
      </c>
      <c r="D24" s="805" t="s">
        <v>4069</v>
      </c>
      <c r="E24" s="806" t="s">
        <v>2422</v>
      </c>
      <c r="F24" s="724" t="s">
        <v>2394</v>
      </c>
      <c r="G24" s="724" t="s">
        <v>2482</v>
      </c>
      <c r="H24" s="724" t="s">
        <v>563</v>
      </c>
      <c r="I24" s="724" t="s">
        <v>2483</v>
      </c>
      <c r="J24" s="724" t="s">
        <v>1742</v>
      </c>
      <c r="K24" s="724" t="s">
        <v>2484</v>
      </c>
      <c r="L24" s="725">
        <v>208.39</v>
      </c>
      <c r="M24" s="725">
        <v>208.39</v>
      </c>
      <c r="N24" s="724">
        <v>1</v>
      </c>
      <c r="O24" s="807">
        <v>0.5</v>
      </c>
      <c r="P24" s="725"/>
      <c r="Q24" s="740">
        <v>0</v>
      </c>
      <c r="R24" s="724"/>
      <c r="S24" s="740">
        <v>0</v>
      </c>
      <c r="T24" s="807"/>
      <c r="U24" s="763">
        <v>0</v>
      </c>
    </row>
    <row r="25" spans="1:21" ht="14.4" customHeight="1" x14ac:dyDescent="0.3">
      <c r="A25" s="723">
        <v>4</v>
      </c>
      <c r="B25" s="724" t="s">
        <v>2111</v>
      </c>
      <c r="C25" s="724" t="s">
        <v>2398</v>
      </c>
      <c r="D25" s="805" t="s">
        <v>4069</v>
      </c>
      <c r="E25" s="806" t="s">
        <v>2422</v>
      </c>
      <c r="F25" s="724" t="s">
        <v>2394</v>
      </c>
      <c r="G25" s="724" t="s">
        <v>2485</v>
      </c>
      <c r="H25" s="724" t="s">
        <v>563</v>
      </c>
      <c r="I25" s="724" t="s">
        <v>632</v>
      </c>
      <c r="J25" s="724" t="s">
        <v>633</v>
      </c>
      <c r="K25" s="724" t="s">
        <v>2486</v>
      </c>
      <c r="L25" s="725">
        <v>105.63</v>
      </c>
      <c r="M25" s="725">
        <v>105.63</v>
      </c>
      <c r="N25" s="724">
        <v>1</v>
      </c>
      <c r="O25" s="807">
        <v>1</v>
      </c>
      <c r="P25" s="725"/>
      <c r="Q25" s="740">
        <v>0</v>
      </c>
      <c r="R25" s="724"/>
      <c r="S25" s="740">
        <v>0</v>
      </c>
      <c r="T25" s="807"/>
      <c r="U25" s="763">
        <v>0</v>
      </c>
    </row>
    <row r="26" spans="1:21" ht="14.4" customHeight="1" x14ac:dyDescent="0.3">
      <c r="A26" s="723">
        <v>4</v>
      </c>
      <c r="B26" s="724" t="s">
        <v>2111</v>
      </c>
      <c r="C26" s="724" t="s">
        <v>2398</v>
      </c>
      <c r="D26" s="805" t="s">
        <v>4069</v>
      </c>
      <c r="E26" s="806" t="s">
        <v>2422</v>
      </c>
      <c r="F26" s="724" t="s">
        <v>2394</v>
      </c>
      <c r="G26" s="724" t="s">
        <v>2487</v>
      </c>
      <c r="H26" s="724" t="s">
        <v>563</v>
      </c>
      <c r="I26" s="724" t="s">
        <v>838</v>
      </c>
      <c r="J26" s="724" t="s">
        <v>2488</v>
      </c>
      <c r="K26" s="724" t="s">
        <v>2489</v>
      </c>
      <c r="L26" s="725">
        <v>0</v>
      </c>
      <c r="M26" s="725">
        <v>0</v>
      </c>
      <c r="N26" s="724">
        <v>1</v>
      </c>
      <c r="O26" s="807">
        <v>0.5</v>
      </c>
      <c r="P26" s="725"/>
      <c r="Q26" s="740"/>
      <c r="R26" s="724"/>
      <c r="S26" s="740">
        <v>0</v>
      </c>
      <c r="T26" s="807"/>
      <c r="U26" s="763">
        <v>0</v>
      </c>
    </row>
    <row r="27" spans="1:21" ht="14.4" customHeight="1" x14ac:dyDescent="0.3">
      <c r="A27" s="723">
        <v>4</v>
      </c>
      <c r="B27" s="724" t="s">
        <v>2111</v>
      </c>
      <c r="C27" s="724" t="s">
        <v>2398</v>
      </c>
      <c r="D27" s="805" t="s">
        <v>4069</v>
      </c>
      <c r="E27" s="806" t="s">
        <v>2422</v>
      </c>
      <c r="F27" s="724" t="s">
        <v>2394</v>
      </c>
      <c r="G27" s="724" t="s">
        <v>2490</v>
      </c>
      <c r="H27" s="724" t="s">
        <v>563</v>
      </c>
      <c r="I27" s="724" t="s">
        <v>2491</v>
      </c>
      <c r="J27" s="724" t="s">
        <v>2492</v>
      </c>
      <c r="K27" s="724" t="s">
        <v>2493</v>
      </c>
      <c r="L27" s="725">
        <v>0</v>
      </c>
      <c r="M27" s="725">
        <v>0</v>
      </c>
      <c r="N27" s="724">
        <v>1</v>
      </c>
      <c r="O27" s="807">
        <v>0.5</v>
      </c>
      <c r="P27" s="725"/>
      <c r="Q27" s="740"/>
      <c r="R27" s="724"/>
      <c r="S27" s="740">
        <v>0</v>
      </c>
      <c r="T27" s="807"/>
      <c r="U27" s="763">
        <v>0</v>
      </c>
    </row>
    <row r="28" spans="1:21" ht="14.4" customHeight="1" x14ac:dyDescent="0.3">
      <c r="A28" s="723">
        <v>4</v>
      </c>
      <c r="B28" s="724" t="s">
        <v>2111</v>
      </c>
      <c r="C28" s="724" t="s">
        <v>2398</v>
      </c>
      <c r="D28" s="805" t="s">
        <v>4069</v>
      </c>
      <c r="E28" s="806" t="s">
        <v>2422</v>
      </c>
      <c r="F28" s="724" t="s">
        <v>2394</v>
      </c>
      <c r="G28" s="724" t="s">
        <v>2494</v>
      </c>
      <c r="H28" s="724" t="s">
        <v>975</v>
      </c>
      <c r="I28" s="724" t="s">
        <v>2495</v>
      </c>
      <c r="J28" s="724" t="s">
        <v>1048</v>
      </c>
      <c r="K28" s="724" t="s">
        <v>2380</v>
      </c>
      <c r="L28" s="725">
        <v>0</v>
      </c>
      <c r="M28" s="725">
        <v>0</v>
      </c>
      <c r="N28" s="724">
        <v>1</v>
      </c>
      <c r="O28" s="807">
        <v>0.5</v>
      </c>
      <c r="P28" s="725"/>
      <c r="Q28" s="740"/>
      <c r="R28" s="724"/>
      <c r="S28" s="740">
        <v>0</v>
      </c>
      <c r="T28" s="807"/>
      <c r="U28" s="763">
        <v>0</v>
      </c>
    </row>
    <row r="29" spans="1:21" ht="14.4" customHeight="1" x14ac:dyDescent="0.3">
      <c r="A29" s="723">
        <v>4</v>
      </c>
      <c r="B29" s="724" t="s">
        <v>2111</v>
      </c>
      <c r="C29" s="724" t="s">
        <v>2398</v>
      </c>
      <c r="D29" s="805" t="s">
        <v>4069</v>
      </c>
      <c r="E29" s="806" t="s">
        <v>2422</v>
      </c>
      <c r="F29" s="724" t="s">
        <v>2394</v>
      </c>
      <c r="G29" s="724" t="s">
        <v>2452</v>
      </c>
      <c r="H29" s="724" t="s">
        <v>975</v>
      </c>
      <c r="I29" s="724" t="s">
        <v>2496</v>
      </c>
      <c r="J29" s="724" t="s">
        <v>1068</v>
      </c>
      <c r="K29" s="724" t="s">
        <v>2203</v>
      </c>
      <c r="L29" s="725">
        <v>736.33</v>
      </c>
      <c r="M29" s="725">
        <v>2208.9900000000002</v>
      </c>
      <c r="N29" s="724">
        <v>3</v>
      </c>
      <c r="O29" s="807">
        <v>1.5</v>
      </c>
      <c r="P29" s="725">
        <v>1472.66</v>
      </c>
      <c r="Q29" s="740">
        <v>0.66666666666666663</v>
      </c>
      <c r="R29" s="724">
        <v>2</v>
      </c>
      <c r="S29" s="740">
        <v>0.66666666666666663</v>
      </c>
      <c r="T29" s="807">
        <v>1</v>
      </c>
      <c r="U29" s="763">
        <v>0.66666666666666663</v>
      </c>
    </row>
    <row r="30" spans="1:21" ht="14.4" customHeight="1" x14ac:dyDescent="0.3">
      <c r="A30" s="723">
        <v>4</v>
      </c>
      <c r="B30" s="724" t="s">
        <v>2111</v>
      </c>
      <c r="C30" s="724" t="s">
        <v>2398</v>
      </c>
      <c r="D30" s="805" t="s">
        <v>4069</v>
      </c>
      <c r="E30" s="806" t="s">
        <v>2422</v>
      </c>
      <c r="F30" s="724" t="s">
        <v>2394</v>
      </c>
      <c r="G30" s="724" t="s">
        <v>2497</v>
      </c>
      <c r="H30" s="724" t="s">
        <v>563</v>
      </c>
      <c r="I30" s="724" t="s">
        <v>1789</v>
      </c>
      <c r="J30" s="724" t="s">
        <v>1790</v>
      </c>
      <c r="K30" s="724" t="s">
        <v>2498</v>
      </c>
      <c r="L30" s="725">
        <v>0</v>
      </c>
      <c r="M30" s="725">
        <v>0</v>
      </c>
      <c r="N30" s="724">
        <v>2</v>
      </c>
      <c r="O30" s="807">
        <v>0.5</v>
      </c>
      <c r="P30" s="725"/>
      <c r="Q30" s="740"/>
      <c r="R30" s="724"/>
      <c r="S30" s="740">
        <v>0</v>
      </c>
      <c r="T30" s="807"/>
      <c r="U30" s="763">
        <v>0</v>
      </c>
    </row>
    <row r="31" spans="1:21" ht="14.4" customHeight="1" x14ac:dyDescent="0.3">
      <c r="A31" s="723">
        <v>4</v>
      </c>
      <c r="B31" s="724" t="s">
        <v>2111</v>
      </c>
      <c r="C31" s="724" t="s">
        <v>2398</v>
      </c>
      <c r="D31" s="805" t="s">
        <v>4069</v>
      </c>
      <c r="E31" s="806" t="s">
        <v>2422</v>
      </c>
      <c r="F31" s="724" t="s">
        <v>2394</v>
      </c>
      <c r="G31" s="724" t="s">
        <v>2451</v>
      </c>
      <c r="H31" s="724" t="s">
        <v>975</v>
      </c>
      <c r="I31" s="724" t="s">
        <v>999</v>
      </c>
      <c r="J31" s="724" t="s">
        <v>2263</v>
      </c>
      <c r="K31" s="724" t="s">
        <v>2264</v>
      </c>
      <c r="L31" s="725">
        <v>0</v>
      </c>
      <c r="M31" s="725">
        <v>0</v>
      </c>
      <c r="N31" s="724">
        <v>3</v>
      </c>
      <c r="O31" s="807">
        <v>1</v>
      </c>
      <c r="P31" s="725"/>
      <c r="Q31" s="740"/>
      <c r="R31" s="724"/>
      <c r="S31" s="740">
        <v>0</v>
      </c>
      <c r="T31" s="807"/>
      <c r="U31" s="763">
        <v>0</v>
      </c>
    </row>
    <row r="32" spans="1:21" ht="14.4" customHeight="1" x14ac:dyDescent="0.3">
      <c r="A32" s="723">
        <v>4</v>
      </c>
      <c r="B32" s="724" t="s">
        <v>2111</v>
      </c>
      <c r="C32" s="724" t="s">
        <v>2398</v>
      </c>
      <c r="D32" s="805" t="s">
        <v>4069</v>
      </c>
      <c r="E32" s="806" t="s">
        <v>2422</v>
      </c>
      <c r="F32" s="724" t="s">
        <v>2394</v>
      </c>
      <c r="G32" s="724" t="s">
        <v>2499</v>
      </c>
      <c r="H32" s="724" t="s">
        <v>563</v>
      </c>
      <c r="I32" s="724" t="s">
        <v>1137</v>
      </c>
      <c r="J32" s="724" t="s">
        <v>1138</v>
      </c>
      <c r="K32" s="724" t="s">
        <v>2500</v>
      </c>
      <c r="L32" s="725">
        <v>42.54</v>
      </c>
      <c r="M32" s="725">
        <v>85.08</v>
      </c>
      <c r="N32" s="724">
        <v>2</v>
      </c>
      <c r="O32" s="807">
        <v>0.5</v>
      </c>
      <c r="P32" s="725"/>
      <c r="Q32" s="740">
        <v>0</v>
      </c>
      <c r="R32" s="724"/>
      <c r="S32" s="740">
        <v>0</v>
      </c>
      <c r="T32" s="807"/>
      <c r="U32" s="763">
        <v>0</v>
      </c>
    </row>
    <row r="33" spans="1:21" ht="14.4" customHeight="1" x14ac:dyDescent="0.3">
      <c r="A33" s="723">
        <v>4</v>
      </c>
      <c r="B33" s="724" t="s">
        <v>2111</v>
      </c>
      <c r="C33" s="724" t="s">
        <v>2398</v>
      </c>
      <c r="D33" s="805" t="s">
        <v>4069</v>
      </c>
      <c r="E33" s="806" t="s">
        <v>2422</v>
      </c>
      <c r="F33" s="724" t="s">
        <v>2394</v>
      </c>
      <c r="G33" s="724" t="s">
        <v>2501</v>
      </c>
      <c r="H33" s="724" t="s">
        <v>563</v>
      </c>
      <c r="I33" s="724" t="s">
        <v>2502</v>
      </c>
      <c r="J33" s="724" t="s">
        <v>1142</v>
      </c>
      <c r="K33" s="724" t="s">
        <v>2503</v>
      </c>
      <c r="L33" s="725">
        <v>186.27</v>
      </c>
      <c r="M33" s="725">
        <v>186.27</v>
      </c>
      <c r="N33" s="724">
        <v>1</v>
      </c>
      <c r="O33" s="807">
        <v>1</v>
      </c>
      <c r="P33" s="725"/>
      <c r="Q33" s="740">
        <v>0</v>
      </c>
      <c r="R33" s="724"/>
      <c r="S33" s="740">
        <v>0</v>
      </c>
      <c r="T33" s="807"/>
      <c r="U33" s="763">
        <v>0</v>
      </c>
    </row>
    <row r="34" spans="1:21" ht="14.4" customHeight="1" x14ac:dyDescent="0.3">
      <c r="A34" s="723">
        <v>4</v>
      </c>
      <c r="B34" s="724" t="s">
        <v>2111</v>
      </c>
      <c r="C34" s="724" t="s">
        <v>2398</v>
      </c>
      <c r="D34" s="805" t="s">
        <v>4069</v>
      </c>
      <c r="E34" s="806" t="s">
        <v>2422</v>
      </c>
      <c r="F34" s="724" t="s">
        <v>2394</v>
      </c>
      <c r="G34" s="724" t="s">
        <v>2504</v>
      </c>
      <c r="H34" s="724" t="s">
        <v>563</v>
      </c>
      <c r="I34" s="724" t="s">
        <v>2505</v>
      </c>
      <c r="J34" s="724" t="s">
        <v>2506</v>
      </c>
      <c r="K34" s="724" t="s">
        <v>2507</v>
      </c>
      <c r="L34" s="725">
        <v>0</v>
      </c>
      <c r="M34" s="725">
        <v>0</v>
      </c>
      <c r="N34" s="724">
        <v>1</v>
      </c>
      <c r="O34" s="807">
        <v>0.5</v>
      </c>
      <c r="P34" s="725"/>
      <c r="Q34" s="740"/>
      <c r="R34" s="724"/>
      <c r="S34" s="740">
        <v>0</v>
      </c>
      <c r="T34" s="807"/>
      <c r="U34" s="763">
        <v>0</v>
      </c>
    </row>
    <row r="35" spans="1:21" ht="14.4" customHeight="1" x14ac:dyDescent="0.3">
      <c r="A35" s="723">
        <v>4</v>
      </c>
      <c r="B35" s="724" t="s">
        <v>2111</v>
      </c>
      <c r="C35" s="724" t="s">
        <v>2398</v>
      </c>
      <c r="D35" s="805" t="s">
        <v>4069</v>
      </c>
      <c r="E35" s="806" t="s">
        <v>2422</v>
      </c>
      <c r="F35" s="724" t="s">
        <v>2395</v>
      </c>
      <c r="G35" s="724" t="s">
        <v>2508</v>
      </c>
      <c r="H35" s="724" t="s">
        <v>563</v>
      </c>
      <c r="I35" s="724" t="s">
        <v>2509</v>
      </c>
      <c r="J35" s="724" t="s">
        <v>2510</v>
      </c>
      <c r="K35" s="724"/>
      <c r="L35" s="725">
        <v>0</v>
      </c>
      <c r="M35" s="725">
        <v>0</v>
      </c>
      <c r="N35" s="724">
        <v>1</v>
      </c>
      <c r="O35" s="807">
        <v>1</v>
      </c>
      <c r="P35" s="725">
        <v>0</v>
      </c>
      <c r="Q35" s="740"/>
      <c r="R35" s="724">
        <v>1</v>
      </c>
      <c r="S35" s="740">
        <v>1</v>
      </c>
      <c r="T35" s="807">
        <v>1</v>
      </c>
      <c r="U35" s="763">
        <v>1</v>
      </c>
    </row>
    <row r="36" spans="1:21" ht="14.4" customHeight="1" x14ac:dyDescent="0.3">
      <c r="A36" s="723">
        <v>4</v>
      </c>
      <c r="B36" s="724" t="s">
        <v>2111</v>
      </c>
      <c r="C36" s="724" t="s">
        <v>2398</v>
      </c>
      <c r="D36" s="805" t="s">
        <v>4069</v>
      </c>
      <c r="E36" s="806" t="s">
        <v>2422</v>
      </c>
      <c r="F36" s="724" t="s">
        <v>2395</v>
      </c>
      <c r="G36" s="724" t="s">
        <v>2508</v>
      </c>
      <c r="H36" s="724" t="s">
        <v>563</v>
      </c>
      <c r="I36" s="724" t="s">
        <v>2511</v>
      </c>
      <c r="J36" s="724" t="s">
        <v>2510</v>
      </c>
      <c r="K36" s="724"/>
      <c r="L36" s="725">
        <v>0</v>
      </c>
      <c r="M36" s="725">
        <v>0</v>
      </c>
      <c r="N36" s="724">
        <v>1</v>
      </c>
      <c r="O36" s="807">
        <v>1</v>
      </c>
      <c r="P36" s="725"/>
      <c r="Q36" s="740"/>
      <c r="R36" s="724"/>
      <c r="S36" s="740">
        <v>0</v>
      </c>
      <c r="T36" s="807"/>
      <c r="U36" s="763">
        <v>0</v>
      </c>
    </row>
    <row r="37" spans="1:21" ht="14.4" customHeight="1" x14ac:dyDescent="0.3">
      <c r="A37" s="723">
        <v>4</v>
      </c>
      <c r="B37" s="724" t="s">
        <v>2111</v>
      </c>
      <c r="C37" s="724" t="s">
        <v>2398</v>
      </c>
      <c r="D37" s="805" t="s">
        <v>4069</v>
      </c>
      <c r="E37" s="806" t="s">
        <v>2425</v>
      </c>
      <c r="F37" s="724" t="s">
        <v>2394</v>
      </c>
      <c r="G37" s="724" t="s">
        <v>2450</v>
      </c>
      <c r="H37" s="724" t="s">
        <v>975</v>
      </c>
      <c r="I37" s="724" t="s">
        <v>1623</v>
      </c>
      <c r="J37" s="724" t="s">
        <v>1062</v>
      </c>
      <c r="K37" s="724" t="s">
        <v>2314</v>
      </c>
      <c r="L37" s="725">
        <v>154.36000000000001</v>
      </c>
      <c r="M37" s="725">
        <v>154.36000000000001</v>
      </c>
      <c r="N37" s="724">
        <v>1</v>
      </c>
      <c r="O37" s="807">
        <v>1</v>
      </c>
      <c r="P37" s="725">
        <v>154.36000000000001</v>
      </c>
      <c r="Q37" s="740">
        <v>1</v>
      </c>
      <c r="R37" s="724">
        <v>1</v>
      </c>
      <c r="S37" s="740">
        <v>1</v>
      </c>
      <c r="T37" s="807">
        <v>1</v>
      </c>
      <c r="U37" s="763">
        <v>1</v>
      </c>
    </row>
    <row r="38" spans="1:21" ht="14.4" customHeight="1" x14ac:dyDescent="0.3">
      <c r="A38" s="723">
        <v>4</v>
      </c>
      <c r="B38" s="724" t="s">
        <v>2111</v>
      </c>
      <c r="C38" s="724" t="s">
        <v>2398</v>
      </c>
      <c r="D38" s="805" t="s">
        <v>4069</v>
      </c>
      <c r="E38" s="806" t="s">
        <v>2425</v>
      </c>
      <c r="F38" s="724" t="s">
        <v>2394</v>
      </c>
      <c r="G38" s="724" t="s">
        <v>2512</v>
      </c>
      <c r="H38" s="724" t="s">
        <v>563</v>
      </c>
      <c r="I38" s="724" t="s">
        <v>2513</v>
      </c>
      <c r="J38" s="724" t="s">
        <v>1465</v>
      </c>
      <c r="K38" s="724" t="s">
        <v>2514</v>
      </c>
      <c r="L38" s="725">
        <v>0</v>
      </c>
      <c r="M38" s="725">
        <v>0</v>
      </c>
      <c r="N38" s="724">
        <v>1</v>
      </c>
      <c r="O38" s="807">
        <v>0.5</v>
      </c>
      <c r="P38" s="725"/>
      <c r="Q38" s="740"/>
      <c r="R38" s="724"/>
      <c r="S38" s="740">
        <v>0</v>
      </c>
      <c r="T38" s="807"/>
      <c r="U38" s="763">
        <v>0</v>
      </c>
    </row>
    <row r="39" spans="1:21" ht="14.4" customHeight="1" x14ac:dyDescent="0.3">
      <c r="A39" s="723">
        <v>4</v>
      </c>
      <c r="B39" s="724" t="s">
        <v>2111</v>
      </c>
      <c r="C39" s="724" t="s">
        <v>2398</v>
      </c>
      <c r="D39" s="805" t="s">
        <v>4069</v>
      </c>
      <c r="E39" s="806" t="s">
        <v>2425</v>
      </c>
      <c r="F39" s="724" t="s">
        <v>2394</v>
      </c>
      <c r="G39" s="724" t="s">
        <v>2515</v>
      </c>
      <c r="H39" s="724" t="s">
        <v>563</v>
      </c>
      <c r="I39" s="724" t="s">
        <v>2516</v>
      </c>
      <c r="J39" s="724" t="s">
        <v>1483</v>
      </c>
      <c r="K39" s="724" t="s">
        <v>2517</v>
      </c>
      <c r="L39" s="725">
        <v>301.2</v>
      </c>
      <c r="M39" s="725">
        <v>301.2</v>
      </c>
      <c r="N39" s="724">
        <v>1</v>
      </c>
      <c r="O39" s="807">
        <v>0.5</v>
      </c>
      <c r="P39" s="725"/>
      <c r="Q39" s="740">
        <v>0</v>
      </c>
      <c r="R39" s="724"/>
      <c r="S39" s="740">
        <v>0</v>
      </c>
      <c r="T39" s="807"/>
      <c r="U39" s="763">
        <v>0</v>
      </c>
    </row>
    <row r="40" spans="1:21" ht="14.4" customHeight="1" x14ac:dyDescent="0.3">
      <c r="A40" s="723">
        <v>4</v>
      </c>
      <c r="B40" s="724" t="s">
        <v>2111</v>
      </c>
      <c r="C40" s="724" t="s">
        <v>2398</v>
      </c>
      <c r="D40" s="805" t="s">
        <v>4069</v>
      </c>
      <c r="E40" s="806" t="s">
        <v>2425</v>
      </c>
      <c r="F40" s="724" t="s">
        <v>2394</v>
      </c>
      <c r="G40" s="724" t="s">
        <v>2451</v>
      </c>
      <c r="H40" s="724" t="s">
        <v>975</v>
      </c>
      <c r="I40" s="724" t="s">
        <v>999</v>
      </c>
      <c r="J40" s="724" t="s">
        <v>2263</v>
      </c>
      <c r="K40" s="724" t="s">
        <v>2264</v>
      </c>
      <c r="L40" s="725">
        <v>0</v>
      </c>
      <c r="M40" s="725">
        <v>0</v>
      </c>
      <c r="N40" s="724">
        <v>1</v>
      </c>
      <c r="O40" s="807">
        <v>1</v>
      </c>
      <c r="P40" s="725">
        <v>0</v>
      </c>
      <c r="Q40" s="740"/>
      <c r="R40" s="724">
        <v>1</v>
      </c>
      <c r="S40" s="740">
        <v>1</v>
      </c>
      <c r="T40" s="807">
        <v>1</v>
      </c>
      <c r="U40" s="763">
        <v>1</v>
      </c>
    </row>
    <row r="41" spans="1:21" ht="14.4" customHeight="1" x14ac:dyDescent="0.3">
      <c r="A41" s="723">
        <v>4</v>
      </c>
      <c r="B41" s="724" t="s">
        <v>2111</v>
      </c>
      <c r="C41" s="724" t="s">
        <v>2398</v>
      </c>
      <c r="D41" s="805" t="s">
        <v>4069</v>
      </c>
      <c r="E41" s="806" t="s">
        <v>2425</v>
      </c>
      <c r="F41" s="724" t="s">
        <v>2394</v>
      </c>
      <c r="G41" s="724" t="s">
        <v>2499</v>
      </c>
      <c r="H41" s="724" t="s">
        <v>563</v>
      </c>
      <c r="I41" s="724" t="s">
        <v>2518</v>
      </c>
      <c r="J41" s="724" t="s">
        <v>1157</v>
      </c>
      <c r="K41" s="724" t="s">
        <v>2519</v>
      </c>
      <c r="L41" s="725">
        <v>59.56</v>
      </c>
      <c r="M41" s="725">
        <v>59.56</v>
      </c>
      <c r="N41" s="724">
        <v>1</v>
      </c>
      <c r="O41" s="807">
        <v>1</v>
      </c>
      <c r="P41" s="725"/>
      <c r="Q41" s="740">
        <v>0</v>
      </c>
      <c r="R41" s="724"/>
      <c r="S41" s="740">
        <v>0</v>
      </c>
      <c r="T41" s="807"/>
      <c r="U41" s="763">
        <v>0</v>
      </c>
    </row>
    <row r="42" spans="1:21" ht="14.4" customHeight="1" x14ac:dyDescent="0.3">
      <c r="A42" s="723">
        <v>4</v>
      </c>
      <c r="B42" s="724" t="s">
        <v>2111</v>
      </c>
      <c r="C42" s="724" t="s">
        <v>2398</v>
      </c>
      <c r="D42" s="805" t="s">
        <v>4069</v>
      </c>
      <c r="E42" s="806" t="s">
        <v>2426</v>
      </c>
      <c r="F42" s="724" t="s">
        <v>2394</v>
      </c>
      <c r="G42" s="724" t="s">
        <v>2520</v>
      </c>
      <c r="H42" s="724" t="s">
        <v>563</v>
      </c>
      <c r="I42" s="724" t="s">
        <v>2521</v>
      </c>
      <c r="J42" s="724" t="s">
        <v>2522</v>
      </c>
      <c r="K42" s="724" t="s">
        <v>2523</v>
      </c>
      <c r="L42" s="725">
        <v>29.13</v>
      </c>
      <c r="M42" s="725">
        <v>58.26</v>
      </c>
      <c r="N42" s="724">
        <v>2</v>
      </c>
      <c r="O42" s="807">
        <v>0.5</v>
      </c>
      <c r="P42" s="725">
        <v>58.26</v>
      </c>
      <c r="Q42" s="740">
        <v>1</v>
      </c>
      <c r="R42" s="724">
        <v>2</v>
      </c>
      <c r="S42" s="740">
        <v>1</v>
      </c>
      <c r="T42" s="807">
        <v>0.5</v>
      </c>
      <c r="U42" s="763">
        <v>1</v>
      </c>
    </row>
    <row r="43" spans="1:21" ht="14.4" customHeight="1" x14ac:dyDescent="0.3">
      <c r="A43" s="723">
        <v>4</v>
      </c>
      <c r="B43" s="724" t="s">
        <v>2111</v>
      </c>
      <c r="C43" s="724" t="s">
        <v>2398</v>
      </c>
      <c r="D43" s="805" t="s">
        <v>4069</v>
      </c>
      <c r="E43" s="806" t="s">
        <v>2426</v>
      </c>
      <c r="F43" s="724" t="s">
        <v>2394</v>
      </c>
      <c r="G43" s="724" t="s">
        <v>2485</v>
      </c>
      <c r="H43" s="724" t="s">
        <v>563</v>
      </c>
      <c r="I43" s="724" t="s">
        <v>632</v>
      </c>
      <c r="J43" s="724" t="s">
        <v>633</v>
      </c>
      <c r="K43" s="724" t="s">
        <v>2486</v>
      </c>
      <c r="L43" s="725">
        <v>105.63</v>
      </c>
      <c r="M43" s="725">
        <v>211.26</v>
      </c>
      <c r="N43" s="724">
        <v>2</v>
      </c>
      <c r="O43" s="807">
        <v>0.5</v>
      </c>
      <c r="P43" s="725">
        <v>211.26</v>
      </c>
      <c r="Q43" s="740">
        <v>1</v>
      </c>
      <c r="R43" s="724">
        <v>2</v>
      </c>
      <c r="S43" s="740">
        <v>1</v>
      </c>
      <c r="T43" s="807">
        <v>0.5</v>
      </c>
      <c r="U43" s="763">
        <v>1</v>
      </c>
    </row>
    <row r="44" spans="1:21" ht="14.4" customHeight="1" x14ac:dyDescent="0.3">
      <c r="A44" s="723">
        <v>4</v>
      </c>
      <c r="B44" s="724" t="s">
        <v>2111</v>
      </c>
      <c r="C44" s="724" t="s">
        <v>2398</v>
      </c>
      <c r="D44" s="805" t="s">
        <v>4069</v>
      </c>
      <c r="E44" s="806" t="s">
        <v>2426</v>
      </c>
      <c r="F44" s="724" t="s">
        <v>2394</v>
      </c>
      <c r="G44" s="724" t="s">
        <v>2524</v>
      </c>
      <c r="H44" s="724" t="s">
        <v>563</v>
      </c>
      <c r="I44" s="724" t="s">
        <v>2525</v>
      </c>
      <c r="J44" s="724" t="s">
        <v>2363</v>
      </c>
      <c r="K44" s="724" t="s">
        <v>2526</v>
      </c>
      <c r="L44" s="725">
        <v>848.49</v>
      </c>
      <c r="M44" s="725">
        <v>848.49</v>
      </c>
      <c r="N44" s="724">
        <v>1</v>
      </c>
      <c r="O44" s="807">
        <v>0.5</v>
      </c>
      <c r="P44" s="725">
        <v>848.49</v>
      </c>
      <c r="Q44" s="740">
        <v>1</v>
      </c>
      <c r="R44" s="724">
        <v>1</v>
      </c>
      <c r="S44" s="740">
        <v>1</v>
      </c>
      <c r="T44" s="807">
        <v>0.5</v>
      </c>
      <c r="U44" s="763">
        <v>1</v>
      </c>
    </row>
    <row r="45" spans="1:21" ht="14.4" customHeight="1" x14ac:dyDescent="0.3">
      <c r="A45" s="723">
        <v>4</v>
      </c>
      <c r="B45" s="724" t="s">
        <v>2111</v>
      </c>
      <c r="C45" s="724" t="s">
        <v>2398</v>
      </c>
      <c r="D45" s="805" t="s">
        <v>4069</v>
      </c>
      <c r="E45" s="806" t="s">
        <v>2426</v>
      </c>
      <c r="F45" s="724" t="s">
        <v>2394</v>
      </c>
      <c r="G45" s="724" t="s">
        <v>2527</v>
      </c>
      <c r="H45" s="724" t="s">
        <v>975</v>
      </c>
      <c r="I45" s="724" t="s">
        <v>2528</v>
      </c>
      <c r="J45" s="724" t="s">
        <v>2529</v>
      </c>
      <c r="K45" s="724" t="s">
        <v>2530</v>
      </c>
      <c r="L45" s="725">
        <v>93.43</v>
      </c>
      <c r="M45" s="725">
        <v>93.43</v>
      </c>
      <c r="N45" s="724">
        <v>1</v>
      </c>
      <c r="O45" s="807">
        <v>0.5</v>
      </c>
      <c r="P45" s="725">
        <v>93.43</v>
      </c>
      <c r="Q45" s="740">
        <v>1</v>
      </c>
      <c r="R45" s="724">
        <v>1</v>
      </c>
      <c r="S45" s="740">
        <v>1</v>
      </c>
      <c r="T45" s="807">
        <v>0.5</v>
      </c>
      <c r="U45" s="763">
        <v>1</v>
      </c>
    </row>
    <row r="46" spans="1:21" ht="14.4" customHeight="1" x14ac:dyDescent="0.3">
      <c r="A46" s="723">
        <v>4</v>
      </c>
      <c r="B46" s="724" t="s">
        <v>2111</v>
      </c>
      <c r="C46" s="724" t="s">
        <v>2398</v>
      </c>
      <c r="D46" s="805" t="s">
        <v>4069</v>
      </c>
      <c r="E46" s="806" t="s">
        <v>2426</v>
      </c>
      <c r="F46" s="724" t="s">
        <v>2394</v>
      </c>
      <c r="G46" s="724" t="s">
        <v>2531</v>
      </c>
      <c r="H46" s="724" t="s">
        <v>563</v>
      </c>
      <c r="I46" s="724" t="s">
        <v>2532</v>
      </c>
      <c r="J46" s="724" t="s">
        <v>957</v>
      </c>
      <c r="K46" s="724" t="s">
        <v>2533</v>
      </c>
      <c r="L46" s="725">
        <v>760.22</v>
      </c>
      <c r="M46" s="725">
        <v>2280.66</v>
      </c>
      <c r="N46" s="724">
        <v>3</v>
      </c>
      <c r="O46" s="807">
        <v>1</v>
      </c>
      <c r="P46" s="725">
        <v>2280.66</v>
      </c>
      <c r="Q46" s="740">
        <v>1</v>
      </c>
      <c r="R46" s="724">
        <v>3</v>
      </c>
      <c r="S46" s="740">
        <v>1</v>
      </c>
      <c r="T46" s="807">
        <v>1</v>
      </c>
      <c r="U46" s="763">
        <v>1</v>
      </c>
    </row>
    <row r="47" spans="1:21" ht="14.4" customHeight="1" x14ac:dyDescent="0.3">
      <c r="A47" s="723">
        <v>4</v>
      </c>
      <c r="B47" s="724" t="s">
        <v>2111</v>
      </c>
      <c r="C47" s="724" t="s">
        <v>2398</v>
      </c>
      <c r="D47" s="805" t="s">
        <v>4069</v>
      </c>
      <c r="E47" s="806" t="s">
        <v>2426</v>
      </c>
      <c r="F47" s="724" t="s">
        <v>2394</v>
      </c>
      <c r="G47" s="724" t="s">
        <v>2534</v>
      </c>
      <c r="H47" s="724" t="s">
        <v>563</v>
      </c>
      <c r="I47" s="724" t="s">
        <v>2535</v>
      </c>
      <c r="J47" s="724" t="s">
        <v>1396</v>
      </c>
      <c r="K47" s="724" t="s">
        <v>2526</v>
      </c>
      <c r="L47" s="725">
        <v>0</v>
      </c>
      <c r="M47" s="725">
        <v>0</v>
      </c>
      <c r="N47" s="724">
        <v>2</v>
      </c>
      <c r="O47" s="807">
        <v>0.5</v>
      </c>
      <c r="P47" s="725">
        <v>0</v>
      </c>
      <c r="Q47" s="740"/>
      <c r="R47" s="724">
        <v>2</v>
      </c>
      <c r="S47" s="740">
        <v>1</v>
      </c>
      <c r="T47" s="807">
        <v>0.5</v>
      </c>
      <c r="U47" s="763">
        <v>1</v>
      </c>
    </row>
    <row r="48" spans="1:21" ht="14.4" customHeight="1" x14ac:dyDescent="0.3">
      <c r="A48" s="723">
        <v>4</v>
      </c>
      <c r="B48" s="724" t="s">
        <v>2111</v>
      </c>
      <c r="C48" s="724" t="s">
        <v>2398</v>
      </c>
      <c r="D48" s="805" t="s">
        <v>4069</v>
      </c>
      <c r="E48" s="806" t="s">
        <v>2426</v>
      </c>
      <c r="F48" s="724" t="s">
        <v>2394</v>
      </c>
      <c r="G48" s="724" t="s">
        <v>2512</v>
      </c>
      <c r="H48" s="724" t="s">
        <v>563</v>
      </c>
      <c r="I48" s="724" t="s">
        <v>1464</v>
      </c>
      <c r="J48" s="724" t="s">
        <v>1465</v>
      </c>
      <c r="K48" s="724" t="s">
        <v>2536</v>
      </c>
      <c r="L48" s="725">
        <v>374.79</v>
      </c>
      <c r="M48" s="725">
        <v>374.79</v>
      </c>
      <c r="N48" s="724">
        <v>1</v>
      </c>
      <c r="O48" s="807">
        <v>0.5</v>
      </c>
      <c r="P48" s="725">
        <v>374.79</v>
      </c>
      <c r="Q48" s="740">
        <v>1</v>
      </c>
      <c r="R48" s="724">
        <v>1</v>
      </c>
      <c r="S48" s="740">
        <v>1</v>
      </c>
      <c r="T48" s="807">
        <v>0.5</v>
      </c>
      <c r="U48" s="763">
        <v>1</v>
      </c>
    </row>
    <row r="49" spans="1:21" ht="14.4" customHeight="1" x14ac:dyDescent="0.3">
      <c r="A49" s="723">
        <v>4</v>
      </c>
      <c r="B49" s="724" t="s">
        <v>2111</v>
      </c>
      <c r="C49" s="724" t="s">
        <v>2398</v>
      </c>
      <c r="D49" s="805" t="s">
        <v>4069</v>
      </c>
      <c r="E49" s="806" t="s">
        <v>2426</v>
      </c>
      <c r="F49" s="724" t="s">
        <v>2394</v>
      </c>
      <c r="G49" s="724" t="s">
        <v>2452</v>
      </c>
      <c r="H49" s="724" t="s">
        <v>975</v>
      </c>
      <c r="I49" s="724" t="s">
        <v>2453</v>
      </c>
      <c r="J49" s="724" t="s">
        <v>1068</v>
      </c>
      <c r="K49" s="724" t="s">
        <v>2204</v>
      </c>
      <c r="L49" s="725">
        <v>490.89</v>
      </c>
      <c r="M49" s="725">
        <v>490.89</v>
      </c>
      <c r="N49" s="724">
        <v>1</v>
      </c>
      <c r="O49" s="807">
        <v>1</v>
      </c>
      <c r="P49" s="725">
        <v>490.89</v>
      </c>
      <c r="Q49" s="740">
        <v>1</v>
      </c>
      <c r="R49" s="724">
        <v>1</v>
      </c>
      <c r="S49" s="740">
        <v>1</v>
      </c>
      <c r="T49" s="807">
        <v>1</v>
      </c>
      <c r="U49" s="763">
        <v>1</v>
      </c>
    </row>
    <row r="50" spans="1:21" ht="14.4" customHeight="1" x14ac:dyDescent="0.3">
      <c r="A50" s="723">
        <v>4</v>
      </c>
      <c r="B50" s="724" t="s">
        <v>2111</v>
      </c>
      <c r="C50" s="724" t="s">
        <v>2398</v>
      </c>
      <c r="D50" s="805" t="s">
        <v>4069</v>
      </c>
      <c r="E50" s="806" t="s">
        <v>2426</v>
      </c>
      <c r="F50" s="724" t="s">
        <v>2394</v>
      </c>
      <c r="G50" s="724" t="s">
        <v>2452</v>
      </c>
      <c r="H50" s="724" t="s">
        <v>975</v>
      </c>
      <c r="I50" s="724" t="s">
        <v>1502</v>
      </c>
      <c r="J50" s="724" t="s">
        <v>1068</v>
      </c>
      <c r="K50" s="724" t="s">
        <v>2293</v>
      </c>
      <c r="L50" s="725">
        <v>923.74</v>
      </c>
      <c r="M50" s="725">
        <v>923.74</v>
      </c>
      <c r="N50" s="724">
        <v>1</v>
      </c>
      <c r="O50" s="807">
        <v>0.5</v>
      </c>
      <c r="P50" s="725"/>
      <c r="Q50" s="740">
        <v>0</v>
      </c>
      <c r="R50" s="724"/>
      <c r="S50" s="740">
        <v>0</v>
      </c>
      <c r="T50" s="807"/>
      <c r="U50" s="763">
        <v>0</v>
      </c>
    </row>
    <row r="51" spans="1:21" ht="14.4" customHeight="1" x14ac:dyDescent="0.3">
      <c r="A51" s="723">
        <v>4</v>
      </c>
      <c r="B51" s="724" t="s">
        <v>2111</v>
      </c>
      <c r="C51" s="724" t="s">
        <v>2398</v>
      </c>
      <c r="D51" s="805" t="s">
        <v>4069</v>
      </c>
      <c r="E51" s="806" t="s">
        <v>2426</v>
      </c>
      <c r="F51" s="724" t="s">
        <v>2394</v>
      </c>
      <c r="G51" s="724" t="s">
        <v>2515</v>
      </c>
      <c r="H51" s="724" t="s">
        <v>563</v>
      </c>
      <c r="I51" s="724" t="s">
        <v>2516</v>
      </c>
      <c r="J51" s="724" t="s">
        <v>1483</v>
      </c>
      <c r="K51" s="724" t="s">
        <v>2517</v>
      </c>
      <c r="L51" s="725">
        <v>301.2</v>
      </c>
      <c r="M51" s="725">
        <v>301.2</v>
      </c>
      <c r="N51" s="724">
        <v>1</v>
      </c>
      <c r="O51" s="807">
        <v>0.5</v>
      </c>
      <c r="P51" s="725"/>
      <c r="Q51" s="740">
        <v>0</v>
      </c>
      <c r="R51" s="724"/>
      <c r="S51" s="740">
        <v>0</v>
      </c>
      <c r="T51" s="807"/>
      <c r="U51" s="763">
        <v>0</v>
      </c>
    </row>
    <row r="52" spans="1:21" ht="14.4" customHeight="1" x14ac:dyDescent="0.3">
      <c r="A52" s="723">
        <v>4</v>
      </c>
      <c r="B52" s="724" t="s">
        <v>2111</v>
      </c>
      <c r="C52" s="724" t="s">
        <v>2398</v>
      </c>
      <c r="D52" s="805" t="s">
        <v>4069</v>
      </c>
      <c r="E52" s="806" t="s">
        <v>2426</v>
      </c>
      <c r="F52" s="724" t="s">
        <v>2394</v>
      </c>
      <c r="G52" s="724" t="s">
        <v>2515</v>
      </c>
      <c r="H52" s="724" t="s">
        <v>563</v>
      </c>
      <c r="I52" s="724" t="s">
        <v>1482</v>
      </c>
      <c r="J52" s="724" t="s">
        <v>1483</v>
      </c>
      <c r="K52" s="724" t="s">
        <v>2517</v>
      </c>
      <c r="L52" s="725">
        <v>301.2</v>
      </c>
      <c r="M52" s="725">
        <v>301.2</v>
      </c>
      <c r="N52" s="724">
        <v>1</v>
      </c>
      <c r="O52" s="807">
        <v>0.5</v>
      </c>
      <c r="P52" s="725">
        <v>301.2</v>
      </c>
      <c r="Q52" s="740">
        <v>1</v>
      </c>
      <c r="R52" s="724">
        <v>1</v>
      </c>
      <c r="S52" s="740">
        <v>1</v>
      </c>
      <c r="T52" s="807">
        <v>0.5</v>
      </c>
      <c r="U52" s="763">
        <v>1</v>
      </c>
    </row>
    <row r="53" spans="1:21" ht="14.4" customHeight="1" x14ac:dyDescent="0.3">
      <c r="A53" s="723">
        <v>4</v>
      </c>
      <c r="B53" s="724" t="s">
        <v>2111</v>
      </c>
      <c r="C53" s="724" t="s">
        <v>2398</v>
      </c>
      <c r="D53" s="805" t="s">
        <v>4069</v>
      </c>
      <c r="E53" s="806" t="s">
        <v>2426</v>
      </c>
      <c r="F53" s="724" t="s">
        <v>2394</v>
      </c>
      <c r="G53" s="724" t="s">
        <v>2537</v>
      </c>
      <c r="H53" s="724" t="s">
        <v>563</v>
      </c>
      <c r="I53" s="724" t="s">
        <v>921</v>
      </c>
      <c r="J53" s="724" t="s">
        <v>922</v>
      </c>
      <c r="K53" s="724" t="s">
        <v>1333</v>
      </c>
      <c r="L53" s="725">
        <v>0</v>
      </c>
      <c r="M53" s="725">
        <v>0</v>
      </c>
      <c r="N53" s="724">
        <v>1</v>
      </c>
      <c r="O53" s="807">
        <v>0.5</v>
      </c>
      <c r="P53" s="725">
        <v>0</v>
      </c>
      <c r="Q53" s="740"/>
      <c r="R53" s="724">
        <v>1</v>
      </c>
      <c r="S53" s="740">
        <v>1</v>
      </c>
      <c r="T53" s="807">
        <v>0.5</v>
      </c>
      <c r="U53" s="763">
        <v>1</v>
      </c>
    </row>
    <row r="54" spans="1:21" ht="14.4" customHeight="1" x14ac:dyDescent="0.3">
      <c r="A54" s="723">
        <v>4</v>
      </c>
      <c r="B54" s="724" t="s">
        <v>2111</v>
      </c>
      <c r="C54" s="724" t="s">
        <v>2398</v>
      </c>
      <c r="D54" s="805" t="s">
        <v>4069</v>
      </c>
      <c r="E54" s="806" t="s">
        <v>2426</v>
      </c>
      <c r="F54" s="724" t="s">
        <v>2394</v>
      </c>
      <c r="G54" s="724" t="s">
        <v>2537</v>
      </c>
      <c r="H54" s="724" t="s">
        <v>563</v>
      </c>
      <c r="I54" s="724" t="s">
        <v>2538</v>
      </c>
      <c r="J54" s="724" t="s">
        <v>922</v>
      </c>
      <c r="K54" s="724" t="s">
        <v>2539</v>
      </c>
      <c r="L54" s="725">
        <v>0</v>
      </c>
      <c r="M54" s="725">
        <v>0</v>
      </c>
      <c r="N54" s="724">
        <v>1</v>
      </c>
      <c r="O54" s="807">
        <v>0.5</v>
      </c>
      <c r="P54" s="725">
        <v>0</v>
      </c>
      <c r="Q54" s="740"/>
      <c r="R54" s="724">
        <v>1</v>
      </c>
      <c r="S54" s="740">
        <v>1</v>
      </c>
      <c r="T54" s="807">
        <v>0.5</v>
      </c>
      <c r="U54" s="763">
        <v>1</v>
      </c>
    </row>
    <row r="55" spans="1:21" ht="14.4" customHeight="1" x14ac:dyDescent="0.3">
      <c r="A55" s="723">
        <v>4</v>
      </c>
      <c r="B55" s="724" t="s">
        <v>2111</v>
      </c>
      <c r="C55" s="724" t="s">
        <v>2398</v>
      </c>
      <c r="D55" s="805" t="s">
        <v>4069</v>
      </c>
      <c r="E55" s="806" t="s">
        <v>2426</v>
      </c>
      <c r="F55" s="724" t="s">
        <v>2394</v>
      </c>
      <c r="G55" s="724" t="s">
        <v>2540</v>
      </c>
      <c r="H55" s="724" t="s">
        <v>563</v>
      </c>
      <c r="I55" s="724" t="s">
        <v>2541</v>
      </c>
      <c r="J55" s="724" t="s">
        <v>2542</v>
      </c>
      <c r="K55" s="724" t="s">
        <v>2543</v>
      </c>
      <c r="L55" s="725">
        <v>0</v>
      </c>
      <c r="M55" s="725">
        <v>0</v>
      </c>
      <c r="N55" s="724">
        <v>2</v>
      </c>
      <c r="O55" s="807">
        <v>0.5</v>
      </c>
      <c r="P55" s="725">
        <v>0</v>
      </c>
      <c r="Q55" s="740"/>
      <c r="R55" s="724">
        <v>2</v>
      </c>
      <c r="S55" s="740">
        <v>1</v>
      </c>
      <c r="T55" s="807">
        <v>0.5</v>
      </c>
      <c r="U55" s="763">
        <v>1</v>
      </c>
    </row>
    <row r="56" spans="1:21" ht="14.4" customHeight="1" x14ac:dyDescent="0.3">
      <c r="A56" s="723">
        <v>4</v>
      </c>
      <c r="B56" s="724" t="s">
        <v>2111</v>
      </c>
      <c r="C56" s="724" t="s">
        <v>2398</v>
      </c>
      <c r="D56" s="805" t="s">
        <v>4069</v>
      </c>
      <c r="E56" s="806" t="s">
        <v>2434</v>
      </c>
      <c r="F56" s="724" t="s">
        <v>2394</v>
      </c>
      <c r="G56" s="724" t="s">
        <v>2450</v>
      </c>
      <c r="H56" s="724" t="s">
        <v>975</v>
      </c>
      <c r="I56" s="724" t="s">
        <v>1623</v>
      </c>
      <c r="J56" s="724" t="s">
        <v>1062</v>
      </c>
      <c r="K56" s="724" t="s">
        <v>2314</v>
      </c>
      <c r="L56" s="725">
        <v>154.36000000000001</v>
      </c>
      <c r="M56" s="725">
        <v>154.36000000000001</v>
      </c>
      <c r="N56" s="724">
        <v>1</v>
      </c>
      <c r="O56" s="807">
        <v>1</v>
      </c>
      <c r="P56" s="725"/>
      <c r="Q56" s="740">
        <v>0</v>
      </c>
      <c r="R56" s="724"/>
      <c r="S56" s="740">
        <v>0</v>
      </c>
      <c r="T56" s="807"/>
      <c r="U56" s="763">
        <v>0</v>
      </c>
    </row>
    <row r="57" spans="1:21" ht="14.4" customHeight="1" x14ac:dyDescent="0.3">
      <c r="A57" s="723">
        <v>4</v>
      </c>
      <c r="B57" s="724" t="s">
        <v>2111</v>
      </c>
      <c r="C57" s="724" t="s">
        <v>2398</v>
      </c>
      <c r="D57" s="805" t="s">
        <v>4069</v>
      </c>
      <c r="E57" s="806" t="s">
        <v>2434</v>
      </c>
      <c r="F57" s="724" t="s">
        <v>2394</v>
      </c>
      <c r="G57" s="724" t="s">
        <v>2450</v>
      </c>
      <c r="H57" s="724" t="s">
        <v>975</v>
      </c>
      <c r="I57" s="724" t="s">
        <v>1182</v>
      </c>
      <c r="J57" s="724" t="s">
        <v>2239</v>
      </c>
      <c r="K57" s="724" t="s">
        <v>2240</v>
      </c>
      <c r="L57" s="725">
        <v>149.52000000000001</v>
      </c>
      <c r="M57" s="725">
        <v>149.52000000000001</v>
      </c>
      <c r="N57" s="724">
        <v>1</v>
      </c>
      <c r="O57" s="807">
        <v>1</v>
      </c>
      <c r="P57" s="725"/>
      <c r="Q57" s="740">
        <v>0</v>
      </c>
      <c r="R57" s="724"/>
      <c r="S57" s="740">
        <v>0</v>
      </c>
      <c r="T57" s="807"/>
      <c r="U57" s="763">
        <v>0</v>
      </c>
    </row>
    <row r="58" spans="1:21" ht="14.4" customHeight="1" x14ac:dyDescent="0.3">
      <c r="A58" s="723">
        <v>4</v>
      </c>
      <c r="B58" s="724" t="s">
        <v>2111</v>
      </c>
      <c r="C58" s="724" t="s">
        <v>2398</v>
      </c>
      <c r="D58" s="805" t="s">
        <v>4069</v>
      </c>
      <c r="E58" s="806" t="s">
        <v>2434</v>
      </c>
      <c r="F58" s="724" t="s">
        <v>2394</v>
      </c>
      <c r="G58" s="724" t="s">
        <v>2487</v>
      </c>
      <c r="H58" s="724" t="s">
        <v>563</v>
      </c>
      <c r="I58" s="724" t="s">
        <v>838</v>
      </c>
      <c r="J58" s="724" t="s">
        <v>2488</v>
      </c>
      <c r="K58" s="724" t="s">
        <v>2489</v>
      </c>
      <c r="L58" s="725">
        <v>0</v>
      </c>
      <c r="M58" s="725">
        <v>0</v>
      </c>
      <c r="N58" s="724">
        <v>1</v>
      </c>
      <c r="O58" s="807">
        <v>1</v>
      </c>
      <c r="P58" s="725"/>
      <c r="Q58" s="740"/>
      <c r="R58" s="724"/>
      <c r="S58" s="740">
        <v>0</v>
      </c>
      <c r="T58" s="807"/>
      <c r="U58" s="763">
        <v>0</v>
      </c>
    </row>
    <row r="59" spans="1:21" ht="14.4" customHeight="1" x14ac:dyDescent="0.3">
      <c r="A59" s="723">
        <v>4</v>
      </c>
      <c r="B59" s="724" t="s">
        <v>2111</v>
      </c>
      <c r="C59" s="724" t="s">
        <v>2398</v>
      </c>
      <c r="D59" s="805" t="s">
        <v>4069</v>
      </c>
      <c r="E59" s="806" t="s">
        <v>2434</v>
      </c>
      <c r="F59" s="724" t="s">
        <v>2394</v>
      </c>
      <c r="G59" s="724" t="s">
        <v>2544</v>
      </c>
      <c r="H59" s="724" t="s">
        <v>563</v>
      </c>
      <c r="I59" s="724" t="s">
        <v>2545</v>
      </c>
      <c r="J59" s="724" t="s">
        <v>664</v>
      </c>
      <c r="K59" s="724" t="s">
        <v>2546</v>
      </c>
      <c r="L59" s="725">
        <v>0</v>
      </c>
      <c r="M59" s="725">
        <v>0</v>
      </c>
      <c r="N59" s="724">
        <v>1</v>
      </c>
      <c r="O59" s="807">
        <v>1</v>
      </c>
      <c r="P59" s="725">
        <v>0</v>
      </c>
      <c r="Q59" s="740"/>
      <c r="R59" s="724">
        <v>1</v>
      </c>
      <c r="S59" s="740">
        <v>1</v>
      </c>
      <c r="T59" s="807">
        <v>1</v>
      </c>
      <c r="U59" s="763">
        <v>1</v>
      </c>
    </row>
    <row r="60" spans="1:21" ht="14.4" customHeight="1" x14ac:dyDescent="0.3">
      <c r="A60" s="723">
        <v>4</v>
      </c>
      <c r="B60" s="724" t="s">
        <v>2111</v>
      </c>
      <c r="C60" s="724" t="s">
        <v>2398</v>
      </c>
      <c r="D60" s="805" t="s">
        <v>4069</v>
      </c>
      <c r="E60" s="806" t="s">
        <v>2434</v>
      </c>
      <c r="F60" s="724" t="s">
        <v>2394</v>
      </c>
      <c r="G60" s="724" t="s">
        <v>2547</v>
      </c>
      <c r="H60" s="724" t="s">
        <v>563</v>
      </c>
      <c r="I60" s="724" t="s">
        <v>738</v>
      </c>
      <c r="J60" s="724" t="s">
        <v>739</v>
      </c>
      <c r="K60" s="724" t="s">
        <v>2548</v>
      </c>
      <c r="L60" s="725">
        <v>53.57</v>
      </c>
      <c r="M60" s="725">
        <v>53.57</v>
      </c>
      <c r="N60" s="724">
        <v>1</v>
      </c>
      <c r="O60" s="807">
        <v>0.5</v>
      </c>
      <c r="P60" s="725"/>
      <c r="Q60" s="740">
        <v>0</v>
      </c>
      <c r="R60" s="724"/>
      <c r="S60" s="740">
        <v>0</v>
      </c>
      <c r="T60" s="807"/>
      <c r="U60" s="763">
        <v>0</v>
      </c>
    </row>
    <row r="61" spans="1:21" ht="14.4" customHeight="1" x14ac:dyDescent="0.3">
      <c r="A61" s="723">
        <v>4</v>
      </c>
      <c r="B61" s="724" t="s">
        <v>2111</v>
      </c>
      <c r="C61" s="724" t="s">
        <v>2398</v>
      </c>
      <c r="D61" s="805" t="s">
        <v>4069</v>
      </c>
      <c r="E61" s="806" t="s">
        <v>2434</v>
      </c>
      <c r="F61" s="724" t="s">
        <v>2394</v>
      </c>
      <c r="G61" s="724" t="s">
        <v>2515</v>
      </c>
      <c r="H61" s="724" t="s">
        <v>563</v>
      </c>
      <c r="I61" s="724" t="s">
        <v>2549</v>
      </c>
      <c r="J61" s="724" t="s">
        <v>2550</v>
      </c>
      <c r="K61" s="724" t="s">
        <v>2551</v>
      </c>
      <c r="L61" s="725">
        <v>0</v>
      </c>
      <c r="M61" s="725">
        <v>0</v>
      </c>
      <c r="N61" s="724">
        <v>1</v>
      </c>
      <c r="O61" s="807">
        <v>0.5</v>
      </c>
      <c r="P61" s="725"/>
      <c r="Q61" s="740"/>
      <c r="R61" s="724"/>
      <c r="S61" s="740">
        <v>0</v>
      </c>
      <c r="T61" s="807"/>
      <c r="U61" s="763">
        <v>0</v>
      </c>
    </row>
    <row r="62" spans="1:21" ht="14.4" customHeight="1" x14ac:dyDescent="0.3">
      <c r="A62" s="723">
        <v>4</v>
      </c>
      <c r="B62" s="724" t="s">
        <v>2111</v>
      </c>
      <c r="C62" s="724" t="s">
        <v>2398</v>
      </c>
      <c r="D62" s="805" t="s">
        <v>4069</v>
      </c>
      <c r="E62" s="806" t="s">
        <v>2434</v>
      </c>
      <c r="F62" s="724" t="s">
        <v>2394</v>
      </c>
      <c r="G62" s="724" t="s">
        <v>2457</v>
      </c>
      <c r="H62" s="724" t="s">
        <v>563</v>
      </c>
      <c r="I62" s="724" t="s">
        <v>2552</v>
      </c>
      <c r="J62" s="724" t="s">
        <v>925</v>
      </c>
      <c r="K62" s="724" t="s">
        <v>2458</v>
      </c>
      <c r="L62" s="725">
        <v>52.61</v>
      </c>
      <c r="M62" s="725">
        <v>52.61</v>
      </c>
      <c r="N62" s="724">
        <v>1</v>
      </c>
      <c r="O62" s="807">
        <v>1</v>
      </c>
      <c r="P62" s="725">
        <v>52.61</v>
      </c>
      <c r="Q62" s="740">
        <v>1</v>
      </c>
      <c r="R62" s="724">
        <v>1</v>
      </c>
      <c r="S62" s="740">
        <v>1</v>
      </c>
      <c r="T62" s="807">
        <v>1</v>
      </c>
      <c r="U62" s="763">
        <v>1</v>
      </c>
    </row>
    <row r="63" spans="1:21" ht="14.4" customHeight="1" x14ac:dyDescent="0.3">
      <c r="A63" s="723">
        <v>4</v>
      </c>
      <c r="B63" s="724" t="s">
        <v>2111</v>
      </c>
      <c r="C63" s="724" t="s">
        <v>2398</v>
      </c>
      <c r="D63" s="805" t="s">
        <v>4069</v>
      </c>
      <c r="E63" s="806" t="s">
        <v>2434</v>
      </c>
      <c r="F63" s="724" t="s">
        <v>2394</v>
      </c>
      <c r="G63" s="724" t="s">
        <v>2497</v>
      </c>
      <c r="H63" s="724" t="s">
        <v>563</v>
      </c>
      <c r="I63" s="724" t="s">
        <v>2553</v>
      </c>
      <c r="J63" s="724" t="s">
        <v>1790</v>
      </c>
      <c r="K63" s="724" t="s">
        <v>2498</v>
      </c>
      <c r="L63" s="725">
        <v>0</v>
      </c>
      <c r="M63" s="725">
        <v>0</v>
      </c>
      <c r="N63" s="724">
        <v>4</v>
      </c>
      <c r="O63" s="807">
        <v>1.5</v>
      </c>
      <c r="P63" s="725">
        <v>0</v>
      </c>
      <c r="Q63" s="740"/>
      <c r="R63" s="724">
        <v>2</v>
      </c>
      <c r="S63" s="740">
        <v>0.5</v>
      </c>
      <c r="T63" s="807">
        <v>0.5</v>
      </c>
      <c r="U63" s="763">
        <v>0.33333333333333331</v>
      </c>
    </row>
    <row r="64" spans="1:21" ht="14.4" customHeight="1" x14ac:dyDescent="0.3">
      <c r="A64" s="723">
        <v>4</v>
      </c>
      <c r="B64" s="724" t="s">
        <v>2111</v>
      </c>
      <c r="C64" s="724" t="s">
        <v>2398</v>
      </c>
      <c r="D64" s="805" t="s">
        <v>4069</v>
      </c>
      <c r="E64" s="806" t="s">
        <v>2434</v>
      </c>
      <c r="F64" s="724" t="s">
        <v>2394</v>
      </c>
      <c r="G64" s="724" t="s">
        <v>2451</v>
      </c>
      <c r="H64" s="724" t="s">
        <v>975</v>
      </c>
      <c r="I64" s="724" t="s">
        <v>999</v>
      </c>
      <c r="J64" s="724" t="s">
        <v>2263</v>
      </c>
      <c r="K64" s="724" t="s">
        <v>2264</v>
      </c>
      <c r="L64" s="725">
        <v>0</v>
      </c>
      <c r="M64" s="725">
        <v>0</v>
      </c>
      <c r="N64" s="724">
        <v>2</v>
      </c>
      <c r="O64" s="807">
        <v>1.5</v>
      </c>
      <c r="P64" s="725">
        <v>0</v>
      </c>
      <c r="Q64" s="740"/>
      <c r="R64" s="724">
        <v>2</v>
      </c>
      <c r="S64" s="740">
        <v>1</v>
      </c>
      <c r="T64" s="807">
        <v>1.5</v>
      </c>
      <c r="U64" s="763">
        <v>1</v>
      </c>
    </row>
    <row r="65" spans="1:21" ht="14.4" customHeight="1" x14ac:dyDescent="0.3">
      <c r="A65" s="723">
        <v>4</v>
      </c>
      <c r="B65" s="724" t="s">
        <v>2111</v>
      </c>
      <c r="C65" s="724" t="s">
        <v>2398</v>
      </c>
      <c r="D65" s="805" t="s">
        <v>4069</v>
      </c>
      <c r="E65" s="806" t="s">
        <v>2434</v>
      </c>
      <c r="F65" s="724" t="s">
        <v>2394</v>
      </c>
      <c r="G65" s="724" t="s">
        <v>2499</v>
      </c>
      <c r="H65" s="724" t="s">
        <v>563</v>
      </c>
      <c r="I65" s="724" t="s">
        <v>2518</v>
      </c>
      <c r="J65" s="724" t="s">
        <v>1157</v>
      </c>
      <c r="K65" s="724" t="s">
        <v>2519</v>
      </c>
      <c r="L65" s="725">
        <v>59.56</v>
      </c>
      <c r="M65" s="725">
        <v>59.56</v>
      </c>
      <c r="N65" s="724">
        <v>1</v>
      </c>
      <c r="O65" s="807">
        <v>1</v>
      </c>
      <c r="P65" s="725"/>
      <c r="Q65" s="740">
        <v>0</v>
      </c>
      <c r="R65" s="724"/>
      <c r="S65" s="740">
        <v>0</v>
      </c>
      <c r="T65" s="807"/>
      <c r="U65" s="763">
        <v>0</v>
      </c>
    </row>
    <row r="66" spans="1:21" ht="14.4" customHeight="1" x14ac:dyDescent="0.3">
      <c r="A66" s="723">
        <v>4</v>
      </c>
      <c r="B66" s="724" t="s">
        <v>2111</v>
      </c>
      <c r="C66" s="724" t="s">
        <v>2398</v>
      </c>
      <c r="D66" s="805" t="s">
        <v>4069</v>
      </c>
      <c r="E66" s="806" t="s">
        <v>2434</v>
      </c>
      <c r="F66" s="724" t="s">
        <v>2395</v>
      </c>
      <c r="G66" s="724" t="s">
        <v>2508</v>
      </c>
      <c r="H66" s="724" t="s">
        <v>563</v>
      </c>
      <c r="I66" s="724" t="s">
        <v>2511</v>
      </c>
      <c r="J66" s="724" t="s">
        <v>2510</v>
      </c>
      <c r="K66" s="724"/>
      <c r="L66" s="725">
        <v>0</v>
      </c>
      <c r="M66" s="725">
        <v>0</v>
      </c>
      <c r="N66" s="724">
        <v>5</v>
      </c>
      <c r="O66" s="807">
        <v>5</v>
      </c>
      <c r="P66" s="725">
        <v>0</v>
      </c>
      <c r="Q66" s="740"/>
      <c r="R66" s="724">
        <v>5</v>
      </c>
      <c r="S66" s="740">
        <v>1</v>
      </c>
      <c r="T66" s="807">
        <v>5</v>
      </c>
      <c r="U66" s="763">
        <v>1</v>
      </c>
    </row>
    <row r="67" spans="1:21" ht="14.4" customHeight="1" x14ac:dyDescent="0.3">
      <c r="A67" s="723">
        <v>4</v>
      </c>
      <c r="B67" s="724" t="s">
        <v>2111</v>
      </c>
      <c r="C67" s="724" t="s">
        <v>2398</v>
      </c>
      <c r="D67" s="805" t="s">
        <v>4069</v>
      </c>
      <c r="E67" s="806" t="s">
        <v>2435</v>
      </c>
      <c r="F67" s="724" t="s">
        <v>2394</v>
      </c>
      <c r="G67" s="724" t="s">
        <v>2450</v>
      </c>
      <c r="H67" s="724" t="s">
        <v>975</v>
      </c>
      <c r="I67" s="724" t="s">
        <v>1623</v>
      </c>
      <c r="J67" s="724" t="s">
        <v>1062</v>
      </c>
      <c r="K67" s="724" t="s">
        <v>2314</v>
      </c>
      <c r="L67" s="725">
        <v>154.36000000000001</v>
      </c>
      <c r="M67" s="725">
        <v>154.36000000000001</v>
      </c>
      <c r="N67" s="724">
        <v>1</v>
      </c>
      <c r="O67" s="807">
        <v>1</v>
      </c>
      <c r="P67" s="725"/>
      <c r="Q67" s="740">
        <v>0</v>
      </c>
      <c r="R67" s="724"/>
      <c r="S67" s="740">
        <v>0</v>
      </c>
      <c r="T67" s="807"/>
      <c r="U67" s="763">
        <v>0</v>
      </c>
    </row>
    <row r="68" spans="1:21" ht="14.4" customHeight="1" x14ac:dyDescent="0.3">
      <c r="A68" s="723">
        <v>4</v>
      </c>
      <c r="B68" s="724" t="s">
        <v>2111</v>
      </c>
      <c r="C68" s="724" t="s">
        <v>2398</v>
      </c>
      <c r="D68" s="805" t="s">
        <v>4069</v>
      </c>
      <c r="E68" s="806" t="s">
        <v>2435</v>
      </c>
      <c r="F68" s="724" t="s">
        <v>2394</v>
      </c>
      <c r="G68" s="724" t="s">
        <v>2450</v>
      </c>
      <c r="H68" s="724" t="s">
        <v>975</v>
      </c>
      <c r="I68" s="724" t="s">
        <v>1061</v>
      </c>
      <c r="J68" s="724" t="s">
        <v>1062</v>
      </c>
      <c r="K68" s="724" t="s">
        <v>2238</v>
      </c>
      <c r="L68" s="725">
        <v>225.06</v>
      </c>
      <c r="M68" s="725">
        <v>450.12</v>
      </c>
      <c r="N68" s="724">
        <v>2</v>
      </c>
      <c r="O68" s="807">
        <v>1.5</v>
      </c>
      <c r="P68" s="725">
        <v>225.06</v>
      </c>
      <c r="Q68" s="740">
        <v>0.5</v>
      </c>
      <c r="R68" s="724">
        <v>1</v>
      </c>
      <c r="S68" s="740">
        <v>0.5</v>
      </c>
      <c r="T68" s="807">
        <v>0.5</v>
      </c>
      <c r="U68" s="763">
        <v>0.33333333333333331</v>
      </c>
    </row>
    <row r="69" spans="1:21" ht="14.4" customHeight="1" x14ac:dyDescent="0.3">
      <c r="A69" s="723">
        <v>4</v>
      </c>
      <c r="B69" s="724" t="s">
        <v>2111</v>
      </c>
      <c r="C69" s="724" t="s">
        <v>2398</v>
      </c>
      <c r="D69" s="805" t="s">
        <v>4069</v>
      </c>
      <c r="E69" s="806" t="s">
        <v>2435</v>
      </c>
      <c r="F69" s="724" t="s">
        <v>2394</v>
      </c>
      <c r="G69" s="724" t="s">
        <v>2531</v>
      </c>
      <c r="H69" s="724" t="s">
        <v>563</v>
      </c>
      <c r="I69" s="724" t="s">
        <v>2532</v>
      </c>
      <c r="J69" s="724" t="s">
        <v>957</v>
      </c>
      <c r="K69" s="724" t="s">
        <v>2533</v>
      </c>
      <c r="L69" s="725">
        <v>760.22</v>
      </c>
      <c r="M69" s="725">
        <v>760.22</v>
      </c>
      <c r="N69" s="724">
        <v>1</v>
      </c>
      <c r="O69" s="807">
        <v>0.5</v>
      </c>
      <c r="P69" s="725"/>
      <c r="Q69" s="740">
        <v>0</v>
      </c>
      <c r="R69" s="724"/>
      <c r="S69" s="740">
        <v>0</v>
      </c>
      <c r="T69" s="807"/>
      <c r="U69" s="763">
        <v>0</v>
      </c>
    </row>
    <row r="70" spans="1:21" ht="14.4" customHeight="1" x14ac:dyDescent="0.3">
      <c r="A70" s="723">
        <v>4</v>
      </c>
      <c r="B70" s="724" t="s">
        <v>2111</v>
      </c>
      <c r="C70" s="724" t="s">
        <v>2398</v>
      </c>
      <c r="D70" s="805" t="s">
        <v>4069</v>
      </c>
      <c r="E70" s="806" t="s">
        <v>2435</v>
      </c>
      <c r="F70" s="724" t="s">
        <v>2394</v>
      </c>
      <c r="G70" s="724" t="s">
        <v>2515</v>
      </c>
      <c r="H70" s="724" t="s">
        <v>563</v>
      </c>
      <c r="I70" s="724" t="s">
        <v>2554</v>
      </c>
      <c r="J70" s="724" t="s">
        <v>1483</v>
      </c>
      <c r="K70" s="724" t="s">
        <v>2555</v>
      </c>
      <c r="L70" s="725">
        <v>57.64</v>
      </c>
      <c r="M70" s="725">
        <v>57.64</v>
      </c>
      <c r="N70" s="724">
        <v>1</v>
      </c>
      <c r="O70" s="807">
        <v>0.5</v>
      </c>
      <c r="P70" s="725"/>
      <c r="Q70" s="740">
        <v>0</v>
      </c>
      <c r="R70" s="724"/>
      <c r="S70" s="740">
        <v>0</v>
      </c>
      <c r="T70" s="807"/>
      <c r="U70" s="763">
        <v>0</v>
      </c>
    </row>
    <row r="71" spans="1:21" ht="14.4" customHeight="1" x14ac:dyDescent="0.3">
      <c r="A71" s="723">
        <v>4</v>
      </c>
      <c r="B71" s="724" t="s">
        <v>2111</v>
      </c>
      <c r="C71" s="724" t="s">
        <v>2398</v>
      </c>
      <c r="D71" s="805" t="s">
        <v>4069</v>
      </c>
      <c r="E71" s="806" t="s">
        <v>2435</v>
      </c>
      <c r="F71" s="724" t="s">
        <v>2394</v>
      </c>
      <c r="G71" s="724" t="s">
        <v>2451</v>
      </c>
      <c r="H71" s="724" t="s">
        <v>975</v>
      </c>
      <c r="I71" s="724" t="s">
        <v>999</v>
      </c>
      <c r="J71" s="724" t="s">
        <v>2263</v>
      </c>
      <c r="K71" s="724" t="s">
        <v>2264</v>
      </c>
      <c r="L71" s="725">
        <v>0</v>
      </c>
      <c r="M71" s="725">
        <v>0</v>
      </c>
      <c r="N71" s="724">
        <v>2</v>
      </c>
      <c r="O71" s="807">
        <v>1.5</v>
      </c>
      <c r="P71" s="725">
        <v>0</v>
      </c>
      <c r="Q71" s="740"/>
      <c r="R71" s="724">
        <v>1</v>
      </c>
      <c r="S71" s="740">
        <v>0.5</v>
      </c>
      <c r="T71" s="807">
        <v>0.5</v>
      </c>
      <c r="U71" s="763">
        <v>0.33333333333333331</v>
      </c>
    </row>
    <row r="72" spans="1:21" ht="14.4" customHeight="1" x14ac:dyDescent="0.3">
      <c r="A72" s="723">
        <v>4</v>
      </c>
      <c r="B72" s="724" t="s">
        <v>2111</v>
      </c>
      <c r="C72" s="724" t="s">
        <v>2398</v>
      </c>
      <c r="D72" s="805" t="s">
        <v>4069</v>
      </c>
      <c r="E72" s="806" t="s">
        <v>2437</v>
      </c>
      <c r="F72" s="724" t="s">
        <v>2394</v>
      </c>
      <c r="G72" s="724" t="s">
        <v>2450</v>
      </c>
      <c r="H72" s="724" t="s">
        <v>975</v>
      </c>
      <c r="I72" s="724" t="s">
        <v>1623</v>
      </c>
      <c r="J72" s="724" t="s">
        <v>1062</v>
      </c>
      <c r="K72" s="724" t="s">
        <v>2314</v>
      </c>
      <c r="L72" s="725">
        <v>154.36000000000001</v>
      </c>
      <c r="M72" s="725">
        <v>154.36000000000001</v>
      </c>
      <c r="N72" s="724">
        <v>1</v>
      </c>
      <c r="O72" s="807">
        <v>1</v>
      </c>
      <c r="P72" s="725">
        <v>154.36000000000001</v>
      </c>
      <c r="Q72" s="740">
        <v>1</v>
      </c>
      <c r="R72" s="724">
        <v>1</v>
      </c>
      <c r="S72" s="740">
        <v>1</v>
      </c>
      <c r="T72" s="807">
        <v>1</v>
      </c>
      <c r="U72" s="763">
        <v>1</v>
      </c>
    </row>
    <row r="73" spans="1:21" ht="14.4" customHeight="1" x14ac:dyDescent="0.3">
      <c r="A73" s="723">
        <v>4</v>
      </c>
      <c r="B73" s="724" t="s">
        <v>2111</v>
      </c>
      <c r="C73" s="724" t="s">
        <v>2398</v>
      </c>
      <c r="D73" s="805" t="s">
        <v>4069</v>
      </c>
      <c r="E73" s="806" t="s">
        <v>2437</v>
      </c>
      <c r="F73" s="724" t="s">
        <v>2394</v>
      </c>
      <c r="G73" s="724" t="s">
        <v>2450</v>
      </c>
      <c r="H73" s="724" t="s">
        <v>975</v>
      </c>
      <c r="I73" s="724" t="s">
        <v>1061</v>
      </c>
      <c r="J73" s="724" t="s">
        <v>1062</v>
      </c>
      <c r="K73" s="724" t="s">
        <v>2238</v>
      </c>
      <c r="L73" s="725">
        <v>225.06</v>
      </c>
      <c r="M73" s="725">
        <v>225.06</v>
      </c>
      <c r="N73" s="724">
        <v>1</v>
      </c>
      <c r="O73" s="807">
        <v>1</v>
      </c>
      <c r="P73" s="725">
        <v>225.06</v>
      </c>
      <c r="Q73" s="740">
        <v>1</v>
      </c>
      <c r="R73" s="724">
        <v>1</v>
      </c>
      <c r="S73" s="740">
        <v>1</v>
      </c>
      <c r="T73" s="807">
        <v>1</v>
      </c>
      <c r="U73" s="763">
        <v>1</v>
      </c>
    </row>
    <row r="74" spans="1:21" ht="14.4" customHeight="1" x14ac:dyDescent="0.3">
      <c r="A74" s="723">
        <v>4</v>
      </c>
      <c r="B74" s="724" t="s">
        <v>2111</v>
      </c>
      <c r="C74" s="724" t="s">
        <v>2398</v>
      </c>
      <c r="D74" s="805" t="s">
        <v>4069</v>
      </c>
      <c r="E74" s="806" t="s">
        <v>2437</v>
      </c>
      <c r="F74" s="724" t="s">
        <v>2394</v>
      </c>
      <c r="G74" s="724" t="s">
        <v>2494</v>
      </c>
      <c r="H74" s="724" t="s">
        <v>975</v>
      </c>
      <c r="I74" s="724" t="s">
        <v>2495</v>
      </c>
      <c r="J74" s="724" t="s">
        <v>1048</v>
      </c>
      <c r="K74" s="724" t="s">
        <v>2380</v>
      </c>
      <c r="L74" s="725">
        <v>0</v>
      </c>
      <c r="M74" s="725">
        <v>0</v>
      </c>
      <c r="N74" s="724">
        <v>1</v>
      </c>
      <c r="O74" s="807">
        <v>1</v>
      </c>
      <c r="P74" s="725"/>
      <c r="Q74" s="740"/>
      <c r="R74" s="724"/>
      <c r="S74" s="740">
        <v>0</v>
      </c>
      <c r="T74" s="807"/>
      <c r="U74" s="763">
        <v>0</v>
      </c>
    </row>
    <row r="75" spans="1:21" ht="14.4" customHeight="1" x14ac:dyDescent="0.3">
      <c r="A75" s="723">
        <v>4</v>
      </c>
      <c r="B75" s="724" t="s">
        <v>2111</v>
      </c>
      <c r="C75" s="724" t="s">
        <v>2398</v>
      </c>
      <c r="D75" s="805" t="s">
        <v>4069</v>
      </c>
      <c r="E75" s="806" t="s">
        <v>2437</v>
      </c>
      <c r="F75" s="724" t="s">
        <v>2394</v>
      </c>
      <c r="G75" s="724" t="s">
        <v>2556</v>
      </c>
      <c r="H75" s="724" t="s">
        <v>975</v>
      </c>
      <c r="I75" s="724" t="s">
        <v>1807</v>
      </c>
      <c r="J75" s="724" t="s">
        <v>2345</v>
      </c>
      <c r="K75" s="724" t="s">
        <v>2346</v>
      </c>
      <c r="L75" s="725">
        <v>16.09</v>
      </c>
      <c r="M75" s="725">
        <v>16.09</v>
      </c>
      <c r="N75" s="724">
        <v>1</v>
      </c>
      <c r="O75" s="807">
        <v>0.5</v>
      </c>
      <c r="P75" s="725">
        <v>16.09</v>
      </c>
      <c r="Q75" s="740">
        <v>1</v>
      </c>
      <c r="R75" s="724">
        <v>1</v>
      </c>
      <c r="S75" s="740">
        <v>1</v>
      </c>
      <c r="T75" s="807">
        <v>0.5</v>
      </c>
      <c r="U75" s="763">
        <v>1</v>
      </c>
    </row>
    <row r="76" spans="1:21" ht="14.4" customHeight="1" x14ac:dyDescent="0.3">
      <c r="A76" s="723">
        <v>4</v>
      </c>
      <c r="B76" s="724" t="s">
        <v>2111</v>
      </c>
      <c r="C76" s="724" t="s">
        <v>2398</v>
      </c>
      <c r="D76" s="805" t="s">
        <v>4069</v>
      </c>
      <c r="E76" s="806" t="s">
        <v>2437</v>
      </c>
      <c r="F76" s="724" t="s">
        <v>2394</v>
      </c>
      <c r="G76" s="724" t="s">
        <v>2497</v>
      </c>
      <c r="H76" s="724" t="s">
        <v>563</v>
      </c>
      <c r="I76" s="724" t="s">
        <v>2553</v>
      </c>
      <c r="J76" s="724" t="s">
        <v>1790</v>
      </c>
      <c r="K76" s="724" t="s">
        <v>2498</v>
      </c>
      <c r="L76" s="725">
        <v>0</v>
      </c>
      <c r="M76" s="725">
        <v>0</v>
      </c>
      <c r="N76" s="724">
        <v>1</v>
      </c>
      <c r="O76" s="807">
        <v>1</v>
      </c>
      <c r="P76" s="725">
        <v>0</v>
      </c>
      <c r="Q76" s="740"/>
      <c r="R76" s="724">
        <v>1</v>
      </c>
      <c r="S76" s="740">
        <v>1</v>
      </c>
      <c r="T76" s="807">
        <v>1</v>
      </c>
      <c r="U76" s="763">
        <v>1</v>
      </c>
    </row>
    <row r="77" spans="1:21" ht="14.4" customHeight="1" x14ac:dyDescent="0.3">
      <c r="A77" s="723">
        <v>4</v>
      </c>
      <c r="B77" s="724" t="s">
        <v>2111</v>
      </c>
      <c r="C77" s="724" t="s">
        <v>2398</v>
      </c>
      <c r="D77" s="805" t="s">
        <v>4069</v>
      </c>
      <c r="E77" s="806" t="s">
        <v>2437</v>
      </c>
      <c r="F77" s="724" t="s">
        <v>2394</v>
      </c>
      <c r="G77" s="724" t="s">
        <v>2557</v>
      </c>
      <c r="H77" s="724" t="s">
        <v>563</v>
      </c>
      <c r="I77" s="724" t="s">
        <v>2558</v>
      </c>
      <c r="J77" s="724" t="s">
        <v>1274</v>
      </c>
      <c r="K77" s="724" t="s">
        <v>2559</v>
      </c>
      <c r="L77" s="725">
        <v>210.38</v>
      </c>
      <c r="M77" s="725">
        <v>210.38</v>
      </c>
      <c r="N77" s="724">
        <v>1</v>
      </c>
      <c r="O77" s="807">
        <v>0.5</v>
      </c>
      <c r="P77" s="725">
        <v>210.38</v>
      </c>
      <c r="Q77" s="740">
        <v>1</v>
      </c>
      <c r="R77" s="724">
        <v>1</v>
      </c>
      <c r="S77" s="740">
        <v>1</v>
      </c>
      <c r="T77" s="807">
        <v>0.5</v>
      </c>
      <c r="U77" s="763">
        <v>1</v>
      </c>
    </row>
    <row r="78" spans="1:21" ht="14.4" customHeight="1" x14ac:dyDescent="0.3">
      <c r="A78" s="723">
        <v>4</v>
      </c>
      <c r="B78" s="724" t="s">
        <v>2111</v>
      </c>
      <c r="C78" s="724" t="s">
        <v>2398</v>
      </c>
      <c r="D78" s="805" t="s">
        <v>4069</v>
      </c>
      <c r="E78" s="806" t="s">
        <v>2437</v>
      </c>
      <c r="F78" s="724" t="s">
        <v>2394</v>
      </c>
      <c r="G78" s="724" t="s">
        <v>2499</v>
      </c>
      <c r="H78" s="724" t="s">
        <v>563</v>
      </c>
      <c r="I78" s="724" t="s">
        <v>1137</v>
      </c>
      <c r="J78" s="724" t="s">
        <v>1138</v>
      </c>
      <c r="K78" s="724" t="s">
        <v>2500</v>
      </c>
      <c r="L78" s="725">
        <v>42.54</v>
      </c>
      <c r="M78" s="725">
        <v>127.62</v>
      </c>
      <c r="N78" s="724">
        <v>3</v>
      </c>
      <c r="O78" s="807">
        <v>2</v>
      </c>
      <c r="P78" s="725">
        <v>127.62</v>
      </c>
      <c r="Q78" s="740">
        <v>1</v>
      </c>
      <c r="R78" s="724">
        <v>3</v>
      </c>
      <c r="S78" s="740">
        <v>1</v>
      </c>
      <c r="T78" s="807">
        <v>2</v>
      </c>
      <c r="U78" s="763">
        <v>1</v>
      </c>
    </row>
    <row r="79" spans="1:21" ht="14.4" customHeight="1" x14ac:dyDescent="0.3">
      <c r="A79" s="723">
        <v>4</v>
      </c>
      <c r="B79" s="724" t="s">
        <v>2111</v>
      </c>
      <c r="C79" s="724" t="s">
        <v>2398</v>
      </c>
      <c r="D79" s="805" t="s">
        <v>4069</v>
      </c>
      <c r="E79" s="806" t="s">
        <v>2438</v>
      </c>
      <c r="F79" s="724" t="s">
        <v>2394</v>
      </c>
      <c r="G79" s="724" t="s">
        <v>2450</v>
      </c>
      <c r="H79" s="724" t="s">
        <v>975</v>
      </c>
      <c r="I79" s="724" t="s">
        <v>1061</v>
      </c>
      <c r="J79" s="724" t="s">
        <v>1062</v>
      </c>
      <c r="K79" s="724" t="s">
        <v>2238</v>
      </c>
      <c r="L79" s="725">
        <v>225.06</v>
      </c>
      <c r="M79" s="725">
        <v>225.06</v>
      </c>
      <c r="N79" s="724">
        <v>1</v>
      </c>
      <c r="O79" s="807">
        <v>1</v>
      </c>
      <c r="P79" s="725">
        <v>225.06</v>
      </c>
      <c r="Q79" s="740">
        <v>1</v>
      </c>
      <c r="R79" s="724">
        <v>1</v>
      </c>
      <c r="S79" s="740">
        <v>1</v>
      </c>
      <c r="T79" s="807">
        <v>1</v>
      </c>
      <c r="U79" s="763">
        <v>1</v>
      </c>
    </row>
    <row r="80" spans="1:21" ht="14.4" customHeight="1" x14ac:dyDescent="0.3">
      <c r="A80" s="723">
        <v>4</v>
      </c>
      <c r="B80" s="724" t="s">
        <v>2111</v>
      </c>
      <c r="C80" s="724" t="s">
        <v>2398</v>
      </c>
      <c r="D80" s="805" t="s">
        <v>4069</v>
      </c>
      <c r="E80" s="806" t="s">
        <v>2438</v>
      </c>
      <c r="F80" s="724" t="s">
        <v>2394</v>
      </c>
      <c r="G80" s="724" t="s">
        <v>2560</v>
      </c>
      <c r="H80" s="724" t="s">
        <v>563</v>
      </c>
      <c r="I80" s="724" t="s">
        <v>1709</v>
      </c>
      <c r="J80" s="724" t="s">
        <v>1710</v>
      </c>
      <c r="K80" s="724" t="s">
        <v>2561</v>
      </c>
      <c r="L80" s="725">
        <v>42.51</v>
      </c>
      <c r="M80" s="725">
        <v>42.51</v>
      </c>
      <c r="N80" s="724">
        <v>1</v>
      </c>
      <c r="O80" s="807">
        <v>0.5</v>
      </c>
      <c r="P80" s="725"/>
      <c r="Q80" s="740">
        <v>0</v>
      </c>
      <c r="R80" s="724"/>
      <c r="S80" s="740">
        <v>0</v>
      </c>
      <c r="T80" s="807"/>
      <c r="U80" s="763">
        <v>0</v>
      </c>
    </row>
    <row r="81" spans="1:21" ht="14.4" customHeight="1" x14ac:dyDescent="0.3">
      <c r="A81" s="723">
        <v>4</v>
      </c>
      <c r="B81" s="724" t="s">
        <v>2111</v>
      </c>
      <c r="C81" s="724" t="s">
        <v>2398</v>
      </c>
      <c r="D81" s="805" t="s">
        <v>4069</v>
      </c>
      <c r="E81" s="806" t="s">
        <v>2438</v>
      </c>
      <c r="F81" s="724" t="s">
        <v>2394</v>
      </c>
      <c r="G81" s="724" t="s">
        <v>2562</v>
      </c>
      <c r="H81" s="724" t="s">
        <v>563</v>
      </c>
      <c r="I81" s="724" t="s">
        <v>810</v>
      </c>
      <c r="J81" s="724" t="s">
        <v>811</v>
      </c>
      <c r="K81" s="724" t="s">
        <v>2563</v>
      </c>
      <c r="L81" s="725">
        <v>60.9</v>
      </c>
      <c r="M81" s="725">
        <v>60.9</v>
      </c>
      <c r="N81" s="724">
        <v>1</v>
      </c>
      <c r="O81" s="807">
        <v>1</v>
      </c>
      <c r="P81" s="725"/>
      <c r="Q81" s="740">
        <v>0</v>
      </c>
      <c r="R81" s="724"/>
      <c r="S81" s="740">
        <v>0</v>
      </c>
      <c r="T81" s="807"/>
      <c r="U81" s="763">
        <v>0</v>
      </c>
    </row>
    <row r="82" spans="1:21" ht="14.4" customHeight="1" x14ac:dyDescent="0.3">
      <c r="A82" s="723">
        <v>4</v>
      </c>
      <c r="B82" s="724" t="s">
        <v>2111</v>
      </c>
      <c r="C82" s="724" t="s">
        <v>2398</v>
      </c>
      <c r="D82" s="805" t="s">
        <v>4069</v>
      </c>
      <c r="E82" s="806" t="s">
        <v>2438</v>
      </c>
      <c r="F82" s="724" t="s">
        <v>2394</v>
      </c>
      <c r="G82" s="724" t="s">
        <v>2564</v>
      </c>
      <c r="H82" s="724" t="s">
        <v>563</v>
      </c>
      <c r="I82" s="724" t="s">
        <v>753</v>
      </c>
      <c r="J82" s="724" t="s">
        <v>754</v>
      </c>
      <c r="K82" s="724" t="s">
        <v>2565</v>
      </c>
      <c r="L82" s="725">
        <v>0</v>
      </c>
      <c r="M82" s="725">
        <v>0</v>
      </c>
      <c r="N82" s="724">
        <v>1</v>
      </c>
      <c r="O82" s="807">
        <v>0.5</v>
      </c>
      <c r="P82" s="725"/>
      <c r="Q82" s="740"/>
      <c r="R82" s="724"/>
      <c r="S82" s="740">
        <v>0</v>
      </c>
      <c r="T82" s="807"/>
      <c r="U82" s="763">
        <v>0</v>
      </c>
    </row>
    <row r="83" spans="1:21" ht="14.4" customHeight="1" x14ac:dyDescent="0.3">
      <c r="A83" s="723">
        <v>4</v>
      </c>
      <c r="B83" s="724" t="s">
        <v>2111</v>
      </c>
      <c r="C83" s="724" t="s">
        <v>2398</v>
      </c>
      <c r="D83" s="805" t="s">
        <v>4069</v>
      </c>
      <c r="E83" s="806" t="s">
        <v>2438</v>
      </c>
      <c r="F83" s="724" t="s">
        <v>2394</v>
      </c>
      <c r="G83" s="724" t="s">
        <v>2566</v>
      </c>
      <c r="H83" s="724" t="s">
        <v>975</v>
      </c>
      <c r="I83" s="724" t="s">
        <v>1017</v>
      </c>
      <c r="J83" s="724" t="s">
        <v>1018</v>
      </c>
      <c r="K83" s="724" t="s">
        <v>2220</v>
      </c>
      <c r="L83" s="725">
        <v>8.7899999999999991</v>
      </c>
      <c r="M83" s="725">
        <v>8.7899999999999991</v>
      </c>
      <c r="N83" s="724">
        <v>1</v>
      </c>
      <c r="O83" s="807">
        <v>0.5</v>
      </c>
      <c r="P83" s="725"/>
      <c r="Q83" s="740">
        <v>0</v>
      </c>
      <c r="R83" s="724"/>
      <c r="S83" s="740">
        <v>0</v>
      </c>
      <c r="T83" s="807"/>
      <c r="U83" s="763">
        <v>0</v>
      </c>
    </row>
    <row r="84" spans="1:21" ht="14.4" customHeight="1" x14ac:dyDescent="0.3">
      <c r="A84" s="723">
        <v>4</v>
      </c>
      <c r="B84" s="724" t="s">
        <v>2111</v>
      </c>
      <c r="C84" s="724" t="s">
        <v>2398</v>
      </c>
      <c r="D84" s="805" t="s">
        <v>4069</v>
      </c>
      <c r="E84" s="806" t="s">
        <v>2438</v>
      </c>
      <c r="F84" s="724" t="s">
        <v>2394</v>
      </c>
      <c r="G84" s="724" t="s">
        <v>2531</v>
      </c>
      <c r="H84" s="724" t="s">
        <v>563</v>
      </c>
      <c r="I84" s="724" t="s">
        <v>2532</v>
      </c>
      <c r="J84" s="724" t="s">
        <v>957</v>
      </c>
      <c r="K84" s="724" t="s">
        <v>2533</v>
      </c>
      <c r="L84" s="725">
        <v>760.22</v>
      </c>
      <c r="M84" s="725">
        <v>760.22</v>
      </c>
      <c r="N84" s="724">
        <v>1</v>
      </c>
      <c r="O84" s="807">
        <v>0.5</v>
      </c>
      <c r="P84" s="725"/>
      <c r="Q84" s="740">
        <v>0</v>
      </c>
      <c r="R84" s="724"/>
      <c r="S84" s="740">
        <v>0</v>
      </c>
      <c r="T84" s="807"/>
      <c r="U84" s="763">
        <v>0</v>
      </c>
    </row>
    <row r="85" spans="1:21" ht="14.4" customHeight="1" x14ac:dyDescent="0.3">
      <c r="A85" s="723">
        <v>4</v>
      </c>
      <c r="B85" s="724" t="s">
        <v>2111</v>
      </c>
      <c r="C85" s="724" t="s">
        <v>2398</v>
      </c>
      <c r="D85" s="805" t="s">
        <v>4069</v>
      </c>
      <c r="E85" s="806" t="s">
        <v>2438</v>
      </c>
      <c r="F85" s="724" t="s">
        <v>2394</v>
      </c>
      <c r="G85" s="724" t="s">
        <v>2547</v>
      </c>
      <c r="H85" s="724" t="s">
        <v>563</v>
      </c>
      <c r="I85" s="724" t="s">
        <v>738</v>
      </c>
      <c r="J85" s="724" t="s">
        <v>739</v>
      </c>
      <c r="K85" s="724" t="s">
        <v>2548</v>
      </c>
      <c r="L85" s="725">
        <v>53.57</v>
      </c>
      <c r="M85" s="725">
        <v>107.14</v>
      </c>
      <c r="N85" s="724">
        <v>2</v>
      </c>
      <c r="O85" s="807">
        <v>0.5</v>
      </c>
      <c r="P85" s="725"/>
      <c r="Q85" s="740">
        <v>0</v>
      </c>
      <c r="R85" s="724"/>
      <c r="S85" s="740">
        <v>0</v>
      </c>
      <c r="T85" s="807"/>
      <c r="U85" s="763">
        <v>0</v>
      </c>
    </row>
    <row r="86" spans="1:21" ht="14.4" customHeight="1" x14ac:dyDescent="0.3">
      <c r="A86" s="723">
        <v>4</v>
      </c>
      <c r="B86" s="724" t="s">
        <v>2111</v>
      </c>
      <c r="C86" s="724" t="s">
        <v>2398</v>
      </c>
      <c r="D86" s="805" t="s">
        <v>4069</v>
      </c>
      <c r="E86" s="806" t="s">
        <v>2438</v>
      </c>
      <c r="F86" s="724" t="s">
        <v>2394</v>
      </c>
      <c r="G86" s="724" t="s">
        <v>2512</v>
      </c>
      <c r="H86" s="724" t="s">
        <v>563</v>
      </c>
      <c r="I86" s="724" t="s">
        <v>2567</v>
      </c>
      <c r="J86" s="724" t="s">
        <v>1465</v>
      </c>
      <c r="K86" s="724" t="s">
        <v>2536</v>
      </c>
      <c r="L86" s="725">
        <v>374.79</v>
      </c>
      <c r="M86" s="725">
        <v>749.58</v>
      </c>
      <c r="N86" s="724">
        <v>2</v>
      </c>
      <c r="O86" s="807">
        <v>0.5</v>
      </c>
      <c r="P86" s="725"/>
      <c r="Q86" s="740">
        <v>0</v>
      </c>
      <c r="R86" s="724"/>
      <c r="S86" s="740">
        <v>0</v>
      </c>
      <c r="T86" s="807"/>
      <c r="U86" s="763">
        <v>0</v>
      </c>
    </row>
    <row r="87" spans="1:21" ht="14.4" customHeight="1" x14ac:dyDescent="0.3">
      <c r="A87" s="723">
        <v>4</v>
      </c>
      <c r="B87" s="724" t="s">
        <v>2111</v>
      </c>
      <c r="C87" s="724" t="s">
        <v>2398</v>
      </c>
      <c r="D87" s="805" t="s">
        <v>4069</v>
      </c>
      <c r="E87" s="806" t="s">
        <v>2438</v>
      </c>
      <c r="F87" s="724" t="s">
        <v>2394</v>
      </c>
      <c r="G87" s="724" t="s">
        <v>2512</v>
      </c>
      <c r="H87" s="724" t="s">
        <v>563</v>
      </c>
      <c r="I87" s="724" t="s">
        <v>2513</v>
      </c>
      <c r="J87" s="724" t="s">
        <v>1465</v>
      </c>
      <c r="K87" s="724" t="s">
        <v>2514</v>
      </c>
      <c r="L87" s="725">
        <v>0</v>
      </c>
      <c r="M87" s="725">
        <v>0</v>
      </c>
      <c r="N87" s="724">
        <v>1</v>
      </c>
      <c r="O87" s="807">
        <v>0.5</v>
      </c>
      <c r="P87" s="725"/>
      <c r="Q87" s="740"/>
      <c r="R87" s="724"/>
      <c r="S87" s="740">
        <v>0</v>
      </c>
      <c r="T87" s="807"/>
      <c r="U87" s="763">
        <v>0</v>
      </c>
    </row>
    <row r="88" spans="1:21" ht="14.4" customHeight="1" x14ac:dyDescent="0.3">
      <c r="A88" s="723">
        <v>4</v>
      </c>
      <c r="B88" s="724" t="s">
        <v>2111</v>
      </c>
      <c r="C88" s="724" t="s">
        <v>2398</v>
      </c>
      <c r="D88" s="805" t="s">
        <v>4069</v>
      </c>
      <c r="E88" s="806" t="s">
        <v>2438</v>
      </c>
      <c r="F88" s="724" t="s">
        <v>2394</v>
      </c>
      <c r="G88" s="724" t="s">
        <v>2452</v>
      </c>
      <c r="H88" s="724" t="s">
        <v>975</v>
      </c>
      <c r="I88" s="724" t="s">
        <v>2453</v>
      </c>
      <c r="J88" s="724" t="s">
        <v>1068</v>
      </c>
      <c r="K88" s="724" t="s">
        <v>2204</v>
      </c>
      <c r="L88" s="725">
        <v>490.89</v>
      </c>
      <c r="M88" s="725">
        <v>981.78</v>
      </c>
      <c r="N88" s="724">
        <v>2</v>
      </c>
      <c r="O88" s="807">
        <v>2</v>
      </c>
      <c r="P88" s="725"/>
      <c r="Q88" s="740">
        <v>0</v>
      </c>
      <c r="R88" s="724"/>
      <c r="S88" s="740">
        <v>0</v>
      </c>
      <c r="T88" s="807"/>
      <c r="U88" s="763">
        <v>0</v>
      </c>
    </row>
    <row r="89" spans="1:21" ht="14.4" customHeight="1" x14ac:dyDescent="0.3">
      <c r="A89" s="723">
        <v>4</v>
      </c>
      <c r="B89" s="724" t="s">
        <v>2111</v>
      </c>
      <c r="C89" s="724" t="s">
        <v>2398</v>
      </c>
      <c r="D89" s="805" t="s">
        <v>4069</v>
      </c>
      <c r="E89" s="806" t="s">
        <v>2438</v>
      </c>
      <c r="F89" s="724" t="s">
        <v>2394</v>
      </c>
      <c r="G89" s="724" t="s">
        <v>2452</v>
      </c>
      <c r="H89" s="724" t="s">
        <v>975</v>
      </c>
      <c r="I89" s="724" t="s">
        <v>2496</v>
      </c>
      <c r="J89" s="724" t="s">
        <v>1068</v>
      </c>
      <c r="K89" s="724" t="s">
        <v>2203</v>
      </c>
      <c r="L89" s="725">
        <v>736.33</v>
      </c>
      <c r="M89" s="725">
        <v>1472.66</v>
      </c>
      <c r="N89" s="724">
        <v>2</v>
      </c>
      <c r="O89" s="807">
        <v>0.5</v>
      </c>
      <c r="P89" s="725"/>
      <c r="Q89" s="740">
        <v>0</v>
      </c>
      <c r="R89" s="724"/>
      <c r="S89" s="740">
        <v>0</v>
      </c>
      <c r="T89" s="807"/>
      <c r="U89" s="763">
        <v>0</v>
      </c>
    </row>
    <row r="90" spans="1:21" ht="14.4" customHeight="1" x14ac:dyDescent="0.3">
      <c r="A90" s="723">
        <v>4</v>
      </c>
      <c r="B90" s="724" t="s">
        <v>2111</v>
      </c>
      <c r="C90" s="724" t="s">
        <v>2398</v>
      </c>
      <c r="D90" s="805" t="s">
        <v>4069</v>
      </c>
      <c r="E90" s="806" t="s">
        <v>2438</v>
      </c>
      <c r="F90" s="724" t="s">
        <v>2394</v>
      </c>
      <c r="G90" s="724" t="s">
        <v>2452</v>
      </c>
      <c r="H90" s="724" t="s">
        <v>975</v>
      </c>
      <c r="I90" s="724" t="s">
        <v>1502</v>
      </c>
      <c r="J90" s="724" t="s">
        <v>1068</v>
      </c>
      <c r="K90" s="724" t="s">
        <v>2293</v>
      </c>
      <c r="L90" s="725">
        <v>923.74</v>
      </c>
      <c r="M90" s="725">
        <v>923.74</v>
      </c>
      <c r="N90" s="724">
        <v>1</v>
      </c>
      <c r="O90" s="807">
        <v>0.5</v>
      </c>
      <c r="P90" s="725">
        <v>923.74</v>
      </c>
      <c r="Q90" s="740">
        <v>1</v>
      </c>
      <c r="R90" s="724">
        <v>1</v>
      </c>
      <c r="S90" s="740">
        <v>1</v>
      </c>
      <c r="T90" s="807">
        <v>0.5</v>
      </c>
      <c r="U90" s="763">
        <v>1</v>
      </c>
    </row>
    <row r="91" spans="1:21" ht="14.4" customHeight="1" x14ac:dyDescent="0.3">
      <c r="A91" s="723">
        <v>4</v>
      </c>
      <c r="B91" s="724" t="s">
        <v>2111</v>
      </c>
      <c r="C91" s="724" t="s">
        <v>2398</v>
      </c>
      <c r="D91" s="805" t="s">
        <v>4069</v>
      </c>
      <c r="E91" s="806" t="s">
        <v>2438</v>
      </c>
      <c r="F91" s="724" t="s">
        <v>2394</v>
      </c>
      <c r="G91" s="724" t="s">
        <v>2515</v>
      </c>
      <c r="H91" s="724" t="s">
        <v>563</v>
      </c>
      <c r="I91" s="724" t="s">
        <v>2568</v>
      </c>
      <c r="J91" s="724" t="s">
        <v>1483</v>
      </c>
      <c r="K91" s="724" t="s">
        <v>2555</v>
      </c>
      <c r="L91" s="725">
        <v>93.71</v>
      </c>
      <c r="M91" s="725">
        <v>93.71</v>
      </c>
      <c r="N91" s="724">
        <v>1</v>
      </c>
      <c r="O91" s="807">
        <v>0.5</v>
      </c>
      <c r="P91" s="725"/>
      <c r="Q91" s="740">
        <v>0</v>
      </c>
      <c r="R91" s="724"/>
      <c r="S91" s="740">
        <v>0</v>
      </c>
      <c r="T91" s="807"/>
      <c r="U91" s="763">
        <v>0</v>
      </c>
    </row>
    <row r="92" spans="1:21" ht="14.4" customHeight="1" x14ac:dyDescent="0.3">
      <c r="A92" s="723">
        <v>4</v>
      </c>
      <c r="B92" s="724" t="s">
        <v>2111</v>
      </c>
      <c r="C92" s="724" t="s">
        <v>2398</v>
      </c>
      <c r="D92" s="805" t="s">
        <v>4069</v>
      </c>
      <c r="E92" s="806" t="s">
        <v>2438</v>
      </c>
      <c r="F92" s="724" t="s">
        <v>2394</v>
      </c>
      <c r="G92" s="724" t="s">
        <v>2515</v>
      </c>
      <c r="H92" s="724" t="s">
        <v>563</v>
      </c>
      <c r="I92" s="724" t="s">
        <v>2516</v>
      </c>
      <c r="J92" s="724" t="s">
        <v>1483</v>
      </c>
      <c r="K92" s="724" t="s">
        <v>2517</v>
      </c>
      <c r="L92" s="725">
        <v>301.2</v>
      </c>
      <c r="M92" s="725">
        <v>903.59999999999991</v>
      </c>
      <c r="N92" s="724">
        <v>3</v>
      </c>
      <c r="O92" s="807">
        <v>2</v>
      </c>
      <c r="P92" s="725"/>
      <c r="Q92" s="740">
        <v>0</v>
      </c>
      <c r="R92" s="724"/>
      <c r="S92" s="740">
        <v>0</v>
      </c>
      <c r="T92" s="807"/>
      <c r="U92" s="763">
        <v>0</v>
      </c>
    </row>
    <row r="93" spans="1:21" ht="14.4" customHeight="1" x14ac:dyDescent="0.3">
      <c r="A93" s="723">
        <v>4</v>
      </c>
      <c r="B93" s="724" t="s">
        <v>2111</v>
      </c>
      <c r="C93" s="724" t="s">
        <v>2398</v>
      </c>
      <c r="D93" s="805" t="s">
        <v>4069</v>
      </c>
      <c r="E93" s="806" t="s">
        <v>2438</v>
      </c>
      <c r="F93" s="724" t="s">
        <v>2394</v>
      </c>
      <c r="G93" s="724" t="s">
        <v>2454</v>
      </c>
      <c r="H93" s="724" t="s">
        <v>975</v>
      </c>
      <c r="I93" s="724" t="s">
        <v>2569</v>
      </c>
      <c r="J93" s="724" t="s">
        <v>2190</v>
      </c>
      <c r="K93" s="724" t="s">
        <v>2570</v>
      </c>
      <c r="L93" s="725">
        <v>0</v>
      </c>
      <c r="M93" s="725">
        <v>0</v>
      </c>
      <c r="N93" s="724">
        <v>1</v>
      </c>
      <c r="O93" s="807">
        <v>1</v>
      </c>
      <c r="P93" s="725">
        <v>0</v>
      </c>
      <c r="Q93" s="740"/>
      <c r="R93" s="724">
        <v>1</v>
      </c>
      <c r="S93" s="740">
        <v>1</v>
      </c>
      <c r="T93" s="807">
        <v>1</v>
      </c>
      <c r="U93" s="763">
        <v>1</v>
      </c>
    </row>
    <row r="94" spans="1:21" ht="14.4" customHeight="1" x14ac:dyDescent="0.3">
      <c r="A94" s="723">
        <v>4</v>
      </c>
      <c r="B94" s="724" t="s">
        <v>2111</v>
      </c>
      <c r="C94" s="724" t="s">
        <v>2398</v>
      </c>
      <c r="D94" s="805" t="s">
        <v>4069</v>
      </c>
      <c r="E94" s="806" t="s">
        <v>2438</v>
      </c>
      <c r="F94" s="724" t="s">
        <v>2394</v>
      </c>
      <c r="G94" s="724" t="s">
        <v>2454</v>
      </c>
      <c r="H94" s="724" t="s">
        <v>975</v>
      </c>
      <c r="I94" s="724" t="s">
        <v>2571</v>
      </c>
      <c r="J94" s="724" t="s">
        <v>2190</v>
      </c>
      <c r="K94" s="724" t="s">
        <v>2572</v>
      </c>
      <c r="L94" s="725">
        <v>205.84</v>
      </c>
      <c r="M94" s="725">
        <v>205.84</v>
      </c>
      <c r="N94" s="724">
        <v>1</v>
      </c>
      <c r="O94" s="807">
        <v>0.5</v>
      </c>
      <c r="P94" s="725"/>
      <c r="Q94" s="740">
        <v>0</v>
      </c>
      <c r="R94" s="724"/>
      <c r="S94" s="740">
        <v>0</v>
      </c>
      <c r="T94" s="807"/>
      <c r="U94" s="763">
        <v>0</v>
      </c>
    </row>
    <row r="95" spans="1:21" ht="14.4" customHeight="1" x14ac:dyDescent="0.3">
      <c r="A95" s="723">
        <v>4</v>
      </c>
      <c r="B95" s="724" t="s">
        <v>2111</v>
      </c>
      <c r="C95" s="724" t="s">
        <v>2398</v>
      </c>
      <c r="D95" s="805" t="s">
        <v>4069</v>
      </c>
      <c r="E95" s="806" t="s">
        <v>2438</v>
      </c>
      <c r="F95" s="724" t="s">
        <v>2394</v>
      </c>
      <c r="G95" s="724" t="s">
        <v>2537</v>
      </c>
      <c r="H95" s="724" t="s">
        <v>563</v>
      </c>
      <c r="I95" s="724" t="s">
        <v>2538</v>
      </c>
      <c r="J95" s="724" t="s">
        <v>922</v>
      </c>
      <c r="K95" s="724" t="s">
        <v>2539</v>
      </c>
      <c r="L95" s="725">
        <v>0</v>
      </c>
      <c r="M95" s="725">
        <v>0</v>
      </c>
      <c r="N95" s="724">
        <v>1</v>
      </c>
      <c r="O95" s="807">
        <v>0.5</v>
      </c>
      <c r="P95" s="725"/>
      <c r="Q95" s="740"/>
      <c r="R95" s="724"/>
      <c r="S95" s="740">
        <v>0</v>
      </c>
      <c r="T95" s="807"/>
      <c r="U95" s="763">
        <v>0</v>
      </c>
    </row>
    <row r="96" spans="1:21" ht="14.4" customHeight="1" x14ac:dyDescent="0.3">
      <c r="A96" s="723">
        <v>4</v>
      </c>
      <c r="B96" s="724" t="s">
        <v>2111</v>
      </c>
      <c r="C96" s="724" t="s">
        <v>2398</v>
      </c>
      <c r="D96" s="805" t="s">
        <v>4069</v>
      </c>
      <c r="E96" s="806" t="s">
        <v>2438</v>
      </c>
      <c r="F96" s="724" t="s">
        <v>2394</v>
      </c>
      <c r="G96" s="724" t="s">
        <v>2573</v>
      </c>
      <c r="H96" s="724" t="s">
        <v>563</v>
      </c>
      <c r="I96" s="724" t="s">
        <v>2574</v>
      </c>
      <c r="J96" s="724" t="s">
        <v>882</v>
      </c>
      <c r="K96" s="724" t="s">
        <v>2575</v>
      </c>
      <c r="L96" s="725">
        <v>257.14</v>
      </c>
      <c r="M96" s="725">
        <v>257.14</v>
      </c>
      <c r="N96" s="724">
        <v>1</v>
      </c>
      <c r="O96" s="807">
        <v>0.5</v>
      </c>
      <c r="P96" s="725"/>
      <c r="Q96" s="740">
        <v>0</v>
      </c>
      <c r="R96" s="724"/>
      <c r="S96" s="740">
        <v>0</v>
      </c>
      <c r="T96" s="807"/>
      <c r="U96" s="763">
        <v>0</v>
      </c>
    </row>
    <row r="97" spans="1:21" ht="14.4" customHeight="1" x14ac:dyDescent="0.3">
      <c r="A97" s="723">
        <v>4</v>
      </c>
      <c r="B97" s="724" t="s">
        <v>2111</v>
      </c>
      <c r="C97" s="724" t="s">
        <v>2398</v>
      </c>
      <c r="D97" s="805" t="s">
        <v>4069</v>
      </c>
      <c r="E97" s="806" t="s">
        <v>2438</v>
      </c>
      <c r="F97" s="724" t="s">
        <v>2394</v>
      </c>
      <c r="G97" s="724" t="s">
        <v>2451</v>
      </c>
      <c r="H97" s="724" t="s">
        <v>975</v>
      </c>
      <c r="I97" s="724" t="s">
        <v>999</v>
      </c>
      <c r="J97" s="724" t="s">
        <v>2263</v>
      </c>
      <c r="K97" s="724" t="s">
        <v>2264</v>
      </c>
      <c r="L97" s="725">
        <v>0</v>
      </c>
      <c r="M97" s="725">
        <v>0</v>
      </c>
      <c r="N97" s="724">
        <v>3</v>
      </c>
      <c r="O97" s="807">
        <v>2.5</v>
      </c>
      <c r="P97" s="725">
        <v>0</v>
      </c>
      <c r="Q97" s="740"/>
      <c r="R97" s="724">
        <v>1</v>
      </c>
      <c r="S97" s="740">
        <v>0.33333333333333331</v>
      </c>
      <c r="T97" s="807">
        <v>0.5</v>
      </c>
      <c r="U97" s="763">
        <v>0.2</v>
      </c>
    </row>
    <row r="98" spans="1:21" ht="14.4" customHeight="1" x14ac:dyDescent="0.3">
      <c r="A98" s="723">
        <v>4</v>
      </c>
      <c r="B98" s="724" t="s">
        <v>2111</v>
      </c>
      <c r="C98" s="724" t="s">
        <v>2398</v>
      </c>
      <c r="D98" s="805" t="s">
        <v>4069</v>
      </c>
      <c r="E98" s="806" t="s">
        <v>2438</v>
      </c>
      <c r="F98" s="724" t="s">
        <v>2394</v>
      </c>
      <c r="G98" s="724" t="s">
        <v>2557</v>
      </c>
      <c r="H98" s="724" t="s">
        <v>563</v>
      </c>
      <c r="I98" s="724" t="s">
        <v>1273</v>
      </c>
      <c r="J98" s="724" t="s">
        <v>1274</v>
      </c>
      <c r="K98" s="724" t="s">
        <v>2576</v>
      </c>
      <c r="L98" s="725">
        <v>42.08</v>
      </c>
      <c r="M98" s="725">
        <v>84.16</v>
      </c>
      <c r="N98" s="724">
        <v>2</v>
      </c>
      <c r="O98" s="807">
        <v>0.5</v>
      </c>
      <c r="P98" s="725"/>
      <c r="Q98" s="740">
        <v>0</v>
      </c>
      <c r="R98" s="724"/>
      <c r="S98" s="740">
        <v>0</v>
      </c>
      <c r="T98" s="807"/>
      <c r="U98" s="763">
        <v>0</v>
      </c>
    </row>
    <row r="99" spans="1:21" ht="14.4" customHeight="1" x14ac:dyDescent="0.3">
      <c r="A99" s="723">
        <v>4</v>
      </c>
      <c r="B99" s="724" t="s">
        <v>2111</v>
      </c>
      <c r="C99" s="724" t="s">
        <v>2398</v>
      </c>
      <c r="D99" s="805" t="s">
        <v>4069</v>
      </c>
      <c r="E99" s="806" t="s">
        <v>2438</v>
      </c>
      <c r="F99" s="724" t="s">
        <v>2394</v>
      </c>
      <c r="G99" s="724" t="s">
        <v>2577</v>
      </c>
      <c r="H99" s="724" t="s">
        <v>975</v>
      </c>
      <c r="I99" s="724" t="s">
        <v>1035</v>
      </c>
      <c r="J99" s="724" t="s">
        <v>2193</v>
      </c>
      <c r="K99" s="724" t="s">
        <v>2194</v>
      </c>
      <c r="L99" s="725">
        <v>133.94</v>
      </c>
      <c r="M99" s="725">
        <v>401.82</v>
      </c>
      <c r="N99" s="724">
        <v>3</v>
      </c>
      <c r="O99" s="807">
        <v>0.5</v>
      </c>
      <c r="P99" s="725"/>
      <c r="Q99" s="740">
        <v>0</v>
      </c>
      <c r="R99" s="724"/>
      <c r="S99" s="740">
        <v>0</v>
      </c>
      <c r="T99" s="807"/>
      <c r="U99" s="763">
        <v>0</v>
      </c>
    </row>
    <row r="100" spans="1:21" ht="14.4" customHeight="1" x14ac:dyDescent="0.3">
      <c r="A100" s="723">
        <v>4</v>
      </c>
      <c r="B100" s="724" t="s">
        <v>2111</v>
      </c>
      <c r="C100" s="724" t="s">
        <v>2398</v>
      </c>
      <c r="D100" s="805" t="s">
        <v>4069</v>
      </c>
      <c r="E100" s="806" t="s">
        <v>2438</v>
      </c>
      <c r="F100" s="724" t="s">
        <v>2394</v>
      </c>
      <c r="G100" s="724" t="s">
        <v>2578</v>
      </c>
      <c r="H100" s="724" t="s">
        <v>563</v>
      </c>
      <c r="I100" s="724" t="s">
        <v>1335</v>
      </c>
      <c r="J100" s="724" t="s">
        <v>1336</v>
      </c>
      <c r="K100" s="724" t="s">
        <v>2579</v>
      </c>
      <c r="L100" s="725">
        <v>0</v>
      </c>
      <c r="M100" s="725">
        <v>0</v>
      </c>
      <c r="N100" s="724">
        <v>1</v>
      </c>
      <c r="O100" s="807">
        <v>1</v>
      </c>
      <c r="P100" s="725"/>
      <c r="Q100" s="740"/>
      <c r="R100" s="724"/>
      <c r="S100" s="740">
        <v>0</v>
      </c>
      <c r="T100" s="807"/>
      <c r="U100" s="763">
        <v>0</v>
      </c>
    </row>
    <row r="101" spans="1:21" ht="14.4" customHeight="1" x14ac:dyDescent="0.3">
      <c r="A101" s="723">
        <v>4</v>
      </c>
      <c r="B101" s="724" t="s">
        <v>2111</v>
      </c>
      <c r="C101" s="724" t="s">
        <v>2398</v>
      </c>
      <c r="D101" s="805" t="s">
        <v>4069</v>
      </c>
      <c r="E101" s="806" t="s">
        <v>2440</v>
      </c>
      <c r="F101" s="724" t="s">
        <v>2394</v>
      </c>
      <c r="G101" s="724" t="s">
        <v>2580</v>
      </c>
      <c r="H101" s="724" t="s">
        <v>563</v>
      </c>
      <c r="I101" s="724" t="s">
        <v>648</v>
      </c>
      <c r="J101" s="724" t="s">
        <v>645</v>
      </c>
      <c r="K101" s="724" t="s">
        <v>2581</v>
      </c>
      <c r="L101" s="725">
        <v>37.61</v>
      </c>
      <c r="M101" s="725">
        <v>37.61</v>
      </c>
      <c r="N101" s="724">
        <v>1</v>
      </c>
      <c r="O101" s="807">
        <v>0.5</v>
      </c>
      <c r="P101" s="725">
        <v>37.61</v>
      </c>
      <c r="Q101" s="740">
        <v>1</v>
      </c>
      <c r="R101" s="724">
        <v>1</v>
      </c>
      <c r="S101" s="740">
        <v>1</v>
      </c>
      <c r="T101" s="807">
        <v>0.5</v>
      </c>
      <c r="U101" s="763">
        <v>1</v>
      </c>
    </row>
    <row r="102" spans="1:21" ht="14.4" customHeight="1" x14ac:dyDescent="0.3">
      <c r="A102" s="723">
        <v>4</v>
      </c>
      <c r="B102" s="724" t="s">
        <v>2111</v>
      </c>
      <c r="C102" s="724" t="s">
        <v>2398</v>
      </c>
      <c r="D102" s="805" t="s">
        <v>4069</v>
      </c>
      <c r="E102" s="806" t="s">
        <v>2440</v>
      </c>
      <c r="F102" s="724" t="s">
        <v>2394</v>
      </c>
      <c r="G102" s="724" t="s">
        <v>2478</v>
      </c>
      <c r="H102" s="724" t="s">
        <v>563</v>
      </c>
      <c r="I102" s="724" t="s">
        <v>702</v>
      </c>
      <c r="J102" s="724" t="s">
        <v>703</v>
      </c>
      <c r="K102" s="724" t="s">
        <v>2582</v>
      </c>
      <c r="L102" s="725">
        <v>48.42</v>
      </c>
      <c r="M102" s="725">
        <v>48.42</v>
      </c>
      <c r="N102" s="724">
        <v>1</v>
      </c>
      <c r="O102" s="807">
        <v>0.5</v>
      </c>
      <c r="P102" s="725">
        <v>48.42</v>
      </c>
      <c r="Q102" s="740">
        <v>1</v>
      </c>
      <c r="R102" s="724">
        <v>1</v>
      </c>
      <c r="S102" s="740">
        <v>1</v>
      </c>
      <c r="T102" s="807">
        <v>0.5</v>
      </c>
      <c r="U102" s="763">
        <v>1</v>
      </c>
    </row>
    <row r="103" spans="1:21" ht="14.4" customHeight="1" x14ac:dyDescent="0.3">
      <c r="A103" s="723">
        <v>4</v>
      </c>
      <c r="B103" s="724" t="s">
        <v>2111</v>
      </c>
      <c r="C103" s="724" t="s">
        <v>2398</v>
      </c>
      <c r="D103" s="805" t="s">
        <v>4069</v>
      </c>
      <c r="E103" s="806" t="s">
        <v>2440</v>
      </c>
      <c r="F103" s="724" t="s">
        <v>2394</v>
      </c>
      <c r="G103" s="724" t="s">
        <v>2451</v>
      </c>
      <c r="H103" s="724" t="s">
        <v>975</v>
      </c>
      <c r="I103" s="724" t="s">
        <v>999</v>
      </c>
      <c r="J103" s="724" t="s">
        <v>2263</v>
      </c>
      <c r="K103" s="724" t="s">
        <v>2264</v>
      </c>
      <c r="L103" s="725">
        <v>0</v>
      </c>
      <c r="M103" s="725">
        <v>0</v>
      </c>
      <c r="N103" s="724">
        <v>1</v>
      </c>
      <c r="O103" s="807">
        <v>1</v>
      </c>
      <c r="P103" s="725"/>
      <c r="Q103" s="740"/>
      <c r="R103" s="724"/>
      <c r="S103" s="740">
        <v>0</v>
      </c>
      <c r="T103" s="807"/>
      <c r="U103" s="763">
        <v>0</v>
      </c>
    </row>
    <row r="104" spans="1:21" ht="14.4" customHeight="1" x14ac:dyDescent="0.3">
      <c r="A104" s="723">
        <v>4</v>
      </c>
      <c r="B104" s="724" t="s">
        <v>2111</v>
      </c>
      <c r="C104" s="724" t="s">
        <v>2398</v>
      </c>
      <c r="D104" s="805" t="s">
        <v>4069</v>
      </c>
      <c r="E104" s="806" t="s">
        <v>2442</v>
      </c>
      <c r="F104" s="724" t="s">
        <v>2394</v>
      </c>
      <c r="G104" s="724" t="s">
        <v>2450</v>
      </c>
      <c r="H104" s="724" t="s">
        <v>563</v>
      </c>
      <c r="I104" s="724" t="s">
        <v>2583</v>
      </c>
      <c r="J104" s="724" t="s">
        <v>2584</v>
      </c>
      <c r="K104" s="724" t="s">
        <v>2585</v>
      </c>
      <c r="L104" s="725">
        <v>149.52000000000001</v>
      </c>
      <c r="M104" s="725">
        <v>149.52000000000001</v>
      </c>
      <c r="N104" s="724">
        <v>1</v>
      </c>
      <c r="O104" s="807">
        <v>1</v>
      </c>
      <c r="P104" s="725">
        <v>149.52000000000001</v>
      </c>
      <c r="Q104" s="740">
        <v>1</v>
      </c>
      <c r="R104" s="724">
        <v>1</v>
      </c>
      <c r="S104" s="740">
        <v>1</v>
      </c>
      <c r="T104" s="807">
        <v>1</v>
      </c>
      <c r="U104" s="763">
        <v>1</v>
      </c>
    </row>
    <row r="105" spans="1:21" ht="14.4" customHeight="1" x14ac:dyDescent="0.3">
      <c r="A105" s="723">
        <v>4</v>
      </c>
      <c r="B105" s="724" t="s">
        <v>2111</v>
      </c>
      <c r="C105" s="724" t="s">
        <v>2398</v>
      </c>
      <c r="D105" s="805" t="s">
        <v>4069</v>
      </c>
      <c r="E105" s="806" t="s">
        <v>2442</v>
      </c>
      <c r="F105" s="724" t="s">
        <v>2394</v>
      </c>
      <c r="G105" s="724" t="s">
        <v>2544</v>
      </c>
      <c r="H105" s="724" t="s">
        <v>563</v>
      </c>
      <c r="I105" s="724" t="s">
        <v>2545</v>
      </c>
      <c r="J105" s="724" t="s">
        <v>664</v>
      </c>
      <c r="K105" s="724" t="s">
        <v>2546</v>
      </c>
      <c r="L105" s="725">
        <v>0</v>
      </c>
      <c r="M105" s="725">
        <v>0</v>
      </c>
      <c r="N105" s="724">
        <v>1</v>
      </c>
      <c r="O105" s="807">
        <v>0.5</v>
      </c>
      <c r="P105" s="725"/>
      <c r="Q105" s="740"/>
      <c r="R105" s="724"/>
      <c r="S105" s="740">
        <v>0</v>
      </c>
      <c r="T105" s="807"/>
      <c r="U105" s="763">
        <v>0</v>
      </c>
    </row>
    <row r="106" spans="1:21" ht="14.4" customHeight="1" x14ac:dyDescent="0.3">
      <c r="A106" s="723">
        <v>4</v>
      </c>
      <c r="B106" s="724" t="s">
        <v>2111</v>
      </c>
      <c r="C106" s="724" t="s">
        <v>2398</v>
      </c>
      <c r="D106" s="805" t="s">
        <v>4069</v>
      </c>
      <c r="E106" s="806" t="s">
        <v>2442</v>
      </c>
      <c r="F106" s="724" t="s">
        <v>2394</v>
      </c>
      <c r="G106" s="724" t="s">
        <v>2586</v>
      </c>
      <c r="H106" s="724" t="s">
        <v>563</v>
      </c>
      <c r="I106" s="724" t="s">
        <v>710</v>
      </c>
      <c r="J106" s="724" t="s">
        <v>2587</v>
      </c>
      <c r="K106" s="724" t="s">
        <v>2588</v>
      </c>
      <c r="L106" s="725">
        <v>88.76</v>
      </c>
      <c r="M106" s="725">
        <v>88.76</v>
      </c>
      <c r="N106" s="724">
        <v>1</v>
      </c>
      <c r="O106" s="807">
        <v>0.5</v>
      </c>
      <c r="P106" s="725">
        <v>88.76</v>
      </c>
      <c r="Q106" s="740">
        <v>1</v>
      </c>
      <c r="R106" s="724">
        <v>1</v>
      </c>
      <c r="S106" s="740">
        <v>1</v>
      </c>
      <c r="T106" s="807">
        <v>0.5</v>
      </c>
      <c r="U106" s="763">
        <v>1</v>
      </c>
    </row>
    <row r="107" spans="1:21" ht="14.4" customHeight="1" x14ac:dyDescent="0.3">
      <c r="A107" s="723">
        <v>4</v>
      </c>
      <c r="B107" s="724" t="s">
        <v>2111</v>
      </c>
      <c r="C107" s="724" t="s">
        <v>2398</v>
      </c>
      <c r="D107" s="805" t="s">
        <v>4069</v>
      </c>
      <c r="E107" s="806" t="s">
        <v>2442</v>
      </c>
      <c r="F107" s="724" t="s">
        <v>2394</v>
      </c>
      <c r="G107" s="724" t="s">
        <v>2452</v>
      </c>
      <c r="H107" s="724" t="s">
        <v>975</v>
      </c>
      <c r="I107" s="724" t="s">
        <v>2453</v>
      </c>
      <c r="J107" s="724" t="s">
        <v>1068</v>
      </c>
      <c r="K107" s="724" t="s">
        <v>2204</v>
      </c>
      <c r="L107" s="725">
        <v>490.89</v>
      </c>
      <c r="M107" s="725">
        <v>490.89</v>
      </c>
      <c r="N107" s="724">
        <v>1</v>
      </c>
      <c r="O107" s="807">
        <v>1</v>
      </c>
      <c r="P107" s="725">
        <v>490.89</v>
      </c>
      <c r="Q107" s="740">
        <v>1</v>
      </c>
      <c r="R107" s="724">
        <v>1</v>
      </c>
      <c r="S107" s="740">
        <v>1</v>
      </c>
      <c r="T107" s="807">
        <v>1</v>
      </c>
      <c r="U107" s="763">
        <v>1</v>
      </c>
    </row>
    <row r="108" spans="1:21" ht="14.4" customHeight="1" x14ac:dyDescent="0.3">
      <c r="A108" s="723">
        <v>4</v>
      </c>
      <c r="B108" s="724" t="s">
        <v>2111</v>
      </c>
      <c r="C108" s="724" t="s">
        <v>2398</v>
      </c>
      <c r="D108" s="805" t="s">
        <v>4069</v>
      </c>
      <c r="E108" s="806" t="s">
        <v>2442</v>
      </c>
      <c r="F108" s="724" t="s">
        <v>2394</v>
      </c>
      <c r="G108" s="724" t="s">
        <v>2454</v>
      </c>
      <c r="H108" s="724" t="s">
        <v>975</v>
      </c>
      <c r="I108" s="724" t="s">
        <v>2589</v>
      </c>
      <c r="J108" s="724" t="s">
        <v>2190</v>
      </c>
      <c r="K108" s="724" t="s">
        <v>2590</v>
      </c>
      <c r="L108" s="725">
        <v>28.81</v>
      </c>
      <c r="M108" s="725">
        <v>28.81</v>
      </c>
      <c r="N108" s="724">
        <v>1</v>
      </c>
      <c r="O108" s="807">
        <v>1</v>
      </c>
      <c r="P108" s="725"/>
      <c r="Q108" s="740">
        <v>0</v>
      </c>
      <c r="R108" s="724"/>
      <c r="S108" s="740">
        <v>0</v>
      </c>
      <c r="T108" s="807"/>
      <c r="U108" s="763">
        <v>0</v>
      </c>
    </row>
    <row r="109" spans="1:21" ht="14.4" customHeight="1" x14ac:dyDescent="0.3">
      <c r="A109" s="723">
        <v>4</v>
      </c>
      <c r="B109" s="724" t="s">
        <v>2111</v>
      </c>
      <c r="C109" s="724" t="s">
        <v>2398</v>
      </c>
      <c r="D109" s="805" t="s">
        <v>4069</v>
      </c>
      <c r="E109" s="806" t="s">
        <v>2442</v>
      </c>
      <c r="F109" s="724" t="s">
        <v>2394</v>
      </c>
      <c r="G109" s="724" t="s">
        <v>2591</v>
      </c>
      <c r="H109" s="724" t="s">
        <v>563</v>
      </c>
      <c r="I109" s="724" t="s">
        <v>2592</v>
      </c>
      <c r="J109" s="724" t="s">
        <v>2593</v>
      </c>
      <c r="K109" s="724" t="s">
        <v>2594</v>
      </c>
      <c r="L109" s="725">
        <v>24.78</v>
      </c>
      <c r="M109" s="725">
        <v>24.78</v>
      </c>
      <c r="N109" s="724">
        <v>1</v>
      </c>
      <c r="O109" s="807">
        <v>0.5</v>
      </c>
      <c r="P109" s="725"/>
      <c r="Q109" s="740">
        <v>0</v>
      </c>
      <c r="R109" s="724"/>
      <c r="S109" s="740">
        <v>0</v>
      </c>
      <c r="T109" s="807"/>
      <c r="U109" s="763">
        <v>0</v>
      </c>
    </row>
    <row r="110" spans="1:21" ht="14.4" customHeight="1" x14ac:dyDescent="0.3">
      <c r="A110" s="723">
        <v>4</v>
      </c>
      <c r="B110" s="724" t="s">
        <v>2111</v>
      </c>
      <c r="C110" s="724" t="s">
        <v>2398</v>
      </c>
      <c r="D110" s="805" t="s">
        <v>4069</v>
      </c>
      <c r="E110" s="806" t="s">
        <v>2442</v>
      </c>
      <c r="F110" s="724" t="s">
        <v>2394</v>
      </c>
      <c r="G110" s="724" t="s">
        <v>2573</v>
      </c>
      <c r="H110" s="724" t="s">
        <v>563</v>
      </c>
      <c r="I110" s="724" t="s">
        <v>881</v>
      </c>
      <c r="J110" s="724" t="s">
        <v>882</v>
      </c>
      <c r="K110" s="724" t="s">
        <v>2595</v>
      </c>
      <c r="L110" s="725">
        <v>77.14</v>
      </c>
      <c r="M110" s="725">
        <v>77.14</v>
      </c>
      <c r="N110" s="724">
        <v>1</v>
      </c>
      <c r="O110" s="807">
        <v>0.5</v>
      </c>
      <c r="P110" s="725">
        <v>77.14</v>
      </c>
      <c r="Q110" s="740">
        <v>1</v>
      </c>
      <c r="R110" s="724">
        <v>1</v>
      </c>
      <c r="S110" s="740">
        <v>1</v>
      </c>
      <c r="T110" s="807">
        <v>0.5</v>
      </c>
      <c r="U110" s="763">
        <v>1</v>
      </c>
    </row>
    <row r="111" spans="1:21" ht="14.4" customHeight="1" x14ac:dyDescent="0.3">
      <c r="A111" s="723">
        <v>4</v>
      </c>
      <c r="B111" s="724" t="s">
        <v>2111</v>
      </c>
      <c r="C111" s="724" t="s">
        <v>2398</v>
      </c>
      <c r="D111" s="805" t="s">
        <v>4069</v>
      </c>
      <c r="E111" s="806" t="s">
        <v>2444</v>
      </c>
      <c r="F111" s="724" t="s">
        <v>2394</v>
      </c>
      <c r="G111" s="724" t="s">
        <v>2450</v>
      </c>
      <c r="H111" s="724" t="s">
        <v>975</v>
      </c>
      <c r="I111" s="724" t="s">
        <v>1623</v>
      </c>
      <c r="J111" s="724" t="s">
        <v>1062</v>
      </c>
      <c r="K111" s="724" t="s">
        <v>2314</v>
      </c>
      <c r="L111" s="725">
        <v>154.36000000000001</v>
      </c>
      <c r="M111" s="725">
        <v>154.36000000000001</v>
      </c>
      <c r="N111" s="724">
        <v>1</v>
      </c>
      <c r="O111" s="807">
        <v>1</v>
      </c>
      <c r="P111" s="725"/>
      <c r="Q111" s="740">
        <v>0</v>
      </c>
      <c r="R111" s="724"/>
      <c r="S111" s="740">
        <v>0</v>
      </c>
      <c r="T111" s="807"/>
      <c r="U111" s="763">
        <v>0</v>
      </c>
    </row>
    <row r="112" spans="1:21" ht="14.4" customHeight="1" x14ac:dyDescent="0.3">
      <c r="A112" s="723">
        <v>4</v>
      </c>
      <c r="B112" s="724" t="s">
        <v>2111</v>
      </c>
      <c r="C112" s="724" t="s">
        <v>2398</v>
      </c>
      <c r="D112" s="805" t="s">
        <v>4069</v>
      </c>
      <c r="E112" s="806" t="s">
        <v>2444</v>
      </c>
      <c r="F112" s="724" t="s">
        <v>2394</v>
      </c>
      <c r="G112" s="724" t="s">
        <v>2487</v>
      </c>
      <c r="H112" s="724" t="s">
        <v>563</v>
      </c>
      <c r="I112" s="724" t="s">
        <v>838</v>
      </c>
      <c r="J112" s="724" t="s">
        <v>2488</v>
      </c>
      <c r="K112" s="724" t="s">
        <v>2489</v>
      </c>
      <c r="L112" s="725">
        <v>0</v>
      </c>
      <c r="M112" s="725">
        <v>0</v>
      </c>
      <c r="N112" s="724">
        <v>6</v>
      </c>
      <c r="O112" s="807">
        <v>4</v>
      </c>
      <c r="P112" s="725">
        <v>0</v>
      </c>
      <c r="Q112" s="740"/>
      <c r="R112" s="724">
        <v>3</v>
      </c>
      <c r="S112" s="740">
        <v>0.5</v>
      </c>
      <c r="T112" s="807">
        <v>2</v>
      </c>
      <c r="U112" s="763">
        <v>0.5</v>
      </c>
    </row>
    <row r="113" spans="1:21" ht="14.4" customHeight="1" x14ac:dyDescent="0.3">
      <c r="A113" s="723">
        <v>4</v>
      </c>
      <c r="B113" s="724" t="s">
        <v>2111</v>
      </c>
      <c r="C113" s="724" t="s">
        <v>2398</v>
      </c>
      <c r="D113" s="805" t="s">
        <v>4069</v>
      </c>
      <c r="E113" s="806" t="s">
        <v>2444</v>
      </c>
      <c r="F113" s="724" t="s">
        <v>2394</v>
      </c>
      <c r="G113" s="724" t="s">
        <v>2596</v>
      </c>
      <c r="H113" s="724" t="s">
        <v>563</v>
      </c>
      <c r="I113" s="724" t="s">
        <v>1860</v>
      </c>
      <c r="J113" s="724" t="s">
        <v>1861</v>
      </c>
      <c r="K113" s="724" t="s">
        <v>2597</v>
      </c>
      <c r="L113" s="725">
        <v>34.19</v>
      </c>
      <c r="M113" s="725">
        <v>68.38</v>
      </c>
      <c r="N113" s="724">
        <v>2</v>
      </c>
      <c r="O113" s="807">
        <v>1</v>
      </c>
      <c r="P113" s="725">
        <v>68.38</v>
      </c>
      <c r="Q113" s="740">
        <v>1</v>
      </c>
      <c r="R113" s="724">
        <v>2</v>
      </c>
      <c r="S113" s="740">
        <v>1</v>
      </c>
      <c r="T113" s="807">
        <v>1</v>
      </c>
      <c r="U113" s="763">
        <v>1</v>
      </c>
    </row>
    <row r="114" spans="1:21" ht="14.4" customHeight="1" x14ac:dyDescent="0.3">
      <c r="A114" s="723">
        <v>4</v>
      </c>
      <c r="B114" s="724" t="s">
        <v>2111</v>
      </c>
      <c r="C114" s="724" t="s">
        <v>2398</v>
      </c>
      <c r="D114" s="805" t="s">
        <v>4069</v>
      </c>
      <c r="E114" s="806" t="s">
        <v>2444</v>
      </c>
      <c r="F114" s="724" t="s">
        <v>2394</v>
      </c>
      <c r="G114" s="724" t="s">
        <v>2452</v>
      </c>
      <c r="H114" s="724" t="s">
        <v>975</v>
      </c>
      <c r="I114" s="724" t="s">
        <v>2496</v>
      </c>
      <c r="J114" s="724" t="s">
        <v>1068</v>
      </c>
      <c r="K114" s="724" t="s">
        <v>2203</v>
      </c>
      <c r="L114" s="725">
        <v>736.33</v>
      </c>
      <c r="M114" s="725">
        <v>736.33</v>
      </c>
      <c r="N114" s="724">
        <v>1</v>
      </c>
      <c r="O114" s="807">
        <v>0.5</v>
      </c>
      <c r="P114" s="725">
        <v>736.33</v>
      </c>
      <c r="Q114" s="740">
        <v>1</v>
      </c>
      <c r="R114" s="724">
        <v>1</v>
      </c>
      <c r="S114" s="740">
        <v>1</v>
      </c>
      <c r="T114" s="807">
        <v>0.5</v>
      </c>
      <c r="U114" s="763">
        <v>1</v>
      </c>
    </row>
    <row r="115" spans="1:21" ht="14.4" customHeight="1" x14ac:dyDescent="0.3">
      <c r="A115" s="723">
        <v>4</v>
      </c>
      <c r="B115" s="724" t="s">
        <v>2111</v>
      </c>
      <c r="C115" s="724" t="s">
        <v>2398</v>
      </c>
      <c r="D115" s="805" t="s">
        <v>4069</v>
      </c>
      <c r="E115" s="806" t="s">
        <v>2444</v>
      </c>
      <c r="F115" s="724" t="s">
        <v>2394</v>
      </c>
      <c r="G115" s="724" t="s">
        <v>2598</v>
      </c>
      <c r="H115" s="724" t="s">
        <v>563</v>
      </c>
      <c r="I115" s="724" t="s">
        <v>1610</v>
      </c>
      <c r="J115" s="724" t="s">
        <v>2599</v>
      </c>
      <c r="K115" s="724" t="s">
        <v>2600</v>
      </c>
      <c r="L115" s="725">
        <v>78.33</v>
      </c>
      <c r="M115" s="725">
        <v>78.33</v>
      </c>
      <c r="N115" s="724">
        <v>1</v>
      </c>
      <c r="O115" s="807">
        <v>1</v>
      </c>
      <c r="P115" s="725">
        <v>78.33</v>
      </c>
      <c r="Q115" s="740">
        <v>1</v>
      </c>
      <c r="R115" s="724">
        <v>1</v>
      </c>
      <c r="S115" s="740">
        <v>1</v>
      </c>
      <c r="T115" s="807">
        <v>1</v>
      </c>
      <c r="U115" s="763">
        <v>1</v>
      </c>
    </row>
    <row r="116" spans="1:21" ht="14.4" customHeight="1" x14ac:dyDescent="0.3">
      <c r="A116" s="723">
        <v>4</v>
      </c>
      <c r="B116" s="724" t="s">
        <v>2111</v>
      </c>
      <c r="C116" s="724" t="s">
        <v>2398</v>
      </c>
      <c r="D116" s="805" t="s">
        <v>4069</v>
      </c>
      <c r="E116" s="806" t="s">
        <v>2444</v>
      </c>
      <c r="F116" s="724" t="s">
        <v>2394</v>
      </c>
      <c r="G116" s="724" t="s">
        <v>2497</v>
      </c>
      <c r="H116" s="724" t="s">
        <v>563</v>
      </c>
      <c r="I116" s="724" t="s">
        <v>1789</v>
      </c>
      <c r="J116" s="724" t="s">
        <v>1790</v>
      </c>
      <c r="K116" s="724" t="s">
        <v>2498</v>
      </c>
      <c r="L116" s="725">
        <v>0</v>
      </c>
      <c r="M116" s="725">
        <v>0</v>
      </c>
      <c r="N116" s="724">
        <v>4</v>
      </c>
      <c r="O116" s="807">
        <v>2</v>
      </c>
      <c r="P116" s="725">
        <v>0</v>
      </c>
      <c r="Q116" s="740"/>
      <c r="R116" s="724">
        <v>2</v>
      </c>
      <c r="S116" s="740">
        <v>0.5</v>
      </c>
      <c r="T116" s="807">
        <v>1</v>
      </c>
      <c r="U116" s="763">
        <v>0.5</v>
      </c>
    </row>
    <row r="117" spans="1:21" ht="14.4" customHeight="1" x14ac:dyDescent="0.3">
      <c r="A117" s="723">
        <v>4</v>
      </c>
      <c r="B117" s="724" t="s">
        <v>2111</v>
      </c>
      <c r="C117" s="724" t="s">
        <v>2398</v>
      </c>
      <c r="D117" s="805" t="s">
        <v>4069</v>
      </c>
      <c r="E117" s="806" t="s">
        <v>2444</v>
      </c>
      <c r="F117" s="724" t="s">
        <v>2394</v>
      </c>
      <c r="G117" s="724" t="s">
        <v>2451</v>
      </c>
      <c r="H117" s="724" t="s">
        <v>975</v>
      </c>
      <c r="I117" s="724" t="s">
        <v>999</v>
      </c>
      <c r="J117" s="724" t="s">
        <v>2263</v>
      </c>
      <c r="K117" s="724" t="s">
        <v>2264</v>
      </c>
      <c r="L117" s="725">
        <v>0</v>
      </c>
      <c r="M117" s="725">
        <v>0</v>
      </c>
      <c r="N117" s="724">
        <v>1</v>
      </c>
      <c r="O117" s="807">
        <v>0.5</v>
      </c>
      <c r="P117" s="725">
        <v>0</v>
      </c>
      <c r="Q117" s="740"/>
      <c r="R117" s="724">
        <v>1</v>
      </c>
      <c r="S117" s="740">
        <v>1</v>
      </c>
      <c r="T117" s="807">
        <v>0.5</v>
      </c>
      <c r="U117" s="763">
        <v>1</v>
      </c>
    </row>
    <row r="118" spans="1:21" ht="14.4" customHeight="1" x14ac:dyDescent="0.3">
      <c r="A118" s="723">
        <v>4</v>
      </c>
      <c r="B118" s="724" t="s">
        <v>2111</v>
      </c>
      <c r="C118" s="724" t="s">
        <v>2398</v>
      </c>
      <c r="D118" s="805" t="s">
        <v>4069</v>
      </c>
      <c r="E118" s="806" t="s">
        <v>2444</v>
      </c>
      <c r="F118" s="724" t="s">
        <v>2394</v>
      </c>
      <c r="G118" s="724" t="s">
        <v>2499</v>
      </c>
      <c r="H118" s="724" t="s">
        <v>563</v>
      </c>
      <c r="I118" s="724" t="s">
        <v>2601</v>
      </c>
      <c r="J118" s="724" t="s">
        <v>1157</v>
      </c>
      <c r="K118" s="724" t="s">
        <v>2500</v>
      </c>
      <c r="L118" s="725">
        <v>42.54</v>
      </c>
      <c r="M118" s="725">
        <v>42.54</v>
      </c>
      <c r="N118" s="724">
        <v>1</v>
      </c>
      <c r="O118" s="807">
        <v>1</v>
      </c>
      <c r="P118" s="725"/>
      <c r="Q118" s="740">
        <v>0</v>
      </c>
      <c r="R118" s="724"/>
      <c r="S118" s="740">
        <v>0</v>
      </c>
      <c r="T118" s="807"/>
      <c r="U118" s="763">
        <v>0</v>
      </c>
    </row>
    <row r="119" spans="1:21" ht="14.4" customHeight="1" x14ac:dyDescent="0.3">
      <c r="A119" s="723">
        <v>4</v>
      </c>
      <c r="B119" s="724" t="s">
        <v>2111</v>
      </c>
      <c r="C119" s="724" t="s">
        <v>2398</v>
      </c>
      <c r="D119" s="805" t="s">
        <v>4069</v>
      </c>
      <c r="E119" s="806" t="s">
        <v>2444</v>
      </c>
      <c r="F119" s="724" t="s">
        <v>2395</v>
      </c>
      <c r="G119" s="724" t="s">
        <v>2508</v>
      </c>
      <c r="H119" s="724" t="s">
        <v>563</v>
      </c>
      <c r="I119" s="724" t="s">
        <v>2511</v>
      </c>
      <c r="J119" s="724" t="s">
        <v>2510</v>
      </c>
      <c r="K119" s="724"/>
      <c r="L119" s="725">
        <v>0</v>
      </c>
      <c r="M119" s="725">
        <v>0</v>
      </c>
      <c r="N119" s="724">
        <v>6</v>
      </c>
      <c r="O119" s="807">
        <v>6</v>
      </c>
      <c r="P119" s="725">
        <v>0</v>
      </c>
      <c r="Q119" s="740"/>
      <c r="R119" s="724">
        <v>5</v>
      </c>
      <c r="S119" s="740">
        <v>0.83333333333333337</v>
      </c>
      <c r="T119" s="807">
        <v>5</v>
      </c>
      <c r="U119" s="763">
        <v>0.83333333333333337</v>
      </c>
    </row>
    <row r="120" spans="1:21" ht="14.4" customHeight="1" x14ac:dyDescent="0.3">
      <c r="A120" s="723">
        <v>4</v>
      </c>
      <c r="B120" s="724" t="s">
        <v>2111</v>
      </c>
      <c r="C120" s="724" t="s">
        <v>2398</v>
      </c>
      <c r="D120" s="805" t="s">
        <v>4069</v>
      </c>
      <c r="E120" s="806" t="s">
        <v>2447</v>
      </c>
      <c r="F120" s="724" t="s">
        <v>2394</v>
      </c>
      <c r="G120" s="724" t="s">
        <v>2452</v>
      </c>
      <c r="H120" s="724" t="s">
        <v>975</v>
      </c>
      <c r="I120" s="724" t="s">
        <v>2602</v>
      </c>
      <c r="J120" s="724" t="s">
        <v>2603</v>
      </c>
      <c r="K120" s="724" t="s">
        <v>2604</v>
      </c>
      <c r="L120" s="725">
        <v>1385.62</v>
      </c>
      <c r="M120" s="725">
        <v>2771.24</v>
      </c>
      <c r="N120" s="724">
        <v>2</v>
      </c>
      <c r="O120" s="807">
        <v>2</v>
      </c>
      <c r="P120" s="725"/>
      <c r="Q120" s="740">
        <v>0</v>
      </c>
      <c r="R120" s="724"/>
      <c r="S120" s="740">
        <v>0</v>
      </c>
      <c r="T120" s="807"/>
      <c r="U120" s="763">
        <v>0</v>
      </c>
    </row>
    <row r="121" spans="1:21" ht="14.4" customHeight="1" x14ac:dyDescent="0.3">
      <c r="A121" s="723">
        <v>4</v>
      </c>
      <c r="B121" s="724" t="s">
        <v>2111</v>
      </c>
      <c r="C121" s="724" t="s">
        <v>2398</v>
      </c>
      <c r="D121" s="805" t="s">
        <v>4069</v>
      </c>
      <c r="E121" s="806" t="s">
        <v>2449</v>
      </c>
      <c r="F121" s="724" t="s">
        <v>2394</v>
      </c>
      <c r="G121" s="724" t="s">
        <v>2452</v>
      </c>
      <c r="H121" s="724" t="s">
        <v>975</v>
      </c>
      <c r="I121" s="724" t="s">
        <v>2453</v>
      </c>
      <c r="J121" s="724" t="s">
        <v>1068</v>
      </c>
      <c r="K121" s="724" t="s">
        <v>2204</v>
      </c>
      <c r="L121" s="725">
        <v>490.89</v>
      </c>
      <c r="M121" s="725">
        <v>490.89</v>
      </c>
      <c r="N121" s="724">
        <v>1</v>
      </c>
      <c r="O121" s="807">
        <v>1</v>
      </c>
      <c r="P121" s="725"/>
      <c r="Q121" s="740">
        <v>0</v>
      </c>
      <c r="R121" s="724"/>
      <c r="S121" s="740">
        <v>0</v>
      </c>
      <c r="T121" s="807"/>
      <c r="U121" s="763">
        <v>0</v>
      </c>
    </row>
    <row r="122" spans="1:21" ht="14.4" customHeight="1" x14ac:dyDescent="0.3">
      <c r="A122" s="723">
        <v>4</v>
      </c>
      <c r="B122" s="724" t="s">
        <v>2111</v>
      </c>
      <c r="C122" s="724" t="s">
        <v>2398</v>
      </c>
      <c r="D122" s="805" t="s">
        <v>4069</v>
      </c>
      <c r="E122" s="806" t="s">
        <v>2443</v>
      </c>
      <c r="F122" s="724" t="s">
        <v>2394</v>
      </c>
      <c r="G122" s="724" t="s">
        <v>2605</v>
      </c>
      <c r="H122" s="724" t="s">
        <v>563</v>
      </c>
      <c r="I122" s="724" t="s">
        <v>2606</v>
      </c>
      <c r="J122" s="724" t="s">
        <v>1486</v>
      </c>
      <c r="K122" s="724" t="s">
        <v>2607</v>
      </c>
      <c r="L122" s="725">
        <v>0</v>
      </c>
      <c r="M122" s="725">
        <v>0</v>
      </c>
      <c r="N122" s="724">
        <v>3</v>
      </c>
      <c r="O122" s="807">
        <v>0.5</v>
      </c>
      <c r="P122" s="725"/>
      <c r="Q122" s="740"/>
      <c r="R122" s="724"/>
      <c r="S122" s="740">
        <v>0</v>
      </c>
      <c r="T122" s="807"/>
      <c r="U122" s="763">
        <v>0</v>
      </c>
    </row>
    <row r="123" spans="1:21" ht="14.4" customHeight="1" x14ac:dyDescent="0.3">
      <c r="A123" s="723">
        <v>4</v>
      </c>
      <c r="B123" s="724" t="s">
        <v>2111</v>
      </c>
      <c r="C123" s="724" t="s">
        <v>2398</v>
      </c>
      <c r="D123" s="805" t="s">
        <v>4069</v>
      </c>
      <c r="E123" s="806" t="s">
        <v>2443</v>
      </c>
      <c r="F123" s="724" t="s">
        <v>2394</v>
      </c>
      <c r="G123" s="724" t="s">
        <v>2608</v>
      </c>
      <c r="H123" s="724" t="s">
        <v>563</v>
      </c>
      <c r="I123" s="724" t="s">
        <v>1238</v>
      </c>
      <c r="J123" s="724" t="s">
        <v>1239</v>
      </c>
      <c r="K123" s="724" t="s">
        <v>2335</v>
      </c>
      <c r="L123" s="725">
        <v>0</v>
      </c>
      <c r="M123" s="725">
        <v>0</v>
      </c>
      <c r="N123" s="724">
        <v>1</v>
      </c>
      <c r="O123" s="807">
        <v>0.5</v>
      </c>
      <c r="P123" s="725"/>
      <c r="Q123" s="740"/>
      <c r="R123" s="724"/>
      <c r="S123" s="740">
        <v>0</v>
      </c>
      <c r="T123" s="807"/>
      <c r="U123" s="763">
        <v>0</v>
      </c>
    </row>
    <row r="124" spans="1:21" ht="14.4" customHeight="1" x14ac:dyDescent="0.3">
      <c r="A124" s="723">
        <v>4</v>
      </c>
      <c r="B124" s="724" t="s">
        <v>2111</v>
      </c>
      <c r="C124" s="724" t="s">
        <v>2398</v>
      </c>
      <c r="D124" s="805" t="s">
        <v>4069</v>
      </c>
      <c r="E124" s="806" t="s">
        <v>2443</v>
      </c>
      <c r="F124" s="724" t="s">
        <v>2394</v>
      </c>
      <c r="G124" s="724" t="s">
        <v>2450</v>
      </c>
      <c r="H124" s="724" t="s">
        <v>975</v>
      </c>
      <c r="I124" s="724" t="s">
        <v>1623</v>
      </c>
      <c r="J124" s="724" t="s">
        <v>1062</v>
      </c>
      <c r="K124" s="724" t="s">
        <v>2314</v>
      </c>
      <c r="L124" s="725">
        <v>154.36000000000001</v>
      </c>
      <c r="M124" s="725">
        <v>308.72000000000003</v>
      </c>
      <c r="N124" s="724">
        <v>2</v>
      </c>
      <c r="O124" s="807">
        <v>2</v>
      </c>
      <c r="P124" s="725">
        <v>154.36000000000001</v>
      </c>
      <c r="Q124" s="740">
        <v>0.5</v>
      </c>
      <c r="R124" s="724">
        <v>1</v>
      </c>
      <c r="S124" s="740">
        <v>0.5</v>
      </c>
      <c r="T124" s="807">
        <v>1</v>
      </c>
      <c r="U124" s="763">
        <v>0.5</v>
      </c>
    </row>
    <row r="125" spans="1:21" ht="14.4" customHeight="1" x14ac:dyDescent="0.3">
      <c r="A125" s="723">
        <v>4</v>
      </c>
      <c r="B125" s="724" t="s">
        <v>2111</v>
      </c>
      <c r="C125" s="724" t="s">
        <v>2398</v>
      </c>
      <c r="D125" s="805" t="s">
        <v>4069</v>
      </c>
      <c r="E125" s="806" t="s">
        <v>2443</v>
      </c>
      <c r="F125" s="724" t="s">
        <v>2394</v>
      </c>
      <c r="G125" s="724" t="s">
        <v>2450</v>
      </c>
      <c r="H125" s="724" t="s">
        <v>975</v>
      </c>
      <c r="I125" s="724" t="s">
        <v>1061</v>
      </c>
      <c r="J125" s="724" t="s">
        <v>1062</v>
      </c>
      <c r="K125" s="724" t="s">
        <v>2238</v>
      </c>
      <c r="L125" s="725">
        <v>225.06</v>
      </c>
      <c r="M125" s="725">
        <v>450.12</v>
      </c>
      <c r="N125" s="724">
        <v>2</v>
      </c>
      <c r="O125" s="807">
        <v>2</v>
      </c>
      <c r="P125" s="725">
        <v>450.12</v>
      </c>
      <c r="Q125" s="740">
        <v>1</v>
      </c>
      <c r="R125" s="724">
        <v>2</v>
      </c>
      <c r="S125" s="740">
        <v>1</v>
      </c>
      <c r="T125" s="807">
        <v>2</v>
      </c>
      <c r="U125" s="763">
        <v>1</v>
      </c>
    </row>
    <row r="126" spans="1:21" ht="14.4" customHeight="1" x14ac:dyDescent="0.3">
      <c r="A126" s="723">
        <v>4</v>
      </c>
      <c r="B126" s="724" t="s">
        <v>2111</v>
      </c>
      <c r="C126" s="724" t="s">
        <v>2398</v>
      </c>
      <c r="D126" s="805" t="s">
        <v>4069</v>
      </c>
      <c r="E126" s="806" t="s">
        <v>2443</v>
      </c>
      <c r="F126" s="724" t="s">
        <v>2394</v>
      </c>
      <c r="G126" s="724" t="s">
        <v>2609</v>
      </c>
      <c r="H126" s="724" t="s">
        <v>563</v>
      </c>
      <c r="I126" s="724" t="s">
        <v>2610</v>
      </c>
      <c r="J126" s="724" t="s">
        <v>2611</v>
      </c>
      <c r="K126" s="724" t="s">
        <v>2612</v>
      </c>
      <c r="L126" s="725">
        <v>0</v>
      </c>
      <c r="M126" s="725">
        <v>0</v>
      </c>
      <c r="N126" s="724">
        <v>1</v>
      </c>
      <c r="O126" s="807">
        <v>0.5</v>
      </c>
      <c r="P126" s="725"/>
      <c r="Q126" s="740"/>
      <c r="R126" s="724"/>
      <c r="S126" s="740">
        <v>0</v>
      </c>
      <c r="T126" s="807"/>
      <c r="U126" s="763">
        <v>0</v>
      </c>
    </row>
    <row r="127" spans="1:21" ht="14.4" customHeight="1" x14ac:dyDescent="0.3">
      <c r="A127" s="723">
        <v>4</v>
      </c>
      <c r="B127" s="724" t="s">
        <v>2111</v>
      </c>
      <c r="C127" s="724" t="s">
        <v>2398</v>
      </c>
      <c r="D127" s="805" t="s">
        <v>4069</v>
      </c>
      <c r="E127" s="806" t="s">
        <v>2443</v>
      </c>
      <c r="F127" s="724" t="s">
        <v>2394</v>
      </c>
      <c r="G127" s="724" t="s">
        <v>2613</v>
      </c>
      <c r="H127" s="724" t="s">
        <v>563</v>
      </c>
      <c r="I127" s="724" t="s">
        <v>2614</v>
      </c>
      <c r="J127" s="724" t="s">
        <v>2096</v>
      </c>
      <c r="K127" s="724" t="s">
        <v>2615</v>
      </c>
      <c r="L127" s="725">
        <v>18.760000000000002</v>
      </c>
      <c r="M127" s="725">
        <v>18.760000000000002</v>
      </c>
      <c r="N127" s="724">
        <v>1</v>
      </c>
      <c r="O127" s="807">
        <v>1</v>
      </c>
      <c r="P127" s="725"/>
      <c r="Q127" s="740">
        <v>0</v>
      </c>
      <c r="R127" s="724"/>
      <c r="S127" s="740">
        <v>0</v>
      </c>
      <c r="T127" s="807"/>
      <c r="U127" s="763">
        <v>0</v>
      </c>
    </row>
    <row r="128" spans="1:21" ht="14.4" customHeight="1" x14ac:dyDescent="0.3">
      <c r="A128" s="723">
        <v>4</v>
      </c>
      <c r="B128" s="724" t="s">
        <v>2111</v>
      </c>
      <c r="C128" s="724" t="s">
        <v>2398</v>
      </c>
      <c r="D128" s="805" t="s">
        <v>4069</v>
      </c>
      <c r="E128" s="806" t="s">
        <v>2443</v>
      </c>
      <c r="F128" s="724" t="s">
        <v>2394</v>
      </c>
      <c r="G128" s="724" t="s">
        <v>2474</v>
      </c>
      <c r="H128" s="724" t="s">
        <v>563</v>
      </c>
      <c r="I128" s="724" t="s">
        <v>698</v>
      </c>
      <c r="J128" s="724" t="s">
        <v>2476</v>
      </c>
      <c r="K128" s="724" t="s">
        <v>2616</v>
      </c>
      <c r="L128" s="725">
        <v>73.989999999999995</v>
      </c>
      <c r="M128" s="725">
        <v>73.989999999999995</v>
      </c>
      <c r="N128" s="724">
        <v>1</v>
      </c>
      <c r="O128" s="807">
        <v>0.5</v>
      </c>
      <c r="P128" s="725"/>
      <c r="Q128" s="740">
        <v>0</v>
      </c>
      <c r="R128" s="724"/>
      <c r="S128" s="740">
        <v>0</v>
      </c>
      <c r="T128" s="807"/>
      <c r="U128" s="763">
        <v>0</v>
      </c>
    </row>
    <row r="129" spans="1:21" ht="14.4" customHeight="1" x14ac:dyDescent="0.3">
      <c r="A129" s="723">
        <v>4</v>
      </c>
      <c r="B129" s="724" t="s">
        <v>2111</v>
      </c>
      <c r="C129" s="724" t="s">
        <v>2398</v>
      </c>
      <c r="D129" s="805" t="s">
        <v>4069</v>
      </c>
      <c r="E129" s="806" t="s">
        <v>2443</v>
      </c>
      <c r="F129" s="724" t="s">
        <v>2394</v>
      </c>
      <c r="G129" s="724" t="s">
        <v>2617</v>
      </c>
      <c r="H129" s="724" t="s">
        <v>975</v>
      </c>
      <c r="I129" s="724" t="s">
        <v>2618</v>
      </c>
      <c r="J129" s="724" t="s">
        <v>2619</v>
      </c>
      <c r="K129" s="724" t="s">
        <v>2620</v>
      </c>
      <c r="L129" s="725">
        <v>115.27</v>
      </c>
      <c r="M129" s="725">
        <v>230.54</v>
      </c>
      <c r="N129" s="724">
        <v>2</v>
      </c>
      <c r="O129" s="807">
        <v>2</v>
      </c>
      <c r="P129" s="725"/>
      <c r="Q129" s="740">
        <v>0</v>
      </c>
      <c r="R129" s="724"/>
      <c r="S129" s="740">
        <v>0</v>
      </c>
      <c r="T129" s="807"/>
      <c r="U129" s="763">
        <v>0</v>
      </c>
    </row>
    <row r="130" spans="1:21" ht="14.4" customHeight="1" x14ac:dyDescent="0.3">
      <c r="A130" s="723">
        <v>4</v>
      </c>
      <c r="B130" s="724" t="s">
        <v>2111</v>
      </c>
      <c r="C130" s="724" t="s">
        <v>2398</v>
      </c>
      <c r="D130" s="805" t="s">
        <v>4069</v>
      </c>
      <c r="E130" s="806" t="s">
        <v>2443</v>
      </c>
      <c r="F130" s="724" t="s">
        <v>2394</v>
      </c>
      <c r="G130" s="724" t="s">
        <v>2547</v>
      </c>
      <c r="H130" s="724" t="s">
        <v>563</v>
      </c>
      <c r="I130" s="724" t="s">
        <v>738</v>
      </c>
      <c r="J130" s="724" t="s">
        <v>739</v>
      </c>
      <c r="K130" s="724" t="s">
        <v>2548</v>
      </c>
      <c r="L130" s="725">
        <v>53.57</v>
      </c>
      <c r="M130" s="725">
        <v>53.57</v>
      </c>
      <c r="N130" s="724">
        <v>1</v>
      </c>
      <c r="O130" s="807">
        <v>0.5</v>
      </c>
      <c r="P130" s="725">
        <v>53.57</v>
      </c>
      <c r="Q130" s="740">
        <v>1</v>
      </c>
      <c r="R130" s="724">
        <v>1</v>
      </c>
      <c r="S130" s="740">
        <v>1</v>
      </c>
      <c r="T130" s="807">
        <v>0.5</v>
      </c>
      <c r="U130" s="763">
        <v>1</v>
      </c>
    </row>
    <row r="131" spans="1:21" ht="14.4" customHeight="1" x14ac:dyDescent="0.3">
      <c r="A131" s="723">
        <v>4</v>
      </c>
      <c r="B131" s="724" t="s">
        <v>2111</v>
      </c>
      <c r="C131" s="724" t="s">
        <v>2398</v>
      </c>
      <c r="D131" s="805" t="s">
        <v>4069</v>
      </c>
      <c r="E131" s="806" t="s">
        <v>2443</v>
      </c>
      <c r="F131" s="724" t="s">
        <v>2394</v>
      </c>
      <c r="G131" s="724" t="s">
        <v>2512</v>
      </c>
      <c r="H131" s="724" t="s">
        <v>563</v>
      </c>
      <c r="I131" s="724" t="s">
        <v>1464</v>
      </c>
      <c r="J131" s="724" t="s">
        <v>1465</v>
      </c>
      <c r="K131" s="724" t="s">
        <v>2536</v>
      </c>
      <c r="L131" s="725">
        <v>374.79</v>
      </c>
      <c r="M131" s="725">
        <v>749.58</v>
      </c>
      <c r="N131" s="724">
        <v>2</v>
      </c>
      <c r="O131" s="807">
        <v>0.5</v>
      </c>
      <c r="P131" s="725">
        <v>749.58</v>
      </c>
      <c r="Q131" s="740">
        <v>1</v>
      </c>
      <c r="R131" s="724">
        <v>2</v>
      </c>
      <c r="S131" s="740">
        <v>1</v>
      </c>
      <c r="T131" s="807">
        <v>0.5</v>
      </c>
      <c r="U131" s="763">
        <v>1</v>
      </c>
    </row>
    <row r="132" spans="1:21" ht="14.4" customHeight="1" x14ac:dyDescent="0.3">
      <c r="A132" s="723">
        <v>4</v>
      </c>
      <c r="B132" s="724" t="s">
        <v>2111</v>
      </c>
      <c r="C132" s="724" t="s">
        <v>2398</v>
      </c>
      <c r="D132" s="805" t="s">
        <v>4069</v>
      </c>
      <c r="E132" s="806" t="s">
        <v>2443</v>
      </c>
      <c r="F132" s="724" t="s">
        <v>2394</v>
      </c>
      <c r="G132" s="724" t="s">
        <v>2512</v>
      </c>
      <c r="H132" s="724" t="s">
        <v>563</v>
      </c>
      <c r="I132" s="724" t="s">
        <v>2621</v>
      </c>
      <c r="J132" s="724" t="s">
        <v>1465</v>
      </c>
      <c r="K132" s="724" t="s">
        <v>2514</v>
      </c>
      <c r="L132" s="725">
        <v>0</v>
      </c>
      <c r="M132" s="725">
        <v>0</v>
      </c>
      <c r="N132" s="724">
        <v>3</v>
      </c>
      <c r="O132" s="807">
        <v>0.5</v>
      </c>
      <c r="P132" s="725"/>
      <c r="Q132" s="740"/>
      <c r="R132" s="724"/>
      <c r="S132" s="740">
        <v>0</v>
      </c>
      <c r="T132" s="807"/>
      <c r="U132" s="763">
        <v>0</v>
      </c>
    </row>
    <row r="133" spans="1:21" ht="14.4" customHeight="1" x14ac:dyDescent="0.3">
      <c r="A133" s="723">
        <v>4</v>
      </c>
      <c r="B133" s="724" t="s">
        <v>2111</v>
      </c>
      <c r="C133" s="724" t="s">
        <v>2398</v>
      </c>
      <c r="D133" s="805" t="s">
        <v>4069</v>
      </c>
      <c r="E133" s="806" t="s">
        <v>2443</v>
      </c>
      <c r="F133" s="724" t="s">
        <v>2394</v>
      </c>
      <c r="G133" s="724" t="s">
        <v>2452</v>
      </c>
      <c r="H133" s="724" t="s">
        <v>975</v>
      </c>
      <c r="I133" s="724" t="s">
        <v>2622</v>
      </c>
      <c r="J133" s="724" t="s">
        <v>1068</v>
      </c>
      <c r="K133" s="724" t="s">
        <v>2623</v>
      </c>
      <c r="L133" s="725">
        <v>0</v>
      </c>
      <c r="M133" s="725">
        <v>0</v>
      </c>
      <c r="N133" s="724">
        <v>1</v>
      </c>
      <c r="O133" s="807">
        <v>1</v>
      </c>
      <c r="P133" s="725">
        <v>0</v>
      </c>
      <c r="Q133" s="740"/>
      <c r="R133" s="724">
        <v>1</v>
      </c>
      <c r="S133" s="740">
        <v>1</v>
      </c>
      <c r="T133" s="807">
        <v>1</v>
      </c>
      <c r="U133" s="763">
        <v>1</v>
      </c>
    </row>
    <row r="134" spans="1:21" ht="14.4" customHeight="1" x14ac:dyDescent="0.3">
      <c r="A134" s="723">
        <v>4</v>
      </c>
      <c r="B134" s="724" t="s">
        <v>2111</v>
      </c>
      <c r="C134" s="724" t="s">
        <v>2398</v>
      </c>
      <c r="D134" s="805" t="s">
        <v>4069</v>
      </c>
      <c r="E134" s="806" t="s">
        <v>2443</v>
      </c>
      <c r="F134" s="724" t="s">
        <v>2394</v>
      </c>
      <c r="G134" s="724" t="s">
        <v>2452</v>
      </c>
      <c r="H134" s="724" t="s">
        <v>975</v>
      </c>
      <c r="I134" s="724" t="s">
        <v>2453</v>
      </c>
      <c r="J134" s="724" t="s">
        <v>1068</v>
      </c>
      <c r="K134" s="724" t="s">
        <v>2204</v>
      </c>
      <c r="L134" s="725">
        <v>490.89</v>
      </c>
      <c r="M134" s="725">
        <v>490.89</v>
      </c>
      <c r="N134" s="724">
        <v>1</v>
      </c>
      <c r="O134" s="807">
        <v>1</v>
      </c>
      <c r="P134" s="725">
        <v>490.89</v>
      </c>
      <c r="Q134" s="740">
        <v>1</v>
      </c>
      <c r="R134" s="724">
        <v>1</v>
      </c>
      <c r="S134" s="740">
        <v>1</v>
      </c>
      <c r="T134" s="807">
        <v>1</v>
      </c>
      <c r="U134" s="763">
        <v>1</v>
      </c>
    </row>
    <row r="135" spans="1:21" ht="14.4" customHeight="1" x14ac:dyDescent="0.3">
      <c r="A135" s="723">
        <v>4</v>
      </c>
      <c r="B135" s="724" t="s">
        <v>2111</v>
      </c>
      <c r="C135" s="724" t="s">
        <v>2398</v>
      </c>
      <c r="D135" s="805" t="s">
        <v>4069</v>
      </c>
      <c r="E135" s="806" t="s">
        <v>2443</v>
      </c>
      <c r="F135" s="724" t="s">
        <v>2394</v>
      </c>
      <c r="G135" s="724" t="s">
        <v>2452</v>
      </c>
      <c r="H135" s="724" t="s">
        <v>975</v>
      </c>
      <c r="I135" s="724" t="s">
        <v>2624</v>
      </c>
      <c r="J135" s="724" t="s">
        <v>2603</v>
      </c>
      <c r="K135" s="724" t="s">
        <v>2625</v>
      </c>
      <c r="L135" s="725">
        <v>1847.49</v>
      </c>
      <c r="M135" s="725">
        <v>1847.49</v>
      </c>
      <c r="N135" s="724">
        <v>1</v>
      </c>
      <c r="O135" s="807">
        <v>1</v>
      </c>
      <c r="P135" s="725">
        <v>1847.49</v>
      </c>
      <c r="Q135" s="740">
        <v>1</v>
      </c>
      <c r="R135" s="724">
        <v>1</v>
      </c>
      <c r="S135" s="740">
        <v>1</v>
      </c>
      <c r="T135" s="807">
        <v>1</v>
      </c>
      <c r="U135" s="763">
        <v>1</v>
      </c>
    </row>
    <row r="136" spans="1:21" ht="14.4" customHeight="1" x14ac:dyDescent="0.3">
      <c r="A136" s="723">
        <v>4</v>
      </c>
      <c r="B136" s="724" t="s">
        <v>2111</v>
      </c>
      <c r="C136" s="724" t="s">
        <v>2398</v>
      </c>
      <c r="D136" s="805" t="s">
        <v>4069</v>
      </c>
      <c r="E136" s="806" t="s">
        <v>2443</v>
      </c>
      <c r="F136" s="724" t="s">
        <v>2394</v>
      </c>
      <c r="G136" s="724" t="s">
        <v>2515</v>
      </c>
      <c r="H136" s="724" t="s">
        <v>563</v>
      </c>
      <c r="I136" s="724" t="s">
        <v>2626</v>
      </c>
      <c r="J136" s="724" t="s">
        <v>1483</v>
      </c>
      <c r="K136" s="724" t="s">
        <v>2517</v>
      </c>
      <c r="L136" s="725">
        <v>185.26</v>
      </c>
      <c r="M136" s="725">
        <v>370.52</v>
      </c>
      <c r="N136" s="724">
        <v>2</v>
      </c>
      <c r="O136" s="807">
        <v>0.5</v>
      </c>
      <c r="P136" s="725"/>
      <c r="Q136" s="740">
        <v>0</v>
      </c>
      <c r="R136" s="724"/>
      <c r="S136" s="740">
        <v>0</v>
      </c>
      <c r="T136" s="807"/>
      <c r="U136" s="763">
        <v>0</v>
      </c>
    </row>
    <row r="137" spans="1:21" ht="14.4" customHeight="1" x14ac:dyDescent="0.3">
      <c r="A137" s="723">
        <v>4</v>
      </c>
      <c r="B137" s="724" t="s">
        <v>2111</v>
      </c>
      <c r="C137" s="724" t="s">
        <v>2398</v>
      </c>
      <c r="D137" s="805" t="s">
        <v>4069</v>
      </c>
      <c r="E137" s="806" t="s">
        <v>2443</v>
      </c>
      <c r="F137" s="724" t="s">
        <v>2394</v>
      </c>
      <c r="G137" s="724" t="s">
        <v>2627</v>
      </c>
      <c r="H137" s="724" t="s">
        <v>563</v>
      </c>
      <c r="I137" s="724" t="s">
        <v>655</v>
      </c>
      <c r="J137" s="724" t="s">
        <v>2628</v>
      </c>
      <c r="K137" s="724" t="s">
        <v>2629</v>
      </c>
      <c r="L137" s="725">
        <v>0</v>
      </c>
      <c r="M137" s="725">
        <v>0</v>
      </c>
      <c r="N137" s="724">
        <v>1</v>
      </c>
      <c r="O137" s="807">
        <v>0.5</v>
      </c>
      <c r="P137" s="725">
        <v>0</v>
      </c>
      <c r="Q137" s="740"/>
      <c r="R137" s="724">
        <v>1</v>
      </c>
      <c r="S137" s="740">
        <v>1</v>
      </c>
      <c r="T137" s="807">
        <v>0.5</v>
      </c>
      <c r="U137" s="763">
        <v>1</v>
      </c>
    </row>
    <row r="138" spans="1:21" ht="14.4" customHeight="1" x14ac:dyDescent="0.3">
      <c r="A138" s="723">
        <v>4</v>
      </c>
      <c r="B138" s="724" t="s">
        <v>2111</v>
      </c>
      <c r="C138" s="724" t="s">
        <v>2398</v>
      </c>
      <c r="D138" s="805" t="s">
        <v>4069</v>
      </c>
      <c r="E138" s="806" t="s">
        <v>2443</v>
      </c>
      <c r="F138" s="724" t="s">
        <v>2394</v>
      </c>
      <c r="G138" s="724" t="s">
        <v>2454</v>
      </c>
      <c r="H138" s="724" t="s">
        <v>975</v>
      </c>
      <c r="I138" s="724" t="s">
        <v>1077</v>
      </c>
      <c r="J138" s="724" t="s">
        <v>2190</v>
      </c>
      <c r="K138" s="724" t="s">
        <v>2191</v>
      </c>
      <c r="L138" s="725">
        <v>102.93</v>
      </c>
      <c r="M138" s="725">
        <v>102.93</v>
      </c>
      <c r="N138" s="724">
        <v>1</v>
      </c>
      <c r="O138" s="807">
        <v>0.5</v>
      </c>
      <c r="P138" s="725">
        <v>102.93</v>
      </c>
      <c r="Q138" s="740">
        <v>1</v>
      </c>
      <c r="R138" s="724">
        <v>1</v>
      </c>
      <c r="S138" s="740">
        <v>1</v>
      </c>
      <c r="T138" s="807">
        <v>0.5</v>
      </c>
      <c r="U138" s="763">
        <v>1</v>
      </c>
    </row>
    <row r="139" spans="1:21" ht="14.4" customHeight="1" x14ac:dyDescent="0.3">
      <c r="A139" s="723">
        <v>4</v>
      </c>
      <c r="B139" s="724" t="s">
        <v>2111</v>
      </c>
      <c r="C139" s="724" t="s">
        <v>2398</v>
      </c>
      <c r="D139" s="805" t="s">
        <v>4069</v>
      </c>
      <c r="E139" s="806" t="s">
        <v>2443</v>
      </c>
      <c r="F139" s="724" t="s">
        <v>2394</v>
      </c>
      <c r="G139" s="724" t="s">
        <v>2451</v>
      </c>
      <c r="H139" s="724" t="s">
        <v>975</v>
      </c>
      <c r="I139" s="724" t="s">
        <v>999</v>
      </c>
      <c r="J139" s="724" t="s">
        <v>2263</v>
      </c>
      <c r="K139" s="724" t="s">
        <v>2264</v>
      </c>
      <c r="L139" s="725">
        <v>0</v>
      </c>
      <c r="M139" s="725">
        <v>0</v>
      </c>
      <c r="N139" s="724">
        <v>7</v>
      </c>
      <c r="O139" s="807">
        <v>5</v>
      </c>
      <c r="P139" s="725">
        <v>0</v>
      </c>
      <c r="Q139" s="740"/>
      <c r="R139" s="724">
        <v>2</v>
      </c>
      <c r="S139" s="740">
        <v>0.2857142857142857</v>
      </c>
      <c r="T139" s="807">
        <v>1</v>
      </c>
      <c r="U139" s="763">
        <v>0.2</v>
      </c>
    </row>
    <row r="140" spans="1:21" ht="14.4" customHeight="1" x14ac:dyDescent="0.3">
      <c r="A140" s="723">
        <v>4</v>
      </c>
      <c r="B140" s="724" t="s">
        <v>2111</v>
      </c>
      <c r="C140" s="724" t="s">
        <v>2398</v>
      </c>
      <c r="D140" s="805" t="s">
        <v>4069</v>
      </c>
      <c r="E140" s="806" t="s">
        <v>2414</v>
      </c>
      <c r="F140" s="724" t="s">
        <v>2394</v>
      </c>
      <c r="G140" s="724" t="s">
        <v>2478</v>
      </c>
      <c r="H140" s="724" t="s">
        <v>563</v>
      </c>
      <c r="I140" s="724" t="s">
        <v>702</v>
      </c>
      <c r="J140" s="724" t="s">
        <v>703</v>
      </c>
      <c r="K140" s="724" t="s">
        <v>2582</v>
      </c>
      <c r="L140" s="725">
        <v>48.42</v>
      </c>
      <c r="M140" s="725">
        <v>96.84</v>
      </c>
      <c r="N140" s="724">
        <v>2</v>
      </c>
      <c r="O140" s="807">
        <v>1.5</v>
      </c>
      <c r="P140" s="725">
        <v>48.42</v>
      </c>
      <c r="Q140" s="740">
        <v>0.5</v>
      </c>
      <c r="R140" s="724">
        <v>1</v>
      </c>
      <c r="S140" s="740">
        <v>0.5</v>
      </c>
      <c r="T140" s="807">
        <v>0.5</v>
      </c>
      <c r="U140" s="763">
        <v>0.33333333333333331</v>
      </c>
    </row>
    <row r="141" spans="1:21" ht="14.4" customHeight="1" x14ac:dyDescent="0.3">
      <c r="A141" s="723">
        <v>4</v>
      </c>
      <c r="B141" s="724" t="s">
        <v>2111</v>
      </c>
      <c r="C141" s="724" t="s">
        <v>2398</v>
      </c>
      <c r="D141" s="805" t="s">
        <v>4069</v>
      </c>
      <c r="E141" s="806" t="s">
        <v>2414</v>
      </c>
      <c r="F141" s="724" t="s">
        <v>2394</v>
      </c>
      <c r="G141" s="724" t="s">
        <v>2452</v>
      </c>
      <c r="H141" s="724" t="s">
        <v>975</v>
      </c>
      <c r="I141" s="724" t="s">
        <v>2630</v>
      </c>
      <c r="J141" s="724" t="s">
        <v>1068</v>
      </c>
      <c r="K141" s="724" t="s">
        <v>2202</v>
      </c>
      <c r="L141" s="725">
        <v>368.16</v>
      </c>
      <c r="M141" s="725">
        <v>736.32</v>
      </c>
      <c r="N141" s="724">
        <v>2</v>
      </c>
      <c r="O141" s="807">
        <v>1</v>
      </c>
      <c r="P141" s="725">
        <v>736.32</v>
      </c>
      <c r="Q141" s="740">
        <v>1</v>
      </c>
      <c r="R141" s="724">
        <v>2</v>
      </c>
      <c r="S141" s="740">
        <v>1</v>
      </c>
      <c r="T141" s="807">
        <v>1</v>
      </c>
      <c r="U141" s="763">
        <v>1</v>
      </c>
    </row>
    <row r="142" spans="1:21" ht="14.4" customHeight="1" x14ac:dyDescent="0.3">
      <c r="A142" s="723">
        <v>4</v>
      </c>
      <c r="B142" s="724" t="s">
        <v>2111</v>
      </c>
      <c r="C142" s="724" t="s">
        <v>2398</v>
      </c>
      <c r="D142" s="805" t="s">
        <v>4069</v>
      </c>
      <c r="E142" s="806" t="s">
        <v>2414</v>
      </c>
      <c r="F142" s="724" t="s">
        <v>2394</v>
      </c>
      <c r="G142" s="724" t="s">
        <v>2497</v>
      </c>
      <c r="H142" s="724" t="s">
        <v>563</v>
      </c>
      <c r="I142" s="724" t="s">
        <v>1789</v>
      </c>
      <c r="J142" s="724" t="s">
        <v>1790</v>
      </c>
      <c r="K142" s="724" t="s">
        <v>2498</v>
      </c>
      <c r="L142" s="725">
        <v>0</v>
      </c>
      <c r="M142" s="725">
        <v>0</v>
      </c>
      <c r="N142" s="724">
        <v>6</v>
      </c>
      <c r="O142" s="807">
        <v>1.5</v>
      </c>
      <c r="P142" s="725">
        <v>0</v>
      </c>
      <c r="Q142" s="740"/>
      <c r="R142" s="724">
        <v>3</v>
      </c>
      <c r="S142" s="740">
        <v>0.5</v>
      </c>
      <c r="T142" s="807">
        <v>0.5</v>
      </c>
      <c r="U142" s="763">
        <v>0.33333333333333331</v>
      </c>
    </row>
    <row r="143" spans="1:21" ht="14.4" customHeight="1" x14ac:dyDescent="0.3">
      <c r="A143" s="723">
        <v>4</v>
      </c>
      <c r="B143" s="724" t="s">
        <v>2111</v>
      </c>
      <c r="C143" s="724" t="s">
        <v>2398</v>
      </c>
      <c r="D143" s="805" t="s">
        <v>4069</v>
      </c>
      <c r="E143" s="806" t="s">
        <v>2414</v>
      </c>
      <c r="F143" s="724" t="s">
        <v>2394</v>
      </c>
      <c r="G143" s="724" t="s">
        <v>2451</v>
      </c>
      <c r="H143" s="724" t="s">
        <v>975</v>
      </c>
      <c r="I143" s="724" t="s">
        <v>999</v>
      </c>
      <c r="J143" s="724" t="s">
        <v>2263</v>
      </c>
      <c r="K143" s="724" t="s">
        <v>2264</v>
      </c>
      <c r="L143" s="725">
        <v>0</v>
      </c>
      <c r="M143" s="725">
        <v>0</v>
      </c>
      <c r="N143" s="724">
        <v>1</v>
      </c>
      <c r="O143" s="807">
        <v>1</v>
      </c>
      <c r="P143" s="725">
        <v>0</v>
      </c>
      <c r="Q143" s="740"/>
      <c r="R143" s="724">
        <v>1</v>
      </c>
      <c r="S143" s="740">
        <v>1</v>
      </c>
      <c r="T143" s="807">
        <v>1</v>
      </c>
      <c r="U143" s="763">
        <v>1</v>
      </c>
    </row>
    <row r="144" spans="1:21" ht="14.4" customHeight="1" x14ac:dyDescent="0.3">
      <c r="A144" s="723">
        <v>4</v>
      </c>
      <c r="B144" s="724" t="s">
        <v>2111</v>
      </c>
      <c r="C144" s="724" t="s">
        <v>2398</v>
      </c>
      <c r="D144" s="805" t="s">
        <v>4069</v>
      </c>
      <c r="E144" s="806" t="s">
        <v>2414</v>
      </c>
      <c r="F144" s="724" t="s">
        <v>2394</v>
      </c>
      <c r="G144" s="724" t="s">
        <v>2499</v>
      </c>
      <c r="H144" s="724" t="s">
        <v>563</v>
      </c>
      <c r="I144" s="724" t="s">
        <v>1137</v>
      </c>
      <c r="J144" s="724" t="s">
        <v>1138</v>
      </c>
      <c r="K144" s="724" t="s">
        <v>2500</v>
      </c>
      <c r="L144" s="725">
        <v>42.54</v>
      </c>
      <c r="M144" s="725">
        <v>42.54</v>
      </c>
      <c r="N144" s="724">
        <v>1</v>
      </c>
      <c r="O144" s="807">
        <v>1</v>
      </c>
      <c r="P144" s="725"/>
      <c r="Q144" s="740">
        <v>0</v>
      </c>
      <c r="R144" s="724"/>
      <c r="S144" s="740">
        <v>0</v>
      </c>
      <c r="T144" s="807"/>
      <c r="U144" s="763">
        <v>0</v>
      </c>
    </row>
    <row r="145" spans="1:21" ht="14.4" customHeight="1" x14ac:dyDescent="0.3">
      <c r="A145" s="723">
        <v>4</v>
      </c>
      <c r="B145" s="724" t="s">
        <v>2111</v>
      </c>
      <c r="C145" s="724" t="s">
        <v>2398</v>
      </c>
      <c r="D145" s="805" t="s">
        <v>4069</v>
      </c>
      <c r="E145" s="806" t="s">
        <v>2414</v>
      </c>
      <c r="F145" s="724" t="s">
        <v>2394</v>
      </c>
      <c r="G145" s="724" t="s">
        <v>2499</v>
      </c>
      <c r="H145" s="724" t="s">
        <v>563</v>
      </c>
      <c r="I145" s="724" t="s">
        <v>2518</v>
      </c>
      <c r="J145" s="724" t="s">
        <v>1157</v>
      </c>
      <c r="K145" s="724" t="s">
        <v>2519</v>
      </c>
      <c r="L145" s="725">
        <v>59.56</v>
      </c>
      <c r="M145" s="725">
        <v>59.56</v>
      </c>
      <c r="N145" s="724">
        <v>1</v>
      </c>
      <c r="O145" s="807">
        <v>1</v>
      </c>
      <c r="P145" s="725"/>
      <c r="Q145" s="740">
        <v>0</v>
      </c>
      <c r="R145" s="724"/>
      <c r="S145" s="740">
        <v>0</v>
      </c>
      <c r="T145" s="807"/>
      <c r="U145" s="763">
        <v>0</v>
      </c>
    </row>
    <row r="146" spans="1:21" ht="14.4" customHeight="1" x14ac:dyDescent="0.3">
      <c r="A146" s="723">
        <v>4</v>
      </c>
      <c r="B146" s="724" t="s">
        <v>2111</v>
      </c>
      <c r="C146" s="724" t="s">
        <v>2398</v>
      </c>
      <c r="D146" s="805" t="s">
        <v>4069</v>
      </c>
      <c r="E146" s="806" t="s">
        <v>2414</v>
      </c>
      <c r="F146" s="724" t="s">
        <v>2395</v>
      </c>
      <c r="G146" s="724" t="s">
        <v>2508</v>
      </c>
      <c r="H146" s="724" t="s">
        <v>563</v>
      </c>
      <c r="I146" s="724" t="s">
        <v>2511</v>
      </c>
      <c r="J146" s="724" t="s">
        <v>2510</v>
      </c>
      <c r="K146" s="724"/>
      <c r="L146" s="725">
        <v>0</v>
      </c>
      <c r="M146" s="725">
        <v>0</v>
      </c>
      <c r="N146" s="724">
        <v>2</v>
      </c>
      <c r="O146" s="807">
        <v>2</v>
      </c>
      <c r="P146" s="725">
        <v>0</v>
      </c>
      <c r="Q146" s="740"/>
      <c r="R146" s="724">
        <v>1</v>
      </c>
      <c r="S146" s="740">
        <v>0.5</v>
      </c>
      <c r="T146" s="807">
        <v>1</v>
      </c>
      <c r="U146" s="763">
        <v>0.5</v>
      </c>
    </row>
    <row r="147" spans="1:21" ht="14.4" customHeight="1" x14ac:dyDescent="0.3">
      <c r="A147" s="723">
        <v>4</v>
      </c>
      <c r="B147" s="724" t="s">
        <v>2111</v>
      </c>
      <c r="C147" s="724" t="s">
        <v>2398</v>
      </c>
      <c r="D147" s="805" t="s">
        <v>4069</v>
      </c>
      <c r="E147" s="806" t="s">
        <v>2433</v>
      </c>
      <c r="F147" s="724" t="s">
        <v>2394</v>
      </c>
      <c r="G147" s="724" t="s">
        <v>2450</v>
      </c>
      <c r="H147" s="724" t="s">
        <v>975</v>
      </c>
      <c r="I147" s="724" t="s">
        <v>1623</v>
      </c>
      <c r="J147" s="724" t="s">
        <v>1062</v>
      </c>
      <c r="K147" s="724" t="s">
        <v>2314</v>
      </c>
      <c r="L147" s="725">
        <v>154.36000000000001</v>
      </c>
      <c r="M147" s="725">
        <v>463.08000000000004</v>
      </c>
      <c r="N147" s="724">
        <v>3</v>
      </c>
      <c r="O147" s="807">
        <v>2.5</v>
      </c>
      <c r="P147" s="725">
        <v>308.72000000000003</v>
      </c>
      <c r="Q147" s="740">
        <v>0.66666666666666663</v>
      </c>
      <c r="R147" s="724">
        <v>2</v>
      </c>
      <c r="S147" s="740">
        <v>0.66666666666666663</v>
      </c>
      <c r="T147" s="807">
        <v>1.5</v>
      </c>
      <c r="U147" s="763">
        <v>0.6</v>
      </c>
    </row>
    <row r="148" spans="1:21" ht="14.4" customHeight="1" x14ac:dyDescent="0.3">
      <c r="A148" s="723">
        <v>4</v>
      </c>
      <c r="B148" s="724" t="s">
        <v>2111</v>
      </c>
      <c r="C148" s="724" t="s">
        <v>2398</v>
      </c>
      <c r="D148" s="805" t="s">
        <v>4069</v>
      </c>
      <c r="E148" s="806" t="s">
        <v>2433</v>
      </c>
      <c r="F148" s="724" t="s">
        <v>2394</v>
      </c>
      <c r="G148" s="724" t="s">
        <v>2450</v>
      </c>
      <c r="H148" s="724" t="s">
        <v>975</v>
      </c>
      <c r="I148" s="724" t="s">
        <v>1061</v>
      </c>
      <c r="J148" s="724" t="s">
        <v>1062</v>
      </c>
      <c r="K148" s="724" t="s">
        <v>2238</v>
      </c>
      <c r="L148" s="725">
        <v>225.06</v>
      </c>
      <c r="M148" s="725">
        <v>1125.3</v>
      </c>
      <c r="N148" s="724">
        <v>5</v>
      </c>
      <c r="O148" s="807">
        <v>4</v>
      </c>
      <c r="P148" s="725">
        <v>900.24</v>
      </c>
      <c r="Q148" s="740">
        <v>0.8</v>
      </c>
      <c r="R148" s="724">
        <v>4</v>
      </c>
      <c r="S148" s="740">
        <v>0.8</v>
      </c>
      <c r="T148" s="807">
        <v>3</v>
      </c>
      <c r="U148" s="763">
        <v>0.75</v>
      </c>
    </row>
    <row r="149" spans="1:21" ht="14.4" customHeight="1" x14ac:dyDescent="0.3">
      <c r="A149" s="723">
        <v>4</v>
      </c>
      <c r="B149" s="724" t="s">
        <v>2111</v>
      </c>
      <c r="C149" s="724" t="s">
        <v>2398</v>
      </c>
      <c r="D149" s="805" t="s">
        <v>4069</v>
      </c>
      <c r="E149" s="806" t="s">
        <v>2433</v>
      </c>
      <c r="F149" s="724" t="s">
        <v>2394</v>
      </c>
      <c r="G149" s="724" t="s">
        <v>2470</v>
      </c>
      <c r="H149" s="724" t="s">
        <v>563</v>
      </c>
      <c r="I149" s="724" t="s">
        <v>2471</v>
      </c>
      <c r="J149" s="724" t="s">
        <v>2472</v>
      </c>
      <c r="K149" s="724" t="s">
        <v>2473</v>
      </c>
      <c r="L149" s="725">
        <v>238.72</v>
      </c>
      <c r="M149" s="725">
        <v>238.72</v>
      </c>
      <c r="N149" s="724">
        <v>1</v>
      </c>
      <c r="O149" s="807">
        <v>0.5</v>
      </c>
      <c r="P149" s="725"/>
      <c r="Q149" s="740">
        <v>0</v>
      </c>
      <c r="R149" s="724"/>
      <c r="S149" s="740">
        <v>0</v>
      </c>
      <c r="T149" s="807"/>
      <c r="U149" s="763">
        <v>0</v>
      </c>
    </row>
    <row r="150" spans="1:21" ht="14.4" customHeight="1" x14ac:dyDescent="0.3">
      <c r="A150" s="723">
        <v>4</v>
      </c>
      <c r="B150" s="724" t="s">
        <v>2111</v>
      </c>
      <c r="C150" s="724" t="s">
        <v>2398</v>
      </c>
      <c r="D150" s="805" t="s">
        <v>4069</v>
      </c>
      <c r="E150" s="806" t="s">
        <v>2433</v>
      </c>
      <c r="F150" s="724" t="s">
        <v>2394</v>
      </c>
      <c r="G150" s="724" t="s">
        <v>2631</v>
      </c>
      <c r="H150" s="724" t="s">
        <v>563</v>
      </c>
      <c r="I150" s="724" t="s">
        <v>1693</v>
      </c>
      <c r="J150" s="724" t="s">
        <v>2632</v>
      </c>
      <c r="K150" s="724" t="s">
        <v>2633</v>
      </c>
      <c r="L150" s="725">
        <v>23.72</v>
      </c>
      <c r="M150" s="725">
        <v>23.72</v>
      </c>
      <c r="N150" s="724">
        <v>1</v>
      </c>
      <c r="O150" s="807">
        <v>0.5</v>
      </c>
      <c r="P150" s="725"/>
      <c r="Q150" s="740">
        <v>0</v>
      </c>
      <c r="R150" s="724"/>
      <c r="S150" s="740">
        <v>0</v>
      </c>
      <c r="T150" s="807"/>
      <c r="U150" s="763">
        <v>0</v>
      </c>
    </row>
    <row r="151" spans="1:21" ht="14.4" customHeight="1" x14ac:dyDescent="0.3">
      <c r="A151" s="723">
        <v>4</v>
      </c>
      <c r="B151" s="724" t="s">
        <v>2111</v>
      </c>
      <c r="C151" s="724" t="s">
        <v>2398</v>
      </c>
      <c r="D151" s="805" t="s">
        <v>4069</v>
      </c>
      <c r="E151" s="806" t="s">
        <v>2433</v>
      </c>
      <c r="F151" s="724" t="s">
        <v>2394</v>
      </c>
      <c r="G151" s="724" t="s">
        <v>2634</v>
      </c>
      <c r="H151" s="724" t="s">
        <v>975</v>
      </c>
      <c r="I151" s="724" t="s">
        <v>2635</v>
      </c>
      <c r="J151" s="724" t="s">
        <v>2315</v>
      </c>
      <c r="K151" s="724" t="s">
        <v>2636</v>
      </c>
      <c r="L151" s="725">
        <v>173.12</v>
      </c>
      <c r="M151" s="725">
        <v>173.12</v>
      </c>
      <c r="N151" s="724">
        <v>1</v>
      </c>
      <c r="O151" s="807">
        <v>0.5</v>
      </c>
      <c r="P151" s="725"/>
      <c r="Q151" s="740">
        <v>0</v>
      </c>
      <c r="R151" s="724"/>
      <c r="S151" s="740">
        <v>0</v>
      </c>
      <c r="T151" s="807"/>
      <c r="U151" s="763">
        <v>0</v>
      </c>
    </row>
    <row r="152" spans="1:21" ht="14.4" customHeight="1" x14ac:dyDescent="0.3">
      <c r="A152" s="723">
        <v>4</v>
      </c>
      <c r="B152" s="724" t="s">
        <v>2111</v>
      </c>
      <c r="C152" s="724" t="s">
        <v>2398</v>
      </c>
      <c r="D152" s="805" t="s">
        <v>4069</v>
      </c>
      <c r="E152" s="806" t="s">
        <v>2433</v>
      </c>
      <c r="F152" s="724" t="s">
        <v>2394</v>
      </c>
      <c r="G152" s="724" t="s">
        <v>2634</v>
      </c>
      <c r="H152" s="724" t="s">
        <v>975</v>
      </c>
      <c r="I152" s="724" t="s">
        <v>1630</v>
      </c>
      <c r="J152" s="724" t="s">
        <v>2315</v>
      </c>
      <c r="K152" s="724" t="s">
        <v>2316</v>
      </c>
      <c r="L152" s="725">
        <v>3231.81</v>
      </c>
      <c r="M152" s="725">
        <v>3231.81</v>
      </c>
      <c r="N152" s="724">
        <v>1</v>
      </c>
      <c r="O152" s="807">
        <v>0.5</v>
      </c>
      <c r="P152" s="725"/>
      <c r="Q152" s="740">
        <v>0</v>
      </c>
      <c r="R152" s="724"/>
      <c r="S152" s="740">
        <v>0</v>
      </c>
      <c r="T152" s="807"/>
      <c r="U152" s="763">
        <v>0</v>
      </c>
    </row>
    <row r="153" spans="1:21" ht="14.4" customHeight="1" x14ac:dyDescent="0.3">
      <c r="A153" s="723">
        <v>4</v>
      </c>
      <c r="B153" s="724" t="s">
        <v>2111</v>
      </c>
      <c r="C153" s="724" t="s">
        <v>2398</v>
      </c>
      <c r="D153" s="805" t="s">
        <v>4069</v>
      </c>
      <c r="E153" s="806" t="s">
        <v>2433</v>
      </c>
      <c r="F153" s="724" t="s">
        <v>2394</v>
      </c>
      <c r="G153" s="724" t="s">
        <v>2637</v>
      </c>
      <c r="H153" s="724" t="s">
        <v>563</v>
      </c>
      <c r="I153" s="724" t="s">
        <v>2638</v>
      </c>
      <c r="J153" s="724" t="s">
        <v>1450</v>
      </c>
      <c r="K153" s="724" t="s">
        <v>2264</v>
      </c>
      <c r="L153" s="725">
        <v>111.07</v>
      </c>
      <c r="M153" s="725">
        <v>111.07</v>
      </c>
      <c r="N153" s="724">
        <v>1</v>
      </c>
      <c r="O153" s="807">
        <v>0.5</v>
      </c>
      <c r="P153" s="725">
        <v>111.07</v>
      </c>
      <c r="Q153" s="740">
        <v>1</v>
      </c>
      <c r="R153" s="724">
        <v>1</v>
      </c>
      <c r="S153" s="740">
        <v>1</v>
      </c>
      <c r="T153" s="807">
        <v>0.5</v>
      </c>
      <c r="U153" s="763">
        <v>1</v>
      </c>
    </row>
    <row r="154" spans="1:21" ht="14.4" customHeight="1" x14ac:dyDescent="0.3">
      <c r="A154" s="723">
        <v>4</v>
      </c>
      <c r="B154" s="724" t="s">
        <v>2111</v>
      </c>
      <c r="C154" s="724" t="s">
        <v>2398</v>
      </c>
      <c r="D154" s="805" t="s">
        <v>4069</v>
      </c>
      <c r="E154" s="806" t="s">
        <v>2433</v>
      </c>
      <c r="F154" s="724" t="s">
        <v>2394</v>
      </c>
      <c r="G154" s="724" t="s">
        <v>2639</v>
      </c>
      <c r="H154" s="724" t="s">
        <v>975</v>
      </c>
      <c r="I154" s="724" t="s">
        <v>2640</v>
      </c>
      <c r="J154" s="724" t="s">
        <v>2312</v>
      </c>
      <c r="K154" s="724" t="s">
        <v>2641</v>
      </c>
      <c r="L154" s="725">
        <v>247.78</v>
      </c>
      <c r="M154" s="725">
        <v>247.78</v>
      </c>
      <c r="N154" s="724">
        <v>1</v>
      </c>
      <c r="O154" s="807">
        <v>0.5</v>
      </c>
      <c r="P154" s="725">
        <v>247.78</v>
      </c>
      <c r="Q154" s="740">
        <v>1</v>
      </c>
      <c r="R154" s="724">
        <v>1</v>
      </c>
      <c r="S154" s="740">
        <v>1</v>
      </c>
      <c r="T154" s="807">
        <v>0.5</v>
      </c>
      <c r="U154" s="763">
        <v>1</v>
      </c>
    </row>
    <row r="155" spans="1:21" ht="14.4" customHeight="1" x14ac:dyDescent="0.3">
      <c r="A155" s="723">
        <v>4</v>
      </c>
      <c r="B155" s="724" t="s">
        <v>2111</v>
      </c>
      <c r="C155" s="724" t="s">
        <v>2398</v>
      </c>
      <c r="D155" s="805" t="s">
        <v>4069</v>
      </c>
      <c r="E155" s="806" t="s">
        <v>2433</v>
      </c>
      <c r="F155" s="724" t="s">
        <v>2394</v>
      </c>
      <c r="G155" s="724" t="s">
        <v>2547</v>
      </c>
      <c r="H155" s="724" t="s">
        <v>563</v>
      </c>
      <c r="I155" s="724" t="s">
        <v>738</v>
      </c>
      <c r="J155" s="724" t="s">
        <v>739</v>
      </c>
      <c r="K155" s="724" t="s">
        <v>2548</v>
      </c>
      <c r="L155" s="725">
        <v>53.57</v>
      </c>
      <c r="M155" s="725">
        <v>53.57</v>
      </c>
      <c r="N155" s="724">
        <v>1</v>
      </c>
      <c r="O155" s="807">
        <v>0.5</v>
      </c>
      <c r="P155" s="725">
        <v>53.57</v>
      </c>
      <c r="Q155" s="740">
        <v>1</v>
      </c>
      <c r="R155" s="724">
        <v>1</v>
      </c>
      <c r="S155" s="740">
        <v>1</v>
      </c>
      <c r="T155" s="807">
        <v>0.5</v>
      </c>
      <c r="U155" s="763">
        <v>1</v>
      </c>
    </row>
    <row r="156" spans="1:21" ht="14.4" customHeight="1" x14ac:dyDescent="0.3">
      <c r="A156" s="723">
        <v>4</v>
      </c>
      <c r="B156" s="724" t="s">
        <v>2111</v>
      </c>
      <c r="C156" s="724" t="s">
        <v>2398</v>
      </c>
      <c r="D156" s="805" t="s">
        <v>4069</v>
      </c>
      <c r="E156" s="806" t="s">
        <v>2433</v>
      </c>
      <c r="F156" s="724" t="s">
        <v>2394</v>
      </c>
      <c r="G156" s="724" t="s">
        <v>2512</v>
      </c>
      <c r="H156" s="724" t="s">
        <v>563</v>
      </c>
      <c r="I156" s="724" t="s">
        <v>2567</v>
      </c>
      <c r="J156" s="724" t="s">
        <v>1465</v>
      </c>
      <c r="K156" s="724" t="s">
        <v>2536</v>
      </c>
      <c r="L156" s="725">
        <v>374.79</v>
      </c>
      <c r="M156" s="725">
        <v>749.58</v>
      </c>
      <c r="N156" s="724">
        <v>2</v>
      </c>
      <c r="O156" s="807">
        <v>1</v>
      </c>
      <c r="P156" s="725"/>
      <c r="Q156" s="740">
        <v>0</v>
      </c>
      <c r="R156" s="724"/>
      <c r="S156" s="740">
        <v>0</v>
      </c>
      <c r="T156" s="807"/>
      <c r="U156" s="763">
        <v>0</v>
      </c>
    </row>
    <row r="157" spans="1:21" ht="14.4" customHeight="1" x14ac:dyDescent="0.3">
      <c r="A157" s="723">
        <v>4</v>
      </c>
      <c r="B157" s="724" t="s">
        <v>2111</v>
      </c>
      <c r="C157" s="724" t="s">
        <v>2398</v>
      </c>
      <c r="D157" s="805" t="s">
        <v>4069</v>
      </c>
      <c r="E157" s="806" t="s">
        <v>2433</v>
      </c>
      <c r="F157" s="724" t="s">
        <v>2394</v>
      </c>
      <c r="G157" s="724" t="s">
        <v>2512</v>
      </c>
      <c r="H157" s="724" t="s">
        <v>563</v>
      </c>
      <c r="I157" s="724" t="s">
        <v>2513</v>
      </c>
      <c r="J157" s="724" t="s">
        <v>1465</v>
      </c>
      <c r="K157" s="724" t="s">
        <v>2514</v>
      </c>
      <c r="L157" s="725">
        <v>0</v>
      </c>
      <c r="M157" s="725">
        <v>0</v>
      </c>
      <c r="N157" s="724">
        <v>2</v>
      </c>
      <c r="O157" s="807">
        <v>1</v>
      </c>
      <c r="P157" s="725"/>
      <c r="Q157" s="740"/>
      <c r="R157" s="724"/>
      <c r="S157" s="740">
        <v>0</v>
      </c>
      <c r="T157" s="807"/>
      <c r="U157" s="763">
        <v>0</v>
      </c>
    </row>
    <row r="158" spans="1:21" ht="14.4" customHeight="1" x14ac:dyDescent="0.3">
      <c r="A158" s="723">
        <v>4</v>
      </c>
      <c r="B158" s="724" t="s">
        <v>2111</v>
      </c>
      <c r="C158" s="724" t="s">
        <v>2398</v>
      </c>
      <c r="D158" s="805" t="s">
        <v>4069</v>
      </c>
      <c r="E158" s="806" t="s">
        <v>2433</v>
      </c>
      <c r="F158" s="724" t="s">
        <v>2394</v>
      </c>
      <c r="G158" s="724" t="s">
        <v>2512</v>
      </c>
      <c r="H158" s="724" t="s">
        <v>563</v>
      </c>
      <c r="I158" s="724" t="s">
        <v>1464</v>
      </c>
      <c r="J158" s="724" t="s">
        <v>1465</v>
      </c>
      <c r="K158" s="724" t="s">
        <v>2536</v>
      </c>
      <c r="L158" s="725">
        <v>374.79</v>
      </c>
      <c r="M158" s="725">
        <v>1124.3700000000001</v>
      </c>
      <c r="N158" s="724">
        <v>3</v>
      </c>
      <c r="O158" s="807">
        <v>1</v>
      </c>
      <c r="P158" s="725">
        <v>1124.3700000000001</v>
      </c>
      <c r="Q158" s="740">
        <v>1</v>
      </c>
      <c r="R158" s="724">
        <v>3</v>
      </c>
      <c r="S158" s="740">
        <v>1</v>
      </c>
      <c r="T158" s="807">
        <v>1</v>
      </c>
      <c r="U158" s="763">
        <v>1</v>
      </c>
    </row>
    <row r="159" spans="1:21" ht="14.4" customHeight="1" x14ac:dyDescent="0.3">
      <c r="A159" s="723">
        <v>4</v>
      </c>
      <c r="B159" s="724" t="s">
        <v>2111</v>
      </c>
      <c r="C159" s="724" t="s">
        <v>2398</v>
      </c>
      <c r="D159" s="805" t="s">
        <v>4069</v>
      </c>
      <c r="E159" s="806" t="s">
        <v>2433</v>
      </c>
      <c r="F159" s="724" t="s">
        <v>2394</v>
      </c>
      <c r="G159" s="724" t="s">
        <v>2512</v>
      </c>
      <c r="H159" s="724" t="s">
        <v>563</v>
      </c>
      <c r="I159" s="724" t="s">
        <v>2642</v>
      </c>
      <c r="J159" s="724" t="s">
        <v>2643</v>
      </c>
      <c r="K159" s="724" t="s">
        <v>2644</v>
      </c>
      <c r="L159" s="725">
        <v>599.66999999999996</v>
      </c>
      <c r="M159" s="725">
        <v>599.66999999999996</v>
      </c>
      <c r="N159" s="724">
        <v>1</v>
      </c>
      <c r="O159" s="807">
        <v>0.5</v>
      </c>
      <c r="P159" s="725"/>
      <c r="Q159" s="740">
        <v>0</v>
      </c>
      <c r="R159" s="724"/>
      <c r="S159" s="740">
        <v>0</v>
      </c>
      <c r="T159" s="807"/>
      <c r="U159" s="763">
        <v>0</v>
      </c>
    </row>
    <row r="160" spans="1:21" ht="14.4" customHeight="1" x14ac:dyDescent="0.3">
      <c r="A160" s="723">
        <v>4</v>
      </c>
      <c r="B160" s="724" t="s">
        <v>2111</v>
      </c>
      <c r="C160" s="724" t="s">
        <v>2398</v>
      </c>
      <c r="D160" s="805" t="s">
        <v>4069</v>
      </c>
      <c r="E160" s="806" t="s">
        <v>2433</v>
      </c>
      <c r="F160" s="724" t="s">
        <v>2394</v>
      </c>
      <c r="G160" s="724" t="s">
        <v>2452</v>
      </c>
      <c r="H160" s="724" t="s">
        <v>975</v>
      </c>
      <c r="I160" s="724" t="s">
        <v>2496</v>
      </c>
      <c r="J160" s="724" t="s">
        <v>1068</v>
      </c>
      <c r="K160" s="724" t="s">
        <v>2203</v>
      </c>
      <c r="L160" s="725">
        <v>736.33</v>
      </c>
      <c r="M160" s="725">
        <v>736.33</v>
      </c>
      <c r="N160" s="724">
        <v>1</v>
      </c>
      <c r="O160" s="807">
        <v>0.5</v>
      </c>
      <c r="P160" s="725">
        <v>736.33</v>
      </c>
      <c r="Q160" s="740">
        <v>1</v>
      </c>
      <c r="R160" s="724">
        <v>1</v>
      </c>
      <c r="S160" s="740">
        <v>1</v>
      </c>
      <c r="T160" s="807">
        <v>0.5</v>
      </c>
      <c r="U160" s="763">
        <v>1</v>
      </c>
    </row>
    <row r="161" spans="1:21" ht="14.4" customHeight="1" x14ac:dyDescent="0.3">
      <c r="A161" s="723">
        <v>4</v>
      </c>
      <c r="B161" s="724" t="s">
        <v>2111</v>
      </c>
      <c r="C161" s="724" t="s">
        <v>2398</v>
      </c>
      <c r="D161" s="805" t="s">
        <v>4069</v>
      </c>
      <c r="E161" s="806" t="s">
        <v>2433</v>
      </c>
      <c r="F161" s="724" t="s">
        <v>2394</v>
      </c>
      <c r="G161" s="724" t="s">
        <v>2452</v>
      </c>
      <c r="H161" s="724" t="s">
        <v>975</v>
      </c>
      <c r="I161" s="724" t="s">
        <v>2602</v>
      </c>
      <c r="J161" s="724" t="s">
        <v>2603</v>
      </c>
      <c r="K161" s="724" t="s">
        <v>2604</v>
      </c>
      <c r="L161" s="725">
        <v>1385.62</v>
      </c>
      <c r="M161" s="725">
        <v>1385.62</v>
      </c>
      <c r="N161" s="724">
        <v>1</v>
      </c>
      <c r="O161" s="807">
        <v>0.5</v>
      </c>
      <c r="P161" s="725"/>
      <c r="Q161" s="740">
        <v>0</v>
      </c>
      <c r="R161" s="724"/>
      <c r="S161" s="740">
        <v>0</v>
      </c>
      <c r="T161" s="807"/>
      <c r="U161" s="763">
        <v>0</v>
      </c>
    </row>
    <row r="162" spans="1:21" ht="14.4" customHeight="1" x14ac:dyDescent="0.3">
      <c r="A162" s="723">
        <v>4</v>
      </c>
      <c r="B162" s="724" t="s">
        <v>2111</v>
      </c>
      <c r="C162" s="724" t="s">
        <v>2398</v>
      </c>
      <c r="D162" s="805" t="s">
        <v>4069</v>
      </c>
      <c r="E162" s="806" t="s">
        <v>2433</v>
      </c>
      <c r="F162" s="724" t="s">
        <v>2394</v>
      </c>
      <c r="G162" s="724" t="s">
        <v>2645</v>
      </c>
      <c r="H162" s="724" t="s">
        <v>563</v>
      </c>
      <c r="I162" s="724" t="s">
        <v>2646</v>
      </c>
      <c r="J162" s="724" t="s">
        <v>1528</v>
      </c>
      <c r="K162" s="724" t="s">
        <v>2647</v>
      </c>
      <c r="L162" s="725">
        <v>48.42</v>
      </c>
      <c r="M162" s="725">
        <v>48.42</v>
      </c>
      <c r="N162" s="724">
        <v>1</v>
      </c>
      <c r="O162" s="807">
        <v>0.5</v>
      </c>
      <c r="P162" s="725"/>
      <c r="Q162" s="740">
        <v>0</v>
      </c>
      <c r="R162" s="724"/>
      <c r="S162" s="740">
        <v>0</v>
      </c>
      <c r="T162" s="807"/>
      <c r="U162" s="763">
        <v>0</v>
      </c>
    </row>
    <row r="163" spans="1:21" ht="14.4" customHeight="1" x14ac:dyDescent="0.3">
      <c r="A163" s="723">
        <v>4</v>
      </c>
      <c r="B163" s="724" t="s">
        <v>2111</v>
      </c>
      <c r="C163" s="724" t="s">
        <v>2398</v>
      </c>
      <c r="D163" s="805" t="s">
        <v>4069</v>
      </c>
      <c r="E163" s="806" t="s">
        <v>2433</v>
      </c>
      <c r="F163" s="724" t="s">
        <v>2394</v>
      </c>
      <c r="G163" s="724" t="s">
        <v>2515</v>
      </c>
      <c r="H163" s="724" t="s">
        <v>563</v>
      </c>
      <c r="I163" s="724" t="s">
        <v>2568</v>
      </c>
      <c r="J163" s="724" t="s">
        <v>1483</v>
      </c>
      <c r="K163" s="724" t="s">
        <v>2555</v>
      </c>
      <c r="L163" s="725">
        <v>93.71</v>
      </c>
      <c r="M163" s="725">
        <v>93.71</v>
      </c>
      <c r="N163" s="724">
        <v>1</v>
      </c>
      <c r="O163" s="807">
        <v>0.5</v>
      </c>
      <c r="P163" s="725">
        <v>93.71</v>
      </c>
      <c r="Q163" s="740">
        <v>1</v>
      </c>
      <c r="R163" s="724">
        <v>1</v>
      </c>
      <c r="S163" s="740">
        <v>1</v>
      </c>
      <c r="T163" s="807">
        <v>0.5</v>
      </c>
      <c r="U163" s="763">
        <v>1</v>
      </c>
    </row>
    <row r="164" spans="1:21" ht="14.4" customHeight="1" x14ac:dyDescent="0.3">
      <c r="A164" s="723">
        <v>4</v>
      </c>
      <c r="B164" s="724" t="s">
        <v>2111</v>
      </c>
      <c r="C164" s="724" t="s">
        <v>2398</v>
      </c>
      <c r="D164" s="805" t="s">
        <v>4069</v>
      </c>
      <c r="E164" s="806" t="s">
        <v>2433</v>
      </c>
      <c r="F164" s="724" t="s">
        <v>2394</v>
      </c>
      <c r="G164" s="724" t="s">
        <v>2515</v>
      </c>
      <c r="H164" s="724" t="s">
        <v>563</v>
      </c>
      <c r="I164" s="724" t="s">
        <v>2516</v>
      </c>
      <c r="J164" s="724" t="s">
        <v>1483</v>
      </c>
      <c r="K164" s="724" t="s">
        <v>2517</v>
      </c>
      <c r="L164" s="725">
        <v>301.2</v>
      </c>
      <c r="M164" s="725">
        <v>1807.2</v>
      </c>
      <c r="N164" s="724">
        <v>6</v>
      </c>
      <c r="O164" s="807">
        <v>3</v>
      </c>
      <c r="P164" s="725">
        <v>301.2</v>
      </c>
      <c r="Q164" s="740">
        <v>0.16666666666666666</v>
      </c>
      <c r="R164" s="724">
        <v>1</v>
      </c>
      <c r="S164" s="740">
        <v>0.16666666666666666</v>
      </c>
      <c r="T164" s="807">
        <v>0.5</v>
      </c>
      <c r="U164" s="763">
        <v>0.16666666666666666</v>
      </c>
    </row>
    <row r="165" spans="1:21" ht="14.4" customHeight="1" x14ac:dyDescent="0.3">
      <c r="A165" s="723">
        <v>4</v>
      </c>
      <c r="B165" s="724" t="s">
        <v>2111</v>
      </c>
      <c r="C165" s="724" t="s">
        <v>2398</v>
      </c>
      <c r="D165" s="805" t="s">
        <v>4069</v>
      </c>
      <c r="E165" s="806" t="s">
        <v>2433</v>
      </c>
      <c r="F165" s="724" t="s">
        <v>2394</v>
      </c>
      <c r="G165" s="724" t="s">
        <v>2515</v>
      </c>
      <c r="H165" s="724" t="s">
        <v>563</v>
      </c>
      <c r="I165" s="724" t="s">
        <v>2626</v>
      </c>
      <c r="J165" s="724" t="s">
        <v>1483</v>
      </c>
      <c r="K165" s="724" t="s">
        <v>2517</v>
      </c>
      <c r="L165" s="725">
        <v>185.26</v>
      </c>
      <c r="M165" s="725">
        <v>370.52</v>
      </c>
      <c r="N165" s="724">
        <v>2</v>
      </c>
      <c r="O165" s="807">
        <v>1</v>
      </c>
      <c r="P165" s="725">
        <v>370.52</v>
      </c>
      <c r="Q165" s="740">
        <v>1</v>
      </c>
      <c r="R165" s="724">
        <v>2</v>
      </c>
      <c r="S165" s="740">
        <v>1</v>
      </c>
      <c r="T165" s="807">
        <v>1</v>
      </c>
      <c r="U165" s="763">
        <v>1</v>
      </c>
    </row>
    <row r="166" spans="1:21" ht="14.4" customHeight="1" x14ac:dyDescent="0.3">
      <c r="A166" s="723">
        <v>4</v>
      </c>
      <c r="B166" s="724" t="s">
        <v>2111</v>
      </c>
      <c r="C166" s="724" t="s">
        <v>2398</v>
      </c>
      <c r="D166" s="805" t="s">
        <v>4069</v>
      </c>
      <c r="E166" s="806" t="s">
        <v>2433</v>
      </c>
      <c r="F166" s="724" t="s">
        <v>2394</v>
      </c>
      <c r="G166" s="724" t="s">
        <v>2515</v>
      </c>
      <c r="H166" s="724" t="s">
        <v>563</v>
      </c>
      <c r="I166" s="724" t="s">
        <v>1482</v>
      </c>
      <c r="J166" s="724" t="s">
        <v>1483</v>
      </c>
      <c r="K166" s="724" t="s">
        <v>2517</v>
      </c>
      <c r="L166" s="725">
        <v>301.2</v>
      </c>
      <c r="M166" s="725">
        <v>602.4</v>
      </c>
      <c r="N166" s="724">
        <v>2</v>
      </c>
      <c r="O166" s="807">
        <v>1.5</v>
      </c>
      <c r="P166" s="725"/>
      <c r="Q166" s="740">
        <v>0</v>
      </c>
      <c r="R166" s="724"/>
      <c r="S166" s="740">
        <v>0</v>
      </c>
      <c r="T166" s="807"/>
      <c r="U166" s="763">
        <v>0</v>
      </c>
    </row>
    <row r="167" spans="1:21" ht="14.4" customHeight="1" x14ac:dyDescent="0.3">
      <c r="A167" s="723">
        <v>4</v>
      </c>
      <c r="B167" s="724" t="s">
        <v>2111</v>
      </c>
      <c r="C167" s="724" t="s">
        <v>2398</v>
      </c>
      <c r="D167" s="805" t="s">
        <v>4069</v>
      </c>
      <c r="E167" s="806" t="s">
        <v>2433</v>
      </c>
      <c r="F167" s="724" t="s">
        <v>2394</v>
      </c>
      <c r="G167" s="724" t="s">
        <v>2648</v>
      </c>
      <c r="H167" s="724" t="s">
        <v>563</v>
      </c>
      <c r="I167" s="724" t="s">
        <v>659</v>
      </c>
      <c r="J167" s="724" t="s">
        <v>660</v>
      </c>
      <c r="K167" s="724" t="s">
        <v>2649</v>
      </c>
      <c r="L167" s="725">
        <v>0</v>
      </c>
      <c r="M167" s="725">
        <v>0</v>
      </c>
      <c r="N167" s="724">
        <v>1</v>
      </c>
      <c r="O167" s="807">
        <v>0.5</v>
      </c>
      <c r="P167" s="725">
        <v>0</v>
      </c>
      <c r="Q167" s="740"/>
      <c r="R167" s="724">
        <v>1</v>
      </c>
      <c r="S167" s="740">
        <v>1</v>
      </c>
      <c r="T167" s="807">
        <v>0.5</v>
      </c>
      <c r="U167" s="763">
        <v>1</v>
      </c>
    </row>
    <row r="168" spans="1:21" ht="14.4" customHeight="1" x14ac:dyDescent="0.3">
      <c r="A168" s="723">
        <v>4</v>
      </c>
      <c r="B168" s="724" t="s">
        <v>2111</v>
      </c>
      <c r="C168" s="724" t="s">
        <v>2398</v>
      </c>
      <c r="D168" s="805" t="s">
        <v>4069</v>
      </c>
      <c r="E168" s="806" t="s">
        <v>2433</v>
      </c>
      <c r="F168" s="724" t="s">
        <v>2394</v>
      </c>
      <c r="G168" s="724" t="s">
        <v>2598</v>
      </c>
      <c r="H168" s="724" t="s">
        <v>563</v>
      </c>
      <c r="I168" s="724" t="s">
        <v>1610</v>
      </c>
      <c r="J168" s="724" t="s">
        <v>2599</v>
      </c>
      <c r="K168" s="724" t="s">
        <v>2600</v>
      </c>
      <c r="L168" s="725">
        <v>78.33</v>
      </c>
      <c r="M168" s="725">
        <v>156.66</v>
      </c>
      <c r="N168" s="724">
        <v>2</v>
      </c>
      <c r="O168" s="807">
        <v>1.5</v>
      </c>
      <c r="P168" s="725">
        <v>78.33</v>
      </c>
      <c r="Q168" s="740">
        <v>0.5</v>
      </c>
      <c r="R168" s="724">
        <v>1</v>
      </c>
      <c r="S168" s="740">
        <v>0.5</v>
      </c>
      <c r="T168" s="807">
        <v>0.5</v>
      </c>
      <c r="U168" s="763">
        <v>0.33333333333333331</v>
      </c>
    </row>
    <row r="169" spans="1:21" ht="14.4" customHeight="1" x14ac:dyDescent="0.3">
      <c r="A169" s="723">
        <v>4</v>
      </c>
      <c r="B169" s="724" t="s">
        <v>2111</v>
      </c>
      <c r="C169" s="724" t="s">
        <v>2398</v>
      </c>
      <c r="D169" s="805" t="s">
        <v>4069</v>
      </c>
      <c r="E169" s="806" t="s">
        <v>2433</v>
      </c>
      <c r="F169" s="724" t="s">
        <v>2394</v>
      </c>
      <c r="G169" s="724" t="s">
        <v>2497</v>
      </c>
      <c r="H169" s="724" t="s">
        <v>563</v>
      </c>
      <c r="I169" s="724" t="s">
        <v>1789</v>
      </c>
      <c r="J169" s="724" t="s">
        <v>1790</v>
      </c>
      <c r="K169" s="724" t="s">
        <v>2498</v>
      </c>
      <c r="L169" s="725">
        <v>0</v>
      </c>
      <c r="M169" s="725">
        <v>0</v>
      </c>
      <c r="N169" s="724">
        <v>1</v>
      </c>
      <c r="O169" s="807">
        <v>1</v>
      </c>
      <c r="P169" s="725">
        <v>0</v>
      </c>
      <c r="Q169" s="740"/>
      <c r="R169" s="724">
        <v>1</v>
      </c>
      <c r="S169" s="740">
        <v>1</v>
      </c>
      <c r="T169" s="807">
        <v>1</v>
      </c>
      <c r="U169" s="763">
        <v>1</v>
      </c>
    </row>
    <row r="170" spans="1:21" ht="14.4" customHeight="1" x14ac:dyDescent="0.3">
      <c r="A170" s="723">
        <v>4</v>
      </c>
      <c r="B170" s="724" t="s">
        <v>2111</v>
      </c>
      <c r="C170" s="724" t="s">
        <v>2398</v>
      </c>
      <c r="D170" s="805" t="s">
        <v>4069</v>
      </c>
      <c r="E170" s="806" t="s">
        <v>2433</v>
      </c>
      <c r="F170" s="724" t="s">
        <v>2394</v>
      </c>
      <c r="G170" s="724" t="s">
        <v>2573</v>
      </c>
      <c r="H170" s="724" t="s">
        <v>563</v>
      </c>
      <c r="I170" s="724" t="s">
        <v>2574</v>
      </c>
      <c r="J170" s="724" t="s">
        <v>882</v>
      </c>
      <c r="K170" s="724" t="s">
        <v>2575</v>
      </c>
      <c r="L170" s="725">
        <v>257.14</v>
      </c>
      <c r="M170" s="725">
        <v>257.14</v>
      </c>
      <c r="N170" s="724">
        <v>1</v>
      </c>
      <c r="O170" s="807">
        <v>1</v>
      </c>
      <c r="P170" s="725"/>
      <c r="Q170" s="740">
        <v>0</v>
      </c>
      <c r="R170" s="724"/>
      <c r="S170" s="740">
        <v>0</v>
      </c>
      <c r="T170" s="807"/>
      <c r="U170" s="763">
        <v>0</v>
      </c>
    </row>
    <row r="171" spans="1:21" ht="14.4" customHeight="1" x14ac:dyDescent="0.3">
      <c r="A171" s="723">
        <v>4</v>
      </c>
      <c r="B171" s="724" t="s">
        <v>2111</v>
      </c>
      <c r="C171" s="724" t="s">
        <v>2398</v>
      </c>
      <c r="D171" s="805" t="s">
        <v>4069</v>
      </c>
      <c r="E171" s="806" t="s">
        <v>2433</v>
      </c>
      <c r="F171" s="724" t="s">
        <v>2394</v>
      </c>
      <c r="G171" s="724" t="s">
        <v>2451</v>
      </c>
      <c r="H171" s="724" t="s">
        <v>975</v>
      </c>
      <c r="I171" s="724" t="s">
        <v>999</v>
      </c>
      <c r="J171" s="724" t="s">
        <v>2263</v>
      </c>
      <c r="K171" s="724" t="s">
        <v>2264</v>
      </c>
      <c r="L171" s="725">
        <v>0</v>
      </c>
      <c r="M171" s="725">
        <v>0</v>
      </c>
      <c r="N171" s="724">
        <v>8</v>
      </c>
      <c r="O171" s="807">
        <v>5</v>
      </c>
      <c r="P171" s="725">
        <v>0</v>
      </c>
      <c r="Q171" s="740"/>
      <c r="R171" s="724">
        <v>4</v>
      </c>
      <c r="S171" s="740">
        <v>0.5</v>
      </c>
      <c r="T171" s="807">
        <v>2.5</v>
      </c>
      <c r="U171" s="763">
        <v>0.5</v>
      </c>
    </row>
    <row r="172" spans="1:21" ht="14.4" customHeight="1" x14ac:dyDescent="0.3">
      <c r="A172" s="723">
        <v>4</v>
      </c>
      <c r="B172" s="724" t="s">
        <v>2111</v>
      </c>
      <c r="C172" s="724" t="s">
        <v>2398</v>
      </c>
      <c r="D172" s="805" t="s">
        <v>4069</v>
      </c>
      <c r="E172" s="806" t="s">
        <v>2433</v>
      </c>
      <c r="F172" s="724" t="s">
        <v>2395</v>
      </c>
      <c r="G172" s="724" t="s">
        <v>2508</v>
      </c>
      <c r="H172" s="724" t="s">
        <v>563</v>
      </c>
      <c r="I172" s="724" t="s">
        <v>2511</v>
      </c>
      <c r="J172" s="724" t="s">
        <v>2510</v>
      </c>
      <c r="K172" s="724"/>
      <c r="L172" s="725">
        <v>0</v>
      </c>
      <c r="M172" s="725">
        <v>0</v>
      </c>
      <c r="N172" s="724">
        <v>1</v>
      </c>
      <c r="O172" s="807">
        <v>1</v>
      </c>
      <c r="P172" s="725">
        <v>0</v>
      </c>
      <c r="Q172" s="740"/>
      <c r="R172" s="724">
        <v>1</v>
      </c>
      <c r="S172" s="740">
        <v>1</v>
      </c>
      <c r="T172" s="807">
        <v>1</v>
      </c>
      <c r="U172" s="763">
        <v>1</v>
      </c>
    </row>
    <row r="173" spans="1:21" ht="14.4" customHeight="1" x14ac:dyDescent="0.3">
      <c r="A173" s="723">
        <v>4</v>
      </c>
      <c r="B173" s="724" t="s">
        <v>2111</v>
      </c>
      <c r="C173" s="724" t="s">
        <v>2398</v>
      </c>
      <c r="D173" s="805" t="s">
        <v>4069</v>
      </c>
      <c r="E173" s="806" t="s">
        <v>2417</v>
      </c>
      <c r="F173" s="724" t="s">
        <v>2394</v>
      </c>
      <c r="G173" s="724" t="s">
        <v>2450</v>
      </c>
      <c r="H173" s="724" t="s">
        <v>975</v>
      </c>
      <c r="I173" s="724" t="s">
        <v>1623</v>
      </c>
      <c r="J173" s="724" t="s">
        <v>1062</v>
      </c>
      <c r="K173" s="724" t="s">
        <v>2314</v>
      </c>
      <c r="L173" s="725">
        <v>154.36000000000001</v>
      </c>
      <c r="M173" s="725">
        <v>308.72000000000003</v>
      </c>
      <c r="N173" s="724">
        <v>2</v>
      </c>
      <c r="O173" s="807">
        <v>2</v>
      </c>
      <c r="P173" s="725">
        <v>154.36000000000001</v>
      </c>
      <c r="Q173" s="740">
        <v>0.5</v>
      </c>
      <c r="R173" s="724">
        <v>1</v>
      </c>
      <c r="S173" s="740">
        <v>0.5</v>
      </c>
      <c r="T173" s="807">
        <v>1</v>
      </c>
      <c r="U173" s="763">
        <v>0.5</v>
      </c>
    </row>
    <row r="174" spans="1:21" ht="14.4" customHeight="1" x14ac:dyDescent="0.3">
      <c r="A174" s="723">
        <v>4</v>
      </c>
      <c r="B174" s="724" t="s">
        <v>2111</v>
      </c>
      <c r="C174" s="724" t="s">
        <v>2398</v>
      </c>
      <c r="D174" s="805" t="s">
        <v>4069</v>
      </c>
      <c r="E174" s="806" t="s">
        <v>2417</v>
      </c>
      <c r="F174" s="724" t="s">
        <v>2394</v>
      </c>
      <c r="G174" s="724" t="s">
        <v>2531</v>
      </c>
      <c r="H174" s="724" t="s">
        <v>563</v>
      </c>
      <c r="I174" s="724" t="s">
        <v>956</v>
      </c>
      <c r="J174" s="724" t="s">
        <v>957</v>
      </c>
      <c r="K174" s="724" t="s">
        <v>2650</v>
      </c>
      <c r="L174" s="725">
        <v>0</v>
      </c>
      <c r="M174" s="725">
        <v>0</v>
      </c>
      <c r="N174" s="724">
        <v>1</v>
      </c>
      <c r="O174" s="807">
        <v>0.5</v>
      </c>
      <c r="P174" s="725">
        <v>0</v>
      </c>
      <c r="Q174" s="740"/>
      <c r="R174" s="724">
        <v>1</v>
      </c>
      <c r="S174" s="740">
        <v>1</v>
      </c>
      <c r="T174" s="807">
        <v>0.5</v>
      </c>
      <c r="U174" s="763">
        <v>1</v>
      </c>
    </row>
    <row r="175" spans="1:21" ht="14.4" customHeight="1" x14ac:dyDescent="0.3">
      <c r="A175" s="723">
        <v>4</v>
      </c>
      <c r="B175" s="724" t="s">
        <v>2111</v>
      </c>
      <c r="C175" s="724" t="s">
        <v>2398</v>
      </c>
      <c r="D175" s="805" t="s">
        <v>4069</v>
      </c>
      <c r="E175" s="806" t="s">
        <v>2417</v>
      </c>
      <c r="F175" s="724" t="s">
        <v>2394</v>
      </c>
      <c r="G175" s="724" t="s">
        <v>2512</v>
      </c>
      <c r="H175" s="724" t="s">
        <v>563</v>
      </c>
      <c r="I175" s="724" t="s">
        <v>1464</v>
      </c>
      <c r="J175" s="724" t="s">
        <v>1465</v>
      </c>
      <c r="K175" s="724" t="s">
        <v>2536</v>
      </c>
      <c r="L175" s="725">
        <v>374.79</v>
      </c>
      <c r="M175" s="725">
        <v>374.79</v>
      </c>
      <c r="N175" s="724">
        <v>1</v>
      </c>
      <c r="O175" s="807">
        <v>0.5</v>
      </c>
      <c r="P175" s="725">
        <v>374.79</v>
      </c>
      <c r="Q175" s="740">
        <v>1</v>
      </c>
      <c r="R175" s="724">
        <v>1</v>
      </c>
      <c r="S175" s="740">
        <v>1</v>
      </c>
      <c r="T175" s="807">
        <v>0.5</v>
      </c>
      <c r="U175" s="763">
        <v>1</v>
      </c>
    </row>
    <row r="176" spans="1:21" ht="14.4" customHeight="1" x14ac:dyDescent="0.3">
      <c r="A176" s="723">
        <v>4</v>
      </c>
      <c r="B176" s="724" t="s">
        <v>2111</v>
      </c>
      <c r="C176" s="724" t="s">
        <v>2398</v>
      </c>
      <c r="D176" s="805" t="s">
        <v>4069</v>
      </c>
      <c r="E176" s="806" t="s">
        <v>2417</v>
      </c>
      <c r="F176" s="724" t="s">
        <v>2394</v>
      </c>
      <c r="G176" s="724" t="s">
        <v>2452</v>
      </c>
      <c r="H176" s="724" t="s">
        <v>975</v>
      </c>
      <c r="I176" s="724" t="s">
        <v>2453</v>
      </c>
      <c r="J176" s="724" t="s">
        <v>1068</v>
      </c>
      <c r="K176" s="724" t="s">
        <v>2204</v>
      </c>
      <c r="L176" s="725">
        <v>490.89</v>
      </c>
      <c r="M176" s="725">
        <v>490.89</v>
      </c>
      <c r="N176" s="724">
        <v>1</v>
      </c>
      <c r="O176" s="807">
        <v>1</v>
      </c>
      <c r="P176" s="725"/>
      <c r="Q176" s="740">
        <v>0</v>
      </c>
      <c r="R176" s="724"/>
      <c r="S176" s="740">
        <v>0</v>
      </c>
      <c r="T176" s="807"/>
      <c r="U176" s="763">
        <v>0</v>
      </c>
    </row>
    <row r="177" spans="1:21" ht="14.4" customHeight="1" x14ac:dyDescent="0.3">
      <c r="A177" s="723">
        <v>4</v>
      </c>
      <c r="B177" s="724" t="s">
        <v>2111</v>
      </c>
      <c r="C177" s="724" t="s">
        <v>2398</v>
      </c>
      <c r="D177" s="805" t="s">
        <v>4069</v>
      </c>
      <c r="E177" s="806" t="s">
        <v>2417</v>
      </c>
      <c r="F177" s="724" t="s">
        <v>2394</v>
      </c>
      <c r="G177" s="724" t="s">
        <v>2452</v>
      </c>
      <c r="H177" s="724" t="s">
        <v>975</v>
      </c>
      <c r="I177" s="724" t="s">
        <v>1075</v>
      </c>
      <c r="J177" s="724" t="s">
        <v>1068</v>
      </c>
      <c r="K177" s="724" t="s">
        <v>2203</v>
      </c>
      <c r="L177" s="725">
        <v>736.33</v>
      </c>
      <c r="M177" s="725">
        <v>736.33</v>
      </c>
      <c r="N177" s="724">
        <v>1</v>
      </c>
      <c r="O177" s="807">
        <v>1</v>
      </c>
      <c r="P177" s="725"/>
      <c r="Q177" s="740">
        <v>0</v>
      </c>
      <c r="R177" s="724"/>
      <c r="S177" s="740">
        <v>0</v>
      </c>
      <c r="T177" s="807"/>
      <c r="U177" s="763">
        <v>0</v>
      </c>
    </row>
    <row r="178" spans="1:21" ht="14.4" customHeight="1" x14ac:dyDescent="0.3">
      <c r="A178" s="723">
        <v>4</v>
      </c>
      <c r="B178" s="724" t="s">
        <v>2111</v>
      </c>
      <c r="C178" s="724" t="s">
        <v>2398</v>
      </c>
      <c r="D178" s="805" t="s">
        <v>4069</v>
      </c>
      <c r="E178" s="806" t="s">
        <v>2417</v>
      </c>
      <c r="F178" s="724" t="s">
        <v>2394</v>
      </c>
      <c r="G178" s="724" t="s">
        <v>2515</v>
      </c>
      <c r="H178" s="724" t="s">
        <v>563</v>
      </c>
      <c r="I178" s="724" t="s">
        <v>2568</v>
      </c>
      <c r="J178" s="724" t="s">
        <v>1483</v>
      </c>
      <c r="K178" s="724" t="s">
        <v>2555</v>
      </c>
      <c r="L178" s="725">
        <v>93.71</v>
      </c>
      <c r="M178" s="725">
        <v>93.71</v>
      </c>
      <c r="N178" s="724">
        <v>1</v>
      </c>
      <c r="O178" s="807">
        <v>0.5</v>
      </c>
      <c r="P178" s="725">
        <v>93.71</v>
      </c>
      <c r="Q178" s="740">
        <v>1</v>
      </c>
      <c r="R178" s="724">
        <v>1</v>
      </c>
      <c r="S178" s="740">
        <v>1</v>
      </c>
      <c r="T178" s="807">
        <v>0.5</v>
      </c>
      <c r="U178" s="763">
        <v>1</v>
      </c>
    </row>
    <row r="179" spans="1:21" ht="14.4" customHeight="1" x14ac:dyDescent="0.3">
      <c r="A179" s="723">
        <v>4</v>
      </c>
      <c r="B179" s="724" t="s">
        <v>2111</v>
      </c>
      <c r="C179" s="724" t="s">
        <v>2398</v>
      </c>
      <c r="D179" s="805" t="s">
        <v>4069</v>
      </c>
      <c r="E179" s="806" t="s">
        <v>2417</v>
      </c>
      <c r="F179" s="724" t="s">
        <v>2394</v>
      </c>
      <c r="G179" s="724" t="s">
        <v>2497</v>
      </c>
      <c r="H179" s="724" t="s">
        <v>563</v>
      </c>
      <c r="I179" s="724" t="s">
        <v>2553</v>
      </c>
      <c r="J179" s="724" t="s">
        <v>1790</v>
      </c>
      <c r="K179" s="724" t="s">
        <v>2498</v>
      </c>
      <c r="L179" s="725">
        <v>0</v>
      </c>
      <c r="M179" s="725">
        <v>0</v>
      </c>
      <c r="N179" s="724">
        <v>2</v>
      </c>
      <c r="O179" s="807">
        <v>2</v>
      </c>
      <c r="P179" s="725">
        <v>0</v>
      </c>
      <c r="Q179" s="740"/>
      <c r="R179" s="724">
        <v>2</v>
      </c>
      <c r="S179" s="740">
        <v>1</v>
      </c>
      <c r="T179" s="807">
        <v>2</v>
      </c>
      <c r="U179" s="763">
        <v>1</v>
      </c>
    </row>
    <row r="180" spans="1:21" ht="14.4" customHeight="1" x14ac:dyDescent="0.3">
      <c r="A180" s="723">
        <v>4</v>
      </c>
      <c r="B180" s="724" t="s">
        <v>2111</v>
      </c>
      <c r="C180" s="724" t="s">
        <v>2398</v>
      </c>
      <c r="D180" s="805" t="s">
        <v>4069</v>
      </c>
      <c r="E180" s="806" t="s">
        <v>2417</v>
      </c>
      <c r="F180" s="724" t="s">
        <v>2394</v>
      </c>
      <c r="G180" s="724" t="s">
        <v>2497</v>
      </c>
      <c r="H180" s="724" t="s">
        <v>563</v>
      </c>
      <c r="I180" s="724" t="s">
        <v>1789</v>
      </c>
      <c r="J180" s="724" t="s">
        <v>1790</v>
      </c>
      <c r="K180" s="724" t="s">
        <v>2498</v>
      </c>
      <c r="L180" s="725">
        <v>0</v>
      </c>
      <c r="M180" s="725">
        <v>0</v>
      </c>
      <c r="N180" s="724">
        <v>3</v>
      </c>
      <c r="O180" s="807">
        <v>2.5</v>
      </c>
      <c r="P180" s="725">
        <v>0</v>
      </c>
      <c r="Q180" s="740"/>
      <c r="R180" s="724">
        <v>2</v>
      </c>
      <c r="S180" s="740">
        <v>0.66666666666666663</v>
      </c>
      <c r="T180" s="807">
        <v>1.5</v>
      </c>
      <c r="U180" s="763">
        <v>0.6</v>
      </c>
    </row>
    <row r="181" spans="1:21" ht="14.4" customHeight="1" x14ac:dyDescent="0.3">
      <c r="A181" s="723">
        <v>4</v>
      </c>
      <c r="B181" s="724" t="s">
        <v>2111</v>
      </c>
      <c r="C181" s="724" t="s">
        <v>2398</v>
      </c>
      <c r="D181" s="805" t="s">
        <v>4069</v>
      </c>
      <c r="E181" s="806" t="s">
        <v>2417</v>
      </c>
      <c r="F181" s="724" t="s">
        <v>2394</v>
      </c>
      <c r="G181" s="724" t="s">
        <v>2537</v>
      </c>
      <c r="H181" s="724" t="s">
        <v>563</v>
      </c>
      <c r="I181" s="724" t="s">
        <v>921</v>
      </c>
      <c r="J181" s="724" t="s">
        <v>922</v>
      </c>
      <c r="K181" s="724" t="s">
        <v>1333</v>
      </c>
      <c r="L181" s="725">
        <v>0</v>
      </c>
      <c r="M181" s="725">
        <v>0</v>
      </c>
      <c r="N181" s="724">
        <v>1</v>
      </c>
      <c r="O181" s="807">
        <v>0.5</v>
      </c>
      <c r="P181" s="725">
        <v>0</v>
      </c>
      <c r="Q181" s="740"/>
      <c r="R181" s="724">
        <v>1</v>
      </c>
      <c r="S181" s="740">
        <v>1</v>
      </c>
      <c r="T181" s="807">
        <v>0.5</v>
      </c>
      <c r="U181" s="763">
        <v>1</v>
      </c>
    </row>
    <row r="182" spans="1:21" ht="14.4" customHeight="1" x14ac:dyDescent="0.3">
      <c r="A182" s="723">
        <v>4</v>
      </c>
      <c r="B182" s="724" t="s">
        <v>2111</v>
      </c>
      <c r="C182" s="724" t="s">
        <v>2398</v>
      </c>
      <c r="D182" s="805" t="s">
        <v>4069</v>
      </c>
      <c r="E182" s="806" t="s">
        <v>2417</v>
      </c>
      <c r="F182" s="724" t="s">
        <v>2394</v>
      </c>
      <c r="G182" s="724" t="s">
        <v>2451</v>
      </c>
      <c r="H182" s="724" t="s">
        <v>975</v>
      </c>
      <c r="I182" s="724" t="s">
        <v>999</v>
      </c>
      <c r="J182" s="724" t="s">
        <v>2263</v>
      </c>
      <c r="K182" s="724" t="s">
        <v>2264</v>
      </c>
      <c r="L182" s="725">
        <v>0</v>
      </c>
      <c r="M182" s="725">
        <v>0</v>
      </c>
      <c r="N182" s="724">
        <v>2</v>
      </c>
      <c r="O182" s="807">
        <v>1.5</v>
      </c>
      <c r="P182" s="725">
        <v>0</v>
      </c>
      <c r="Q182" s="740"/>
      <c r="R182" s="724">
        <v>1</v>
      </c>
      <c r="S182" s="740">
        <v>0.5</v>
      </c>
      <c r="T182" s="807">
        <v>0.5</v>
      </c>
      <c r="U182" s="763">
        <v>0.33333333333333331</v>
      </c>
    </row>
    <row r="183" spans="1:21" ht="14.4" customHeight="1" x14ac:dyDescent="0.3">
      <c r="A183" s="723">
        <v>4</v>
      </c>
      <c r="B183" s="724" t="s">
        <v>2111</v>
      </c>
      <c r="C183" s="724" t="s">
        <v>2398</v>
      </c>
      <c r="D183" s="805" t="s">
        <v>4069</v>
      </c>
      <c r="E183" s="806" t="s">
        <v>2417</v>
      </c>
      <c r="F183" s="724" t="s">
        <v>2394</v>
      </c>
      <c r="G183" s="724" t="s">
        <v>2499</v>
      </c>
      <c r="H183" s="724" t="s">
        <v>563</v>
      </c>
      <c r="I183" s="724" t="s">
        <v>1137</v>
      </c>
      <c r="J183" s="724" t="s">
        <v>1138</v>
      </c>
      <c r="K183" s="724" t="s">
        <v>2500</v>
      </c>
      <c r="L183" s="725">
        <v>42.54</v>
      </c>
      <c r="M183" s="725">
        <v>42.54</v>
      </c>
      <c r="N183" s="724">
        <v>1</v>
      </c>
      <c r="O183" s="807">
        <v>1</v>
      </c>
      <c r="P183" s="725">
        <v>42.54</v>
      </c>
      <c r="Q183" s="740">
        <v>1</v>
      </c>
      <c r="R183" s="724">
        <v>1</v>
      </c>
      <c r="S183" s="740">
        <v>1</v>
      </c>
      <c r="T183" s="807">
        <v>1</v>
      </c>
      <c r="U183" s="763">
        <v>1</v>
      </c>
    </row>
    <row r="184" spans="1:21" ht="14.4" customHeight="1" x14ac:dyDescent="0.3">
      <c r="A184" s="723">
        <v>4</v>
      </c>
      <c r="B184" s="724" t="s">
        <v>2111</v>
      </c>
      <c r="C184" s="724" t="s">
        <v>2398</v>
      </c>
      <c r="D184" s="805" t="s">
        <v>4069</v>
      </c>
      <c r="E184" s="806" t="s">
        <v>2417</v>
      </c>
      <c r="F184" s="724" t="s">
        <v>2394</v>
      </c>
      <c r="G184" s="724" t="s">
        <v>2501</v>
      </c>
      <c r="H184" s="724" t="s">
        <v>563</v>
      </c>
      <c r="I184" s="724" t="s">
        <v>2502</v>
      </c>
      <c r="J184" s="724" t="s">
        <v>1142</v>
      </c>
      <c r="K184" s="724" t="s">
        <v>2503</v>
      </c>
      <c r="L184" s="725">
        <v>186.27</v>
      </c>
      <c r="M184" s="725">
        <v>372.54</v>
      </c>
      <c r="N184" s="724">
        <v>2</v>
      </c>
      <c r="O184" s="807">
        <v>1</v>
      </c>
      <c r="P184" s="725"/>
      <c r="Q184" s="740">
        <v>0</v>
      </c>
      <c r="R184" s="724"/>
      <c r="S184" s="740">
        <v>0</v>
      </c>
      <c r="T184" s="807"/>
      <c r="U184" s="763">
        <v>0</v>
      </c>
    </row>
    <row r="185" spans="1:21" ht="14.4" customHeight="1" x14ac:dyDescent="0.3">
      <c r="A185" s="723">
        <v>4</v>
      </c>
      <c r="B185" s="724" t="s">
        <v>2111</v>
      </c>
      <c r="C185" s="724" t="s">
        <v>2398</v>
      </c>
      <c r="D185" s="805" t="s">
        <v>4069</v>
      </c>
      <c r="E185" s="806" t="s">
        <v>2417</v>
      </c>
      <c r="F185" s="724" t="s">
        <v>2395</v>
      </c>
      <c r="G185" s="724" t="s">
        <v>2508</v>
      </c>
      <c r="H185" s="724" t="s">
        <v>563</v>
      </c>
      <c r="I185" s="724" t="s">
        <v>2511</v>
      </c>
      <c r="J185" s="724" t="s">
        <v>2510</v>
      </c>
      <c r="K185" s="724"/>
      <c r="L185" s="725">
        <v>0</v>
      </c>
      <c r="M185" s="725">
        <v>0</v>
      </c>
      <c r="N185" s="724">
        <v>5</v>
      </c>
      <c r="O185" s="807">
        <v>5</v>
      </c>
      <c r="P185" s="725">
        <v>0</v>
      </c>
      <c r="Q185" s="740"/>
      <c r="R185" s="724">
        <v>5</v>
      </c>
      <c r="S185" s="740">
        <v>1</v>
      </c>
      <c r="T185" s="807">
        <v>5</v>
      </c>
      <c r="U185" s="763">
        <v>1</v>
      </c>
    </row>
    <row r="186" spans="1:21" ht="14.4" customHeight="1" x14ac:dyDescent="0.3">
      <c r="A186" s="723">
        <v>4</v>
      </c>
      <c r="B186" s="724" t="s">
        <v>2111</v>
      </c>
      <c r="C186" s="724" t="s">
        <v>2398</v>
      </c>
      <c r="D186" s="805" t="s">
        <v>4069</v>
      </c>
      <c r="E186" s="806" t="s">
        <v>2441</v>
      </c>
      <c r="F186" s="724" t="s">
        <v>2394</v>
      </c>
      <c r="G186" s="724" t="s">
        <v>2450</v>
      </c>
      <c r="H186" s="724" t="s">
        <v>975</v>
      </c>
      <c r="I186" s="724" t="s">
        <v>1623</v>
      </c>
      <c r="J186" s="724" t="s">
        <v>1062</v>
      </c>
      <c r="K186" s="724" t="s">
        <v>2314</v>
      </c>
      <c r="L186" s="725">
        <v>154.36000000000001</v>
      </c>
      <c r="M186" s="725">
        <v>154.36000000000001</v>
      </c>
      <c r="N186" s="724">
        <v>1</v>
      </c>
      <c r="O186" s="807">
        <v>0.5</v>
      </c>
      <c r="P186" s="725">
        <v>154.36000000000001</v>
      </c>
      <c r="Q186" s="740">
        <v>1</v>
      </c>
      <c r="R186" s="724">
        <v>1</v>
      </c>
      <c r="S186" s="740">
        <v>1</v>
      </c>
      <c r="T186" s="807">
        <v>0.5</v>
      </c>
      <c r="U186" s="763">
        <v>1</v>
      </c>
    </row>
    <row r="187" spans="1:21" ht="14.4" customHeight="1" x14ac:dyDescent="0.3">
      <c r="A187" s="723">
        <v>4</v>
      </c>
      <c r="B187" s="724" t="s">
        <v>2111</v>
      </c>
      <c r="C187" s="724" t="s">
        <v>2398</v>
      </c>
      <c r="D187" s="805" t="s">
        <v>4069</v>
      </c>
      <c r="E187" s="806" t="s">
        <v>2441</v>
      </c>
      <c r="F187" s="724" t="s">
        <v>2394</v>
      </c>
      <c r="G187" s="724" t="s">
        <v>2515</v>
      </c>
      <c r="H187" s="724" t="s">
        <v>563</v>
      </c>
      <c r="I187" s="724" t="s">
        <v>2516</v>
      </c>
      <c r="J187" s="724" t="s">
        <v>1483</v>
      </c>
      <c r="K187" s="724" t="s">
        <v>2517</v>
      </c>
      <c r="L187" s="725">
        <v>301.2</v>
      </c>
      <c r="M187" s="725">
        <v>301.2</v>
      </c>
      <c r="N187" s="724">
        <v>1</v>
      </c>
      <c r="O187" s="807">
        <v>1</v>
      </c>
      <c r="P187" s="725"/>
      <c r="Q187" s="740">
        <v>0</v>
      </c>
      <c r="R187" s="724"/>
      <c r="S187" s="740">
        <v>0</v>
      </c>
      <c r="T187" s="807"/>
      <c r="U187" s="763">
        <v>0</v>
      </c>
    </row>
    <row r="188" spans="1:21" ht="14.4" customHeight="1" x14ac:dyDescent="0.3">
      <c r="A188" s="723">
        <v>4</v>
      </c>
      <c r="B188" s="724" t="s">
        <v>2111</v>
      </c>
      <c r="C188" s="724" t="s">
        <v>2398</v>
      </c>
      <c r="D188" s="805" t="s">
        <v>4069</v>
      </c>
      <c r="E188" s="806" t="s">
        <v>2441</v>
      </c>
      <c r="F188" s="724" t="s">
        <v>2394</v>
      </c>
      <c r="G188" s="724" t="s">
        <v>2451</v>
      </c>
      <c r="H188" s="724" t="s">
        <v>975</v>
      </c>
      <c r="I188" s="724" t="s">
        <v>999</v>
      </c>
      <c r="J188" s="724" t="s">
        <v>2263</v>
      </c>
      <c r="K188" s="724" t="s">
        <v>2264</v>
      </c>
      <c r="L188" s="725">
        <v>0</v>
      </c>
      <c r="M188" s="725">
        <v>0</v>
      </c>
      <c r="N188" s="724">
        <v>1</v>
      </c>
      <c r="O188" s="807">
        <v>0.5</v>
      </c>
      <c r="P188" s="725">
        <v>0</v>
      </c>
      <c r="Q188" s="740"/>
      <c r="R188" s="724">
        <v>1</v>
      </c>
      <c r="S188" s="740">
        <v>1</v>
      </c>
      <c r="T188" s="807">
        <v>0.5</v>
      </c>
      <c r="U188" s="763">
        <v>1</v>
      </c>
    </row>
    <row r="189" spans="1:21" ht="14.4" customHeight="1" x14ac:dyDescent="0.3">
      <c r="A189" s="723">
        <v>4</v>
      </c>
      <c r="B189" s="724" t="s">
        <v>2111</v>
      </c>
      <c r="C189" s="724" t="s">
        <v>2398</v>
      </c>
      <c r="D189" s="805" t="s">
        <v>4069</v>
      </c>
      <c r="E189" s="806" t="s">
        <v>2424</v>
      </c>
      <c r="F189" s="724" t="s">
        <v>2394</v>
      </c>
      <c r="G189" s="724" t="s">
        <v>2512</v>
      </c>
      <c r="H189" s="724" t="s">
        <v>563</v>
      </c>
      <c r="I189" s="724" t="s">
        <v>1464</v>
      </c>
      <c r="J189" s="724" t="s">
        <v>1465</v>
      </c>
      <c r="K189" s="724" t="s">
        <v>2536</v>
      </c>
      <c r="L189" s="725">
        <v>374.79</v>
      </c>
      <c r="M189" s="725">
        <v>1124.3700000000001</v>
      </c>
      <c r="N189" s="724">
        <v>3</v>
      </c>
      <c r="O189" s="807">
        <v>0.5</v>
      </c>
      <c r="P189" s="725"/>
      <c r="Q189" s="740">
        <v>0</v>
      </c>
      <c r="R189" s="724"/>
      <c r="S189" s="740">
        <v>0</v>
      </c>
      <c r="T189" s="807"/>
      <c r="U189" s="763">
        <v>0</v>
      </c>
    </row>
    <row r="190" spans="1:21" ht="14.4" customHeight="1" x14ac:dyDescent="0.3">
      <c r="A190" s="723">
        <v>4</v>
      </c>
      <c r="B190" s="724" t="s">
        <v>2111</v>
      </c>
      <c r="C190" s="724" t="s">
        <v>2398</v>
      </c>
      <c r="D190" s="805" t="s">
        <v>4069</v>
      </c>
      <c r="E190" s="806" t="s">
        <v>2424</v>
      </c>
      <c r="F190" s="724" t="s">
        <v>2394</v>
      </c>
      <c r="G190" s="724" t="s">
        <v>2645</v>
      </c>
      <c r="H190" s="724" t="s">
        <v>975</v>
      </c>
      <c r="I190" s="724" t="s">
        <v>2651</v>
      </c>
      <c r="J190" s="724" t="s">
        <v>1528</v>
      </c>
      <c r="K190" s="724" t="s">
        <v>2652</v>
      </c>
      <c r="L190" s="725">
        <v>48.42</v>
      </c>
      <c r="M190" s="725">
        <v>48.42</v>
      </c>
      <c r="N190" s="724">
        <v>1</v>
      </c>
      <c r="O190" s="807">
        <v>0.5</v>
      </c>
      <c r="P190" s="725"/>
      <c r="Q190" s="740">
        <v>0</v>
      </c>
      <c r="R190" s="724"/>
      <c r="S190" s="740">
        <v>0</v>
      </c>
      <c r="T190" s="807"/>
      <c r="U190" s="763">
        <v>0</v>
      </c>
    </row>
    <row r="191" spans="1:21" ht="14.4" customHeight="1" x14ac:dyDescent="0.3">
      <c r="A191" s="723">
        <v>4</v>
      </c>
      <c r="B191" s="724" t="s">
        <v>2111</v>
      </c>
      <c r="C191" s="724" t="s">
        <v>2398</v>
      </c>
      <c r="D191" s="805" t="s">
        <v>4069</v>
      </c>
      <c r="E191" s="806" t="s">
        <v>2424</v>
      </c>
      <c r="F191" s="724" t="s">
        <v>2394</v>
      </c>
      <c r="G191" s="724" t="s">
        <v>2515</v>
      </c>
      <c r="H191" s="724" t="s">
        <v>563</v>
      </c>
      <c r="I191" s="724" t="s">
        <v>1482</v>
      </c>
      <c r="J191" s="724" t="s">
        <v>1483</v>
      </c>
      <c r="K191" s="724" t="s">
        <v>2517</v>
      </c>
      <c r="L191" s="725">
        <v>301.2</v>
      </c>
      <c r="M191" s="725">
        <v>301.2</v>
      </c>
      <c r="N191" s="724">
        <v>1</v>
      </c>
      <c r="O191" s="807">
        <v>0.5</v>
      </c>
      <c r="P191" s="725"/>
      <c r="Q191" s="740">
        <v>0</v>
      </c>
      <c r="R191" s="724"/>
      <c r="S191" s="740">
        <v>0</v>
      </c>
      <c r="T191" s="807"/>
      <c r="U191" s="763">
        <v>0</v>
      </c>
    </row>
    <row r="192" spans="1:21" ht="14.4" customHeight="1" x14ac:dyDescent="0.3">
      <c r="A192" s="723">
        <v>4</v>
      </c>
      <c r="B192" s="724" t="s">
        <v>2111</v>
      </c>
      <c r="C192" s="724" t="s">
        <v>2398</v>
      </c>
      <c r="D192" s="805" t="s">
        <v>4069</v>
      </c>
      <c r="E192" s="806" t="s">
        <v>2424</v>
      </c>
      <c r="F192" s="724" t="s">
        <v>2394</v>
      </c>
      <c r="G192" s="724" t="s">
        <v>2653</v>
      </c>
      <c r="H192" s="724" t="s">
        <v>563</v>
      </c>
      <c r="I192" s="724" t="s">
        <v>891</v>
      </c>
      <c r="J192" s="724" t="s">
        <v>892</v>
      </c>
      <c r="K192" s="724" t="s">
        <v>2654</v>
      </c>
      <c r="L192" s="725">
        <v>83.68</v>
      </c>
      <c r="M192" s="725">
        <v>251.04000000000002</v>
      </c>
      <c r="N192" s="724">
        <v>3</v>
      </c>
      <c r="O192" s="807">
        <v>0.5</v>
      </c>
      <c r="P192" s="725"/>
      <c r="Q192" s="740">
        <v>0</v>
      </c>
      <c r="R192" s="724"/>
      <c r="S192" s="740">
        <v>0</v>
      </c>
      <c r="T192" s="807"/>
      <c r="U192" s="763">
        <v>0</v>
      </c>
    </row>
    <row r="193" spans="1:21" ht="14.4" customHeight="1" x14ac:dyDescent="0.3">
      <c r="A193" s="723">
        <v>4</v>
      </c>
      <c r="B193" s="724" t="s">
        <v>2111</v>
      </c>
      <c r="C193" s="724" t="s">
        <v>2400</v>
      </c>
      <c r="D193" s="805" t="s">
        <v>4070</v>
      </c>
      <c r="E193" s="806" t="s">
        <v>2411</v>
      </c>
      <c r="F193" s="724" t="s">
        <v>2394</v>
      </c>
      <c r="G193" s="724" t="s">
        <v>2655</v>
      </c>
      <c r="H193" s="724" t="s">
        <v>563</v>
      </c>
      <c r="I193" s="724" t="s">
        <v>2656</v>
      </c>
      <c r="J193" s="724" t="s">
        <v>769</v>
      </c>
      <c r="K193" s="724" t="s">
        <v>2657</v>
      </c>
      <c r="L193" s="725">
        <v>103.64</v>
      </c>
      <c r="M193" s="725">
        <v>207.28</v>
      </c>
      <c r="N193" s="724">
        <v>2</v>
      </c>
      <c r="O193" s="807">
        <v>0.5</v>
      </c>
      <c r="P193" s="725"/>
      <c r="Q193" s="740">
        <v>0</v>
      </c>
      <c r="R193" s="724"/>
      <c r="S193" s="740">
        <v>0</v>
      </c>
      <c r="T193" s="807"/>
      <c r="U193" s="763">
        <v>0</v>
      </c>
    </row>
    <row r="194" spans="1:21" ht="14.4" customHeight="1" x14ac:dyDescent="0.3">
      <c r="A194" s="723">
        <v>4</v>
      </c>
      <c r="B194" s="724" t="s">
        <v>2111</v>
      </c>
      <c r="C194" s="724" t="s">
        <v>2400</v>
      </c>
      <c r="D194" s="805" t="s">
        <v>4070</v>
      </c>
      <c r="E194" s="806" t="s">
        <v>2411</v>
      </c>
      <c r="F194" s="724" t="s">
        <v>2394</v>
      </c>
      <c r="G194" s="724" t="s">
        <v>2658</v>
      </c>
      <c r="H194" s="724" t="s">
        <v>975</v>
      </c>
      <c r="I194" s="724" t="s">
        <v>2659</v>
      </c>
      <c r="J194" s="724" t="s">
        <v>2660</v>
      </c>
      <c r="K194" s="724" t="s">
        <v>2661</v>
      </c>
      <c r="L194" s="725">
        <v>70.540000000000006</v>
      </c>
      <c r="M194" s="725">
        <v>70.540000000000006</v>
      </c>
      <c r="N194" s="724">
        <v>1</v>
      </c>
      <c r="O194" s="807">
        <v>0.5</v>
      </c>
      <c r="P194" s="725">
        <v>70.540000000000006</v>
      </c>
      <c r="Q194" s="740">
        <v>1</v>
      </c>
      <c r="R194" s="724">
        <v>1</v>
      </c>
      <c r="S194" s="740">
        <v>1</v>
      </c>
      <c r="T194" s="807">
        <v>0.5</v>
      </c>
      <c r="U194" s="763">
        <v>1</v>
      </c>
    </row>
    <row r="195" spans="1:21" ht="14.4" customHeight="1" x14ac:dyDescent="0.3">
      <c r="A195" s="723">
        <v>4</v>
      </c>
      <c r="B195" s="724" t="s">
        <v>2111</v>
      </c>
      <c r="C195" s="724" t="s">
        <v>2400</v>
      </c>
      <c r="D195" s="805" t="s">
        <v>4070</v>
      </c>
      <c r="E195" s="806" t="s">
        <v>2411</v>
      </c>
      <c r="F195" s="724" t="s">
        <v>2394</v>
      </c>
      <c r="G195" s="724" t="s">
        <v>2662</v>
      </c>
      <c r="H195" s="724" t="s">
        <v>563</v>
      </c>
      <c r="I195" s="724" t="s">
        <v>2663</v>
      </c>
      <c r="J195" s="724" t="s">
        <v>2664</v>
      </c>
      <c r="K195" s="724" t="s">
        <v>2665</v>
      </c>
      <c r="L195" s="725">
        <v>46.75</v>
      </c>
      <c r="M195" s="725">
        <v>140.25</v>
      </c>
      <c r="N195" s="724">
        <v>3</v>
      </c>
      <c r="O195" s="807">
        <v>0.5</v>
      </c>
      <c r="P195" s="725">
        <v>140.25</v>
      </c>
      <c r="Q195" s="740">
        <v>1</v>
      </c>
      <c r="R195" s="724">
        <v>3</v>
      </c>
      <c r="S195" s="740">
        <v>1</v>
      </c>
      <c r="T195" s="807">
        <v>0.5</v>
      </c>
      <c r="U195" s="763">
        <v>1</v>
      </c>
    </row>
    <row r="196" spans="1:21" ht="14.4" customHeight="1" x14ac:dyDescent="0.3">
      <c r="A196" s="723">
        <v>4</v>
      </c>
      <c r="B196" s="724" t="s">
        <v>2111</v>
      </c>
      <c r="C196" s="724" t="s">
        <v>2400</v>
      </c>
      <c r="D196" s="805" t="s">
        <v>4070</v>
      </c>
      <c r="E196" s="806" t="s">
        <v>2411</v>
      </c>
      <c r="F196" s="724" t="s">
        <v>2394</v>
      </c>
      <c r="G196" s="724" t="s">
        <v>2666</v>
      </c>
      <c r="H196" s="724" t="s">
        <v>563</v>
      </c>
      <c r="I196" s="724" t="s">
        <v>2667</v>
      </c>
      <c r="J196" s="724" t="s">
        <v>2668</v>
      </c>
      <c r="K196" s="724" t="s">
        <v>2669</v>
      </c>
      <c r="L196" s="725">
        <v>159.16999999999999</v>
      </c>
      <c r="M196" s="725">
        <v>477.51</v>
      </c>
      <c r="N196" s="724">
        <v>3</v>
      </c>
      <c r="O196" s="807">
        <v>1.5</v>
      </c>
      <c r="P196" s="725">
        <v>477.51</v>
      </c>
      <c r="Q196" s="740">
        <v>1</v>
      </c>
      <c r="R196" s="724">
        <v>3</v>
      </c>
      <c r="S196" s="740">
        <v>1</v>
      </c>
      <c r="T196" s="807">
        <v>1.5</v>
      </c>
      <c r="U196" s="763">
        <v>1</v>
      </c>
    </row>
    <row r="197" spans="1:21" ht="14.4" customHeight="1" x14ac:dyDescent="0.3">
      <c r="A197" s="723">
        <v>4</v>
      </c>
      <c r="B197" s="724" t="s">
        <v>2111</v>
      </c>
      <c r="C197" s="724" t="s">
        <v>2400</v>
      </c>
      <c r="D197" s="805" t="s">
        <v>4070</v>
      </c>
      <c r="E197" s="806" t="s">
        <v>2411</v>
      </c>
      <c r="F197" s="724" t="s">
        <v>2394</v>
      </c>
      <c r="G197" s="724" t="s">
        <v>2670</v>
      </c>
      <c r="H197" s="724" t="s">
        <v>563</v>
      </c>
      <c r="I197" s="724" t="s">
        <v>2671</v>
      </c>
      <c r="J197" s="724" t="s">
        <v>2672</v>
      </c>
      <c r="K197" s="724" t="s">
        <v>2673</v>
      </c>
      <c r="L197" s="725">
        <v>107.27</v>
      </c>
      <c r="M197" s="725">
        <v>214.54</v>
      </c>
      <c r="N197" s="724">
        <v>2</v>
      </c>
      <c r="O197" s="807">
        <v>0.5</v>
      </c>
      <c r="P197" s="725">
        <v>214.54</v>
      </c>
      <c r="Q197" s="740">
        <v>1</v>
      </c>
      <c r="R197" s="724">
        <v>2</v>
      </c>
      <c r="S197" s="740">
        <v>1</v>
      </c>
      <c r="T197" s="807">
        <v>0.5</v>
      </c>
      <c r="U197" s="763">
        <v>1</v>
      </c>
    </row>
    <row r="198" spans="1:21" ht="14.4" customHeight="1" x14ac:dyDescent="0.3">
      <c r="A198" s="723">
        <v>4</v>
      </c>
      <c r="B198" s="724" t="s">
        <v>2111</v>
      </c>
      <c r="C198" s="724" t="s">
        <v>2400</v>
      </c>
      <c r="D198" s="805" t="s">
        <v>4070</v>
      </c>
      <c r="E198" s="806" t="s">
        <v>2411</v>
      </c>
      <c r="F198" s="724" t="s">
        <v>2394</v>
      </c>
      <c r="G198" s="724" t="s">
        <v>2674</v>
      </c>
      <c r="H198" s="724" t="s">
        <v>563</v>
      </c>
      <c r="I198" s="724" t="s">
        <v>1491</v>
      </c>
      <c r="J198" s="724" t="s">
        <v>1492</v>
      </c>
      <c r="K198" s="724" t="s">
        <v>2675</v>
      </c>
      <c r="L198" s="725">
        <v>94.84</v>
      </c>
      <c r="M198" s="725">
        <v>94.84</v>
      </c>
      <c r="N198" s="724">
        <v>1</v>
      </c>
      <c r="O198" s="807">
        <v>1</v>
      </c>
      <c r="P198" s="725">
        <v>94.84</v>
      </c>
      <c r="Q198" s="740">
        <v>1</v>
      </c>
      <c r="R198" s="724">
        <v>1</v>
      </c>
      <c r="S198" s="740">
        <v>1</v>
      </c>
      <c r="T198" s="807">
        <v>1</v>
      </c>
      <c r="U198" s="763">
        <v>1</v>
      </c>
    </row>
    <row r="199" spans="1:21" ht="14.4" customHeight="1" x14ac:dyDescent="0.3">
      <c r="A199" s="723">
        <v>4</v>
      </c>
      <c r="B199" s="724" t="s">
        <v>2111</v>
      </c>
      <c r="C199" s="724" t="s">
        <v>2400</v>
      </c>
      <c r="D199" s="805" t="s">
        <v>4070</v>
      </c>
      <c r="E199" s="806" t="s">
        <v>2411</v>
      </c>
      <c r="F199" s="724" t="s">
        <v>2394</v>
      </c>
      <c r="G199" s="724" t="s">
        <v>2645</v>
      </c>
      <c r="H199" s="724" t="s">
        <v>975</v>
      </c>
      <c r="I199" s="724" t="s">
        <v>2651</v>
      </c>
      <c r="J199" s="724" t="s">
        <v>1528</v>
      </c>
      <c r="K199" s="724" t="s">
        <v>2652</v>
      </c>
      <c r="L199" s="725">
        <v>48.42</v>
      </c>
      <c r="M199" s="725">
        <v>96.84</v>
      </c>
      <c r="N199" s="724">
        <v>2</v>
      </c>
      <c r="O199" s="807">
        <v>1</v>
      </c>
      <c r="P199" s="725">
        <v>96.84</v>
      </c>
      <c r="Q199" s="740">
        <v>1</v>
      </c>
      <c r="R199" s="724">
        <v>2</v>
      </c>
      <c r="S199" s="740">
        <v>1</v>
      </c>
      <c r="T199" s="807">
        <v>1</v>
      </c>
      <c r="U199" s="763">
        <v>1</v>
      </c>
    </row>
    <row r="200" spans="1:21" ht="14.4" customHeight="1" x14ac:dyDescent="0.3">
      <c r="A200" s="723">
        <v>4</v>
      </c>
      <c r="B200" s="724" t="s">
        <v>2111</v>
      </c>
      <c r="C200" s="724" t="s">
        <v>2400</v>
      </c>
      <c r="D200" s="805" t="s">
        <v>4070</v>
      </c>
      <c r="E200" s="806" t="s">
        <v>2411</v>
      </c>
      <c r="F200" s="724" t="s">
        <v>2394</v>
      </c>
      <c r="G200" s="724" t="s">
        <v>2676</v>
      </c>
      <c r="H200" s="724" t="s">
        <v>563</v>
      </c>
      <c r="I200" s="724" t="s">
        <v>2677</v>
      </c>
      <c r="J200" s="724" t="s">
        <v>2678</v>
      </c>
      <c r="K200" s="724" t="s">
        <v>2679</v>
      </c>
      <c r="L200" s="725">
        <v>168.9</v>
      </c>
      <c r="M200" s="725">
        <v>168.9</v>
      </c>
      <c r="N200" s="724">
        <v>1</v>
      </c>
      <c r="O200" s="807">
        <v>1</v>
      </c>
      <c r="P200" s="725">
        <v>168.9</v>
      </c>
      <c r="Q200" s="740">
        <v>1</v>
      </c>
      <c r="R200" s="724">
        <v>1</v>
      </c>
      <c r="S200" s="740">
        <v>1</v>
      </c>
      <c r="T200" s="807">
        <v>1</v>
      </c>
      <c r="U200" s="763">
        <v>1</v>
      </c>
    </row>
    <row r="201" spans="1:21" ht="14.4" customHeight="1" x14ac:dyDescent="0.3">
      <c r="A201" s="723">
        <v>4</v>
      </c>
      <c r="B201" s="724" t="s">
        <v>2111</v>
      </c>
      <c r="C201" s="724" t="s">
        <v>2400</v>
      </c>
      <c r="D201" s="805" t="s">
        <v>4070</v>
      </c>
      <c r="E201" s="806" t="s">
        <v>2411</v>
      </c>
      <c r="F201" s="724" t="s">
        <v>2394</v>
      </c>
      <c r="G201" s="724" t="s">
        <v>2680</v>
      </c>
      <c r="H201" s="724" t="s">
        <v>563</v>
      </c>
      <c r="I201" s="724" t="s">
        <v>2681</v>
      </c>
      <c r="J201" s="724" t="s">
        <v>2682</v>
      </c>
      <c r="K201" s="724" t="s">
        <v>2683</v>
      </c>
      <c r="L201" s="725">
        <v>78.33</v>
      </c>
      <c r="M201" s="725">
        <v>78.33</v>
      </c>
      <c r="N201" s="724">
        <v>1</v>
      </c>
      <c r="O201" s="807">
        <v>1</v>
      </c>
      <c r="P201" s="725">
        <v>78.33</v>
      </c>
      <c r="Q201" s="740">
        <v>1</v>
      </c>
      <c r="R201" s="724">
        <v>1</v>
      </c>
      <c r="S201" s="740">
        <v>1</v>
      </c>
      <c r="T201" s="807">
        <v>1</v>
      </c>
      <c r="U201" s="763">
        <v>1</v>
      </c>
    </row>
    <row r="202" spans="1:21" ht="14.4" customHeight="1" x14ac:dyDescent="0.3">
      <c r="A202" s="723">
        <v>4</v>
      </c>
      <c r="B202" s="724" t="s">
        <v>2111</v>
      </c>
      <c r="C202" s="724" t="s">
        <v>2400</v>
      </c>
      <c r="D202" s="805" t="s">
        <v>4070</v>
      </c>
      <c r="E202" s="806" t="s">
        <v>2411</v>
      </c>
      <c r="F202" s="724" t="s">
        <v>2394</v>
      </c>
      <c r="G202" s="724" t="s">
        <v>2515</v>
      </c>
      <c r="H202" s="724" t="s">
        <v>563</v>
      </c>
      <c r="I202" s="724" t="s">
        <v>2516</v>
      </c>
      <c r="J202" s="724" t="s">
        <v>1483</v>
      </c>
      <c r="K202" s="724" t="s">
        <v>2517</v>
      </c>
      <c r="L202" s="725">
        <v>301.2</v>
      </c>
      <c r="M202" s="725">
        <v>903.59999999999991</v>
      </c>
      <c r="N202" s="724">
        <v>3</v>
      </c>
      <c r="O202" s="807">
        <v>1.5</v>
      </c>
      <c r="P202" s="725">
        <v>903.59999999999991</v>
      </c>
      <c r="Q202" s="740">
        <v>1</v>
      </c>
      <c r="R202" s="724">
        <v>3</v>
      </c>
      <c r="S202" s="740">
        <v>1</v>
      </c>
      <c r="T202" s="807">
        <v>1.5</v>
      </c>
      <c r="U202" s="763">
        <v>1</v>
      </c>
    </row>
    <row r="203" spans="1:21" ht="14.4" customHeight="1" x14ac:dyDescent="0.3">
      <c r="A203" s="723">
        <v>4</v>
      </c>
      <c r="B203" s="724" t="s">
        <v>2111</v>
      </c>
      <c r="C203" s="724" t="s">
        <v>2400</v>
      </c>
      <c r="D203" s="805" t="s">
        <v>4070</v>
      </c>
      <c r="E203" s="806" t="s">
        <v>2411</v>
      </c>
      <c r="F203" s="724" t="s">
        <v>2394</v>
      </c>
      <c r="G203" s="724" t="s">
        <v>2684</v>
      </c>
      <c r="H203" s="724" t="s">
        <v>563</v>
      </c>
      <c r="I203" s="724" t="s">
        <v>2685</v>
      </c>
      <c r="J203" s="724" t="s">
        <v>2686</v>
      </c>
      <c r="K203" s="724" t="s">
        <v>2456</v>
      </c>
      <c r="L203" s="725">
        <v>115.27</v>
      </c>
      <c r="M203" s="725">
        <v>345.81</v>
      </c>
      <c r="N203" s="724">
        <v>3</v>
      </c>
      <c r="O203" s="807">
        <v>0.5</v>
      </c>
      <c r="P203" s="725">
        <v>345.81</v>
      </c>
      <c r="Q203" s="740">
        <v>1</v>
      </c>
      <c r="R203" s="724">
        <v>3</v>
      </c>
      <c r="S203" s="740">
        <v>1</v>
      </c>
      <c r="T203" s="807">
        <v>0.5</v>
      </c>
      <c r="U203" s="763">
        <v>1</v>
      </c>
    </row>
    <row r="204" spans="1:21" ht="14.4" customHeight="1" x14ac:dyDescent="0.3">
      <c r="A204" s="723">
        <v>4</v>
      </c>
      <c r="B204" s="724" t="s">
        <v>2111</v>
      </c>
      <c r="C204" s="724" t="s">
        <v>2400</v>
      </c>
      <c r="D204" s="805" t="s">
        <v>4070</v>
      </c>
      <c r="E204" s="806" t="s">
        <v>2411</v>
      </c>
      <c r="F204" s="724" t="s">
        <v>2394</v>
      </c>
      <c r="G204" s="724" t="s">
        <v>2687</v>
      </c>
      <c r="H204" s="724" t="s">
        <v>563</v>
      </c>
      <c r="I204" s="724" t="s">
        <v>2688</v>
      </c>
      <c r="J204" s="724" t="s">
        <v>2689</v>
      </c>
      <c r="K204" s="724" t="s">
        <v>2690</v>
      </c>
      <c r="L204" s="725">
        <v>0</v>
      </c>
      <c r="M204" s="725">
        <v>0</v>
      </c>
      <c r="N204" s="724">
        <v>2</v>
      </c>
      <c r="O204" s="807">
        <v>1</v>
      </c>
      <c r="P204" s="725"/>
      <c r="Q204" s="740"/>
      <c r="R204" s="724"/>
      <c r="S204" s="740">
        <v>0</v>
      </c>
      <c r="T204" s="807"/>
      <c r="U204" s="763">
        <v>0</v>
      </c>
    </row>
    <row r="205" spans="1:21" ht="14.4" customHeight="1" x14ac:dyDescent="0.3">
      <c r="A205" s="723">
        <v>4</v>
      </c>
      <c r="B205" s="724" t="s">
        <v>2111</v>
      </c>
      <c r="C205" s="724" t="s">
        <v>2400</v>
      </c>
      <c r="D205" s="805" t="s">
        <v>4070</v>
      </c>
      <c r="E205" s="806" t="s">
        <v>2411</v>
      </c>
      <c r="F205" s="724" t="s">
        <v>2394</v>
      </c>
      <c r="G205" s="724" t="s">
        <v>2691</v>
      </c>
      <c r="H205" s="724" t="s">
        <v>975</v>
      </c>
      <c r="I205" s="724" t="s">
        <v>2692</v>
      </c>
      <c r="J205" s="724" t="s">
        <v>2306</v>
      </c>
      <c r="K205" s="724" t="s">
        <v>2693</v>
      </c>
      <c r="L205" s="725">
        <v>543.36</v>
      </c>
      <c r="M205" s="725">
        <v>1086.72</v>
      </c>
      <c r="N205" s="724">
        <v>2</v>
      </c>
      <c r="O205" s="807">
        <v>0.5</v>
      </c>
      <c r="P205" s="725">
        <v>1086.72</v>
      </c>
      <c r="Q205" s="740">
        <v>1</v>
      </c>
      <c r="R205" s="724">
        <v>2</v>
      </c>
      <c r="S205" s="740">
        <v>1</v>
      </c>
      <c r="T205" s="807">
        <v>0.5</v>
      </c>
      <c r="U205" s="763">
        <v>1</v>
      </c>
    </row>
    <row r="206" spans="1:21" ht="14.4" customHeight="1" x14ac:dyDescent="0.3">
      <c r="A206" s="723">
        <v>4</v>
      </c>
      <c r="B206" s="724" t="s">
        <v>2111</v>
      </c>
      <c r="C206" s="724" t="s">
        <v>2400</v>
      </c>
      <c r="D206" s="805" t="s">
        <v>4070</v>
      </c>
      <c r="E206" s="806" t="s">
        <v>2411</v>
      </c>
      <c r="F206" s="724" t="s">
        <v>2394</v>
      </c>
      <c r="G206" s="724" t="s">
        <v>2694</v>
      </c>
      <c r="H206" s="724" t="s">
        <v>563</v>
      </c>
      <c r="I206" s="724" t="s">
        <v>2695</v>
      </c>
      <c r="J206" s="724" t="s">
        <v>940</v>
      </c>
      <c r="K206" s="724" t="s">
        <v>2696</v>
      </c>
      <c r="L206" s="725">
        <v>0</v>
      </c>
      <c r="M206" s="725">
        <v>0</v>
      </c>
      <c r="N206" s="724">
        <v>2</v>
      </c>
      <c r="O206" s="807">
        <v>1.5</v>
      </c>
      <c r="P206" s="725">
        <v>0</v>
      </c>
      <c r="Q206" s="740"/>
      <c r="R206" s="724">
        <v>1</v>
      </c>
      <c r="S206" s="740">
        <v>0.5</v>
      </c>
      <c r="T206" s="807">
        <v>0.5</v>
      </c>
      <c r="U206" s="763">
        <v>0.33333333333333331</v>
      </c>
    </row>
    <row r="207" spans="1:21" ht="14.4" customHeight="1" x14ac:dyDescent="0.3">
      <c r="A207" s="723">
        <v>4</v>
      </c>
      <c r="B207" s="724" t="s">
        <v>2111</v>
      </c>
      <c r="C207" s="724" t="s">
        <v>2400</v>
      </c>
      <c r="D207" s="805" t="s">
        <v>4070</v>
      </c>
      <c r="E207" s="806" t="s">
        <v>2411</v>
      </c>
      <c r="F207" s="724" t="s">
        <v>2394</v>
      </c>
      <c r="G207" s="724" t="s">
        <v>2697</v>
      </c>
      <c r="H207" s="724" t="s">
        <v>563</v>
      </c>
      <c r="I207" s="724" t="s">
        <v>2698</v>
      </c>
      <c r="J207" s="724" t="s">
        <v>2699</v>
      </c>
      <c r="K207" s="724" t="s">
        <v>2700</v>
      </c>
      <c r="L207" s="725">
        <v>0</v>
      </c>
      <c r="M207" s="725">
        <v>0</v>
      </c>
      <c r="N207" s="724">
        <v>1</v>
      </c>
      <c r="O207" s="807">
        <v>0.5</v>
      </c>
      <c r="P207" s="725"/>
      <c r="Q207" s="740"/>
      <c r="R207" s="724"/>
      <c r="S207" s="740">
        <v>0</v>
      </c>
      <c r="T207" s="807"/>
      <c r="U207" s="763">
        <v>0</v>
      </c>
    </row>
    <row r="208" spans="1:21" ht="14.4" customHeight="1" x14ac:dyDescent="0.3">
      <c r="A208" s="723">
        <v>4</v>
      </c>
      <c r="B208" s="724" t="s">
        <v>2111</v>
      </c>
      <c r="C208" s="724" t="s">
        <v>2400</v>
      </c>
      <c r="D208" s="805" t="s">
        <v>4070</v>
      </c>
      <c r="E208" s="806" t="s">
        <v>2412</v>
      </c>
      <c r="F208" s="724" t="s">
        <v>2394</v>
      </c>
      <c r="G208" s="724" t="s">
        <v>2531</v>
      </c>
      <c r="H208" s="724" t="s">
        <v>563</v>
      </c>
      <c r="I208" s="724" t="s">
        <v>2532</v>
      </c>
      <c r="J208" s="724" t="s">
        <v>957</v>
      </c>
      <c r="K208" s="724" t="s">
        <v>2533</v>
      </c>
      <c r="L208" s="725">
        <v>760.22</v>
      </c>
      <c r="M208" s="725">
        <v>760.22</v>
      </c>
      <c r="N208" s="724">
        <v>1</v>
      </c>
      <c r="O208" s="807">
        <v>0.5</v>
      </c>
      <c r="P208" s="725"/>
      <c r="Q208" s="740">
        <v>0</v>
      </c>
      <c r="R208" s="724"/>
      <c r="S208" s="740">
        <v>0</v>
      </c>
      <c r="T208" s="807"/>
      <c r="U208" s="763">
        <v>0</v>
      </c>
    </row>
    <row r="209" spans="1:21" ht="14.4" customHeight="1" x14ac:dyDescent="0.3">
      <c r="A209" s="723">
        <v>4</v>
      </c>
      <c r="B209" s="724" t="s">
        <v>2111</v>
      </c>
      <c r="C209" s="724" t="s">
        <v>2400</v>
      </c>
      <c r="D209" s="805" t="s">
        <v>4070</v>
      </c>
      <c r="E209" s="806" t="s">
        <v>2412</v>
      </c>
      <c r="F209" s="724" t="s">
        <v>2394</v>
      </c>
      <c r="G209" s="724" t="s">
        <v>2701</v>
      </c>
      <c r="H209" s="724" t="s">
        <v>563</v>
      </c>
      <c r="I209" s="724" t="s">
        <v>1343</v>
      </c>
      <c r="J209" s="724" t="s">
        <v>1690</v>
      </c>
      <c r="K209" s="724" t="s">
        <v>2702</v>
      </c>
      <c r="L209" s="725">
        <v>77.62</v>
      </c>
      <c r="M209" s="725">
        <v>77.62</v>
      </c>
      <c r="N209" s="724">
        <v>1</v>
      </c>
      <c r="O209" s="807">
        <v>0.5</v>
      </c>
      <c r="P209" s="725"/>
      <c r="Q209" s="740">
        <v>0</v>
      </c>
      <c r="R209" s="724"/>
      <c r="S209" s="740">
        <v>0</v>
      </c>
      <c r="T209" s="807"/>
      <c r="U209" s="763">
        <v>0</v>
      </c>
    </row>
    <row r="210" spans="1:21" ht="14.4" customHeight="1" x14ac:dyDescent="0.3">
      <c r="A210" s="723">
        <v>4</v>
      </c>
      <c r="B210" s="724" t="s">
        <v>2111</v>
      </c>
      <c r="C210" s="724" t="s">
        <v>2400</v>
      </c>
      <c r="D210" s="805" t="s">
        <v>4070</v>
      </c>
      <c r="E210" s="806" t="s">
        <v>2412</v>
      </c>
      <c r="F210" s="724" t="s">
        <v>2394</v>
      </c>
      <c r="G210" s="724" t="s">
        <v>2703</v>
      </c>
      <c r="H210" s="724" t="s">
        <v>563</v>
      </c>
      <c r="I210" s="724" t="s">
        <v>2704</v>
      </c>
      <c r="J210" s="724" t="s">
        <v>2705</v>
      </c>
      <c r="K210" s="724" t="s">
        <v>2706</v>
      </c>
      <c r="L210" s="725">
        <v>0</v>
      </c>
      <c r="M210" s="725">
        <v>0</v>
      </c>
      <c r="N210" s="724">
        <v>1</v>
      </c>
      <c r="O210" s="807">
        <v>1</v>
      </c>
      <c r="P210" s="725">
        <v>0</v>
      </c>
      <c r="Q210" s="740"/>
      <c r="R210" s="724">
        <v>1</v>
      </c>
      <c r="S210" s="740">
        <v>1</v>
      </c>
      <c r="T210" s="807">
        <v>1</v>
      </c>
      <c r="U210" s="763">
        <v>1</v>
      </c>
    </row>
    <row r="211" spans="1:21" ht="14.4" customHeight="1" x14ac:dyDescent="0.3">
      <c r="A211" s="723">
        <v>4</v>
      </c>
      <c r="B211" s="724" t="s">
        <v>2111</v>
      </c>
      <c r="C211" s="724" t="s">
        <v>2400</v>
      </c>
      <c r="D211" s="805" t="s">
        <v>4070</v>
      </c>
      <c r="E211" s="806" t="s">
        <v>2412</v>
      </c>
      <c r="F211" s="724" t="s">
        <v>2396</v>
      </c>
      <c r="G211" s="724" t="s">
        <v>2459</v>
      </c>
      <c r="H211" s="724" t="s">
        <v>563</v>
      </c>
      <c r="I211" s="724" t="s">
        <v>2460</v>
      </c>
      <c r="J211" s="724" t="s">
        <v>2461</v>
      </c>
      <c r="K211" s="724" t="s">
        <v>2462</v>
      </c>
      <c r="L211" s="725">
        <v>100</v>
      </c>
      <c r="M211" s="725">
        <v>400</v>
      </c>
      <c r="N211" s="724">
        <v>4</v>
      </c>
      <c r="O211" s="807">
        <v>1</v>
      </c>
      <c r="P211" s="725">
        <v>400</v>
      </c>
      <c r="Q211" s="740">
        <v>1</v>
      </c>
      <c r="R211" s="724">
        <v>4</v>
      </c>
      <c r="S211" s="740">
        <v>1</v>
      </c>
      <c r="T211" s="807">
        <v>1</v>
      </c>
      <c r="U211" s="763">
        <v>1</v>
      </c>
    </row>
    <row r="212" spans="1:21" ht="14.4" customHeight="1" x14ac:dyDescent="0.3">
      <c r="A212" s="723">
        <v>4</v>
      </c>
      <c r="B212" s="724" t="s">
        <v>2111</v>
      </c>
      <c r="C212" s="724" t="s">
        <v>2400</v>
      </c>
      <c r="D212" s="805" t="s">
        <v>4070</v>
      </c>
      <c r="E212" s="806" t="s">
        <v>2412</v>
      </c>
      <c r="F212" s="724" t="s">
        <v>2396</v>
      </c>
      <c r="G212" s="724" t="s">
        <v>2459</v>
      </c>
      <c r="H212" s="724" t="s">
        <v>563</v>
      </c>
      <c r="I212" s="724" t="s">
        <v>2707</v>
      </c>
      <c r="J212" s="724" t="s">
        <v>2708</v>
      </c>
      <c r="K212" s="724" t="s">
        <v>2709</v>
      </c>
      <c r="L212" s="725">
        <v>277.88</v>
      </c>
      <c r="M212" s="725">
        <v>555.76</v>
      </c>
      <c r="N212" s="724">
        <v>2</v>
      </c>
      <c r="O212" s="807">
        <v>1</v>
      </c>
      <c r="P212" s="725"/>
      <c r="Q212" s="740">
        <v>0</v>
      </c>
      <c r="R212" s="724"/>
      <c r="S212" s="740">
        <v>0</v>
      </c>
      <c r="T212" s="807"/>
      <c r="U212" s="763">
        <v>0</v>
      </c>
    </row>
    <row r="213" spans="1:21" ht="14.4" customHeight="1" x14ac:dyDescent="0.3">
      <c r="A213" s="723">
        <v>4</v>
      </c>
      <c r="B213" s="724" t="s">
        <v>2111</v>
      </c>
      <c r="C213" s="724" t="s">
        <v>2400</v>
      </c>
      <c r="D213" s="805" t="s">
        <v>4070</v>
      </c>
      <c r="E213" s="806" t="s">
        <v>2412</v>
      </c>
      <c r="F213" s="724" t="s">
        <v>2396</v>
      </c>
      <c r="G213" s="724" t="s">
        <v>2459</v>
      </c>
      <c r="H213" s="724" t="s">
        <v>563</v>
      </c>
      <c r="I213" s="724" t="s">
        <v>2710</v>
      </c>
      <c r="J213" s="724" t="s">
        <v>2711</v>
      </c>
      <c r="K213" s="724" t="s">
        <v>2712</v>
      </c>
      <c r="L213" s="725">
        <v>584.38</v>
      </c>
      <c r="M213" s="725">
        <v>1753.1399999999999</v>
      </c>
      <c r="N213" s="724">
        <v>3</v>
      </c>
      <c r="O213" s="807">
        <v>1</v>
      </c>
      <c r="P213" s="725"/>
      <c r="Q213" s="740">
        <v>0</v>
      </c>
      <c r="R213" s="724"/>
      <c r="S213" s="740">
        <v>0</v>
      </c>
      <c r="T213" s="807"/>
      <c r="U213" s="763">
        <v>0</v>
      </c>
    </row>
    <row r="214" spans="1:21" ht="14.4" customHeight="1" x14ac:dyDescent="0.3">
      <c r="A214" s="723">
        <v>4</v>
      </c>
      <c r="B214" s="724" t="s">
        <v>2111</v>
      </c>
      <c r="C214" s="724" t="s">
        <v>2400</v>
      </c>
      <c r="D214" s="805" t="s">
        <v>4070</v>
      </c>
      <c r="E214" s="806" t="s">
        <v>2415</v>
      </c>
      <c r="F214" s="724" t="s">
        <v>2394</v>
      </c>
      <c r="G214" s="724" t="s">
        <v>2605</v>
      </c>
      <c r="H214" s="724" t="s">
        <v>563</v>
      </c>
      <c r="I214" s="724" t="s">
        <v>2713</v>
      </c>
      <c r="J214" s="724" t="s">
        <v>1486</v>
      </c>
      <c r="K214" s="724" t="s">
        <v>2714</v>
      </c>
      <c r="L214" s="725">
        <v>385.3</v>
      </c>
      <c r="M214" s="725">
        <v>770.6</v>
      </c>
      <c r="N214" s="724">
        <v>2</v>
      </c>
      <c r="O214" s="807">
        <v>1</v>
      </c>
      <c r="P214" s="725">
        <v>770.6</v>
      </c>
      <c r="Q214" s="740">
        <v>1</v>
      </c>
      <c r="R214" s="724">
        <v>2</v>
      </c>
      <c r="S214" s="740">
        <v>1</v>
      </c>
      <c r="T214" s="807">
        <v>1</v>
      </c>
      <c r="U214" s="763">
        <v>1</v>
      </c>
    </row>
    <row r="215" spans="1:21" ht="14.4" customHeight="1" x14ac:dyDescent="0.3">
      <c r="A215" s="723">
        <v>4</v>
      </c>
      <c r="B215" s="724" t="s">
        <v>2111</v>
      </c>
      <c r="C215" s="724" t="s">
        <v>2400</v>
      </c>
      <c r="D215" s="805" t="s">
        <v>4070</v>
      </c>
      <c r="E215" s="806" t="s">
        <v>2415</v>
      </c>
      <c r="F215" s="724" t="s">
        <v>2394</v>
      </c>
      <c r="G215" s="724" t="s">
        <v>2715</v>
      </c>
      <c r="H215" s="724" t="s">
        <v>975</v>
      </c>
      <c r="I215" s="724" t="s">
        <v>985</v>
      </c>
      <c r="J215" s="724" t="s">
        <v>982</v>
      </c>
      <c r="K215" s="724" t="s">
        <v>2210</v>
      </c>
      <c r="L215" s="725">
        <v>144.01</v>
      </c>
      <c r="M215" s="725">
        <v>288.02</v>
      </c>
      <c r="N215" s="724">
        <v>2</v>
      </c>
      <c r="O215" s="807">
        <v>1.5</v>
      </c>
      <c r="P215" s="725">
        <v>288.02</v>
      </c>
      <c r="Q215" s="740">
        <v>1</v>
      </c>
      <c r="R215" s="724">
        <v>2</v>
      </c>
      <c r="S215" s="740">
        <v>1</v>
      </c>
      <c r="T215" s="807">
        <v>1.5</v>
      </c>
      <c r="U215" s="763">
        <v>1</v>
      </c>
    </row>
    <row r="216" spans="1:21" ht="14.4" customHeight="1" x14ac:dyDescent="0.3">
      <c r="A216" s="723">
        <v>4</v>
      </c>
      <c r="B216" s="724" t="s">
        <v>2111</v>
      </c>
      <c r="C216" s="724" t="s">
        <v>2400</v>
      </c>
      <c r="D216" s="805" t="s">
        <v>4070</v>
      </c>
      <c r="E216" s="806" t="s">
        <v>2415</v>
      </c>
      <c r="F216" s="724" t="s">
        <v>2394</v>
      </c>
      <c r="G216" s="724" t="s">
        <v>2450</v>
      </c>
      <c r="H216" s="724" t="s">
        <v>975</v>
      </c>
      <c r="I216" s="724" t="s">
        <v>1623</v>
      </c>
      <c r="J216" s="724" t="s">
        <v>1062</v>
      </c>
      <c r="K216" s="724" t="s">
        <v>2314</v>
      </c>
      <c r="L216" s="725">
        <v>154.36000000000001</v>
      </c>
      <c r="M216" s="725">
        <v>154.36000000000001</v>
      </c>
      <c r="N216" s="724">
        <v>1</v>
      </c>
      <c r="O216" s="807">
        <v>1</v>
      </c>
      <c r="P216" s="725">
        <v>154.36000000000001</v>
      </c>
      <c r="Q216" s="740">
        <v>1</v>
      </c>
      <c r="R216" s="724">
        <v>1</v>
      </c>
      <c r="S216" s="740">
        <v>1</v>
      </c>
      <c r="T216" s="807">
        <v>1</v>
      </c>
      <c r="U216" s="763">
        <v>1</v>
      </c>
    </row>
    <row r="217" spans="1:21" ht="14.4" customHeight="1" x14ac:dyDescent="0.3">
      <c r="A217" s="723">
        <v>4</v>
      </c>
      <c r="B217" s="724" t="s">
        <v>2111</v>
      </c>
      <c r="C217" s="724" t="s">
        <v>2400</v>
      </c>
      <c r="D217" s="805" t="s">
        <v>4070</v>
      </c>
      <c r="E217" s="806" t="s">
        <v>2415</v>
      </c>
      <c r="F217" s="724" t="s">
        <v>2394</v>
      </c>
      <c r="G217" s="724" t="s">
        <v>2658</v>
      </c>
      <c r="H217" s="724" t="s">
        <v>563</v>
      </c>
      <c r="I217" s="724" t="s">
        <v>2716</v>
      </c>
      <c r="J217" s="724" t="s">
        <v>2717</v>
      </c>
      <c r="K217" s="724" t="s">
        <v>2718</v>
      </c>
      <c r="L217" s="725">
        <v>0</v>
      </c>
      <c r="M217" s="725">
        <v>0</v>
      </c>
      <c r="N217" s="724">
        <v>1</v>
      </c>
      <c r="O217" s="807">
        <v>1</v>
      </c>
      <c r="P217" s="725"/>
      <c r="Q217" s="740"/>
      <c r="R217" s="724"/>
      <c r="S217" s="740">
        <v>0</v>
      </c>
      <c r="T217" s="807"/>
      <c r="U217" s="763">
        <v>0</v>
      </c>
    </row>
    <row r="218" spans="1:21" ht="14.4" customHeight="1" x14ac:dyDescent="0.3">
      <c r="A218" s="723">
        <v>4</v>
      </c>
      <c r="B218" s="724" t="s">
        <v>2111</v>
      </c>
      <c r="C218" s="724" t="s">
        <v>2400</v>
      </c>
      <c r="D218" s="805" t="s">
        <v>4070</v>
      </c>
      <c r="E218" s="806" t="s">
        <v>2415</v>
      </c>
      <c r="F218" s="724" t="s">
        <v>2394</v>
      </c>
      <c r="G218" s="724" t="s">
        <v>2719</v>
      </c>
      <c r="H218" s="724" t="s">
        <v>563</v>
      </c>
      <c r="I218" s="724" t="s">
        <v>2720</v>
      </c>
      <c r="J218" s="724" t="s">
        <v>2721</v>
      </c>
      <c r="K218" s="724" t="s">
        <v>2722</v>
      </c>
      <c r="L218" s="725">
        <v>78.33</v>
      </c>
      <c r="M218" s="725">
        <v>156.66</v>
      </c>
      <c r="N218" s="724">
        <v>2</v>
      </c>
      <c r="O218" s="807">
        <v>0.5</v>
      </c>
      <c r="P218" s="725">
        <v>156.66</v>
      </c>
      <c r="Q218" s="740">
        <v>1</v>
      </c>
      <c r="R218" s="724">
        <v>2</v>
      </c>
      <c r="S218" s="740">
        <v>1</v>
      </c>
      <c r="T218" s="807">
        <v>0.5</v>
      </c>
      <c r="U218" s="763">
        <v>1</v>
      </c>
    </row>
    <row r="219" spans="1:21" ht="14.4" customHeight="1" x14ac:dyDescent="0.3">
      <c r="A219" s="723">
        <v>4</v>
      </c>
      <c r="B219" s="724" t="s">
        <v>2111</v>
      </c>
      <c r="C219" s="724" t="s">
        <v>2400</v>
      </c>
      <c r="D219" s="805" t="s">
        <v>4070</v>
      </c>
      <c r="E219" s="806" t="s">
        <v>2415</v>
      </c>
      <c r="F219" s="724" t="s">
        <v>2394</v>
      </c>
      <c r="G219" s="724" t="s">
        <v>2723</v>
      </c>
      <c r="H219" s="724" t="s">
        <v>563</v>
      </c>
      <c r="I219" s="724" t="s">
        <v>2724</v>
      </c>
      <c r="J219" s="724" t="s">
        <v>2725</v>
      </c>
      <c r="K219" s="724" t="s">
        <v>2726</v>
      </c>
      <c r="L219" s="725">
        <v>1887.9</v>
      </c>
      <c r="M219" s="725">
        <v>1887.9</v>
      </c>
      <c r="N219" s="724">
        <v>1</v>
      </c>
      <c r="O219" s="807">
        <v>1</v>
      </c>
      <c r="P219" s="725">
        <v>1887.9</v>
      </c>
      <c r="Q219" s="740">
        <v>1</v>
      </c>
      <c r="R219" s="724">
        <v>1</v>
      </c>
      <c r="S219" s="740">
        <v>1</v>
      </c>
      <c r="T219" s="807">
        <v>1</v>
      </c>
      <c r="U219" s="763">
        <v>1</v>
      </c>
    </row>
    <row r="220" spans="1:21" ht="14.4" customHeight="1" x14ac:dyDescent="0.3">
      <c r="A220" s="723">
        <v>4</v>
      </c>
      <c r="B220" s="724" t="s">
        <v>2111</v>
      </c>
      <c r="C220" s="724" t="s">
        <v>2400</v>
      </c>
      <c r="D220" s="805" t="s">
        <v>4070</v>
      </c>
      <c r="E220" s="806" t="s">
        <v>2415</v>
      </c>
      <c r="F220" s="724" t="s">
        <v>2394</v>
      </c>
      <c r="G220" s="724" t="s">
        <v>2580</v>
      </c>
      <c r="H220" s="724" t="s">
        <v>563</v>
      </c>
      <c r="I220" s="724" t="s">
        <v>648</v>
      </c>
      <c r="J220" s="724" t="s">
        <v>645</v>
      </c>
      <c r="K220" s="724" t="s">
        <v>2581</v>
      </c>
      <c r="L220" s="725">
        <v>37.61</v>
      </c>
      <c r="M220" s="725">
        <v>37.61</v>
      </c>
      <c r="N220" s="724">
        <v>1</v>
      </c>
      <c r="O220" s="807">
        <v>1</v>
      </c>
      <c r="P220" s="725"/>
      <c r="Q220" s="740">
        <v>0</v>
      </c>
      <c r="R220" s="724"/>
      <c r="S220" s="740">
        <v>0</v>
      </c>
      <c r="T220" s="807"/>
      <c r="U220" s="763">
        <v>0</v>
      </c>
    </row>
    <row r="221" spans="1:21" ht="14.4" customHeight="1" x14ac:dyDescent="0.3">
      <c r="A221" s="723">
        <v>4</v>
      </c>
      <c r="B221" s="724" t="s">
        <v>2111</v>
      </c>
      <c r="C221" s="724" t="s">
        <v>2400</v>
      </c>
      <c r="D221" s="805" t="s">
        <v>4070</v>
      </c>
      <c r="E221" s="806" t="s">
        <v>2415</v>
      </c>
      <c r="F221" s="724" t="s">
        <v>2394</v>
      </c>
      <c r="G221" s="724" t="s">
        <v>2527</v>
      </c>
      <c r="H221" s="724" t="s">
        <v>975</v>
      </c>
      <c r="I221" s="724" t="s">
        <v>2528</v>
      </c>
      <c r="J221" s="724" t="s">
        <v>2529</v>
      </c>
      <c r="K221" s="724" t="s">
        <v>2530</v>
      </c>
      <c r="L221" s="725">
        <v>93.43</v>
      </c>
      <c r="M221" s="725">
        <v>93.43</v>
      </c>
      <c r="N221" s="724">
        <v>1</v>
      </c>
      <c r="O221" s="807">
        <v>1</v>
      </c>
      <c r="P221" s="725">
        <v>93.43</v>
      </c>
      <c r="Q221" s="740">
        <v>1</v>
      </c>
      <c r="R221" s="724">
        <v>1</v>
      </c>
      <c r="S221" s="740">
        <v>1</v>
      </c>
      <c r="T221" s="807">
        <v>1</v>
      </c>
      <c r="U221" s="763">
        <v>1</v>
      </c>
    </row>
    <row r="222" spans="1:21" ht="14.4" customHeight="1" x14ac:dyDescent="0.3">
      <c r="A222" s="723">
        <v>4</v>
      </c>
      <c r="B222" s="724" t="s">
        <v>2111</v>
      </c>
      <c r="C222" s="724" t="s">
        <v>2400</v>
      </c>
      <c r="D222" s="805" t="s">
        <v>4070</v>
      </c>
      <c r="E222" s="806" t="s">
        <v>2415</v>
      </c>
      <c r="F222" s="724" t="s">
        <v>2394</v>
      </c>
      <c r="G222" s="724" t="s">
        <v>2586</v>
      </c>
      <c r="H222" s="724" t="s">
        <v>563</v>
      </c>
      <c r="I222" s="724" t="s">
        <v>710</v>
      </c>
      <c r="J222" s="724" t="s">
        <v>2587</v>
      </c>
      <c r="K222" s="724" t="s">
        <v>2588</v>
      </c>
      <c r="L222" s="725">
        <v>88.76</v>
      </c>
      <c r="M222" s="725">
        <v>266.28000000000003</v>
      </c>
      <c r="N222" s="724">
        <v>3</v>
      </c>
      <c r="O222" s="807">
        <v>0.5</v>
      </c>
      <c r="P222" s="725"/>
      <c r="Q222" s="740">
        <v>0</v>
      </c>
      <c r="R222" s="724"/>
      <c r="S222" s="740">
        <v>0</v>
      </c>
      <c r="T222" s="807"/>
      <c r="U222" s="763">
        <v>0</v>
      </c>
    </row>
    <row r="223" spans="1:21" ht="14.4" customHeight="1" x14ac:dyDescent="0.3">
      <c r="A223" s="723">
        <v>4</v>
      </c>
      <c r="B223" s="724" t="s">
        <v>2111</v>
      </c>
      <c r="C223" s="724" t="s">
        <v>2400</v>
      </c>
      <c r="D223" s="805" t="s">
        <v>4070</v>
      </c>
      <c r="E223" s="806" t="s">
        <v>2415</v>
      </c>
      <c r="F223" s="724" t="s">
        <v>2394</v>
      </c>
      <c r="G223" s="724" t="s">
        <v>2727</v>
      </c>
      <c r="H223" s="724" t="s">
        <v>563</v>
      </c>
      <c r="I223" s="724" t="s">
        <v>706</v>
      </c>
      <c r="J223" s="724" t="s">
        <v>707</v>
      </c>
      <c r="K223" s="724" t="s">
        <v>2728</v>
      </c>
      <c r="L223" s="725">
        <v>256.67</v>
      </c>
      <c r="M223" s="725">
        <v>1796.69</v>
      </c>
      <c r="N223" s="724">
        <v>7</v>
      </c>
      <c r="O223" s="807">
        <v>7</v>
      </c>
      <c r="P223" s="725">
        <v>1283.3500000000001</v>
      </c>
      <c r="Q223" s="740">
        <v>0.7142857142857143</v>
      </c>
      <c r="R223" s="724">
        <v>5</v>
      </c>
      <c r="S223" s="740">
        <v>0.7142857142857143</v>
      </c>
      <c r="T223" s="807">
        <v>5</v>
      </c>
      <c r="U223" s="763">
        <v>0.7142857142857143</v>
      </c>
    </row>
    <row r="224" spans="1:21" ht="14.4" customHeight="1" x14ac:dyDescent="0.3">
      <c r="A224" s="723">
        <v>4</v>
      </c>
      <c r="B224" s="724" t="s">
        <v>2111</v>
      </c>
      <c r="C224" s="724" t="s">
        <v>2400</v>
      </c>
      <c r="D224" s="805" t="s">
        <v>4070</v>
      </c>
      <c r="E224" s="806" t="s">
        <v>2415</v>
      </c>
      <c r="F224" s="724" t="s">
        <v>2394</v>
      </c>
      <c r="G224" s="724" t="s">
        <v>2729</v>
      </c>
      <c r="H224" s="724" t="s">
        <v>563</v>
      </c>
      <c r="I224" s="724" t="s">
        <v>2730</v>
      </c>
      <c r="J224" s="724" t="s">
        <v>2731</v>
      </c>
      <c r="K224" s="724" t="s">
        <v>2732</v>
      </c>
      <c r="L224" s="725">
        <v>35.11</v>
      </c>
      <c r="M224" s="725">
        <v>35.11</v>
      </c>
      <c r="N224" s="724">
        <v>1</v>
      </c>
      <c r="O224" s="807">
        <v>0.5</v>
      </c>
      <c r="P224" s="725">
        <v>35.11</v>
      </c>
      <c r="Q224" s="740">
        <v>1</v>
      </c>
      <c r="R224" s="724">
        <v>1</v>
      </c>
      <c r="S224" s="740">
        <v>1</v>
      </c>
      <c r="T224" s="807">
        <v>0.5</v>
      </c>
      <c r="U224" s="763">
        <v>1</v>
      </c>
    </row>
    <row r="225" spans="1:21" ht="14.4" customHeight="1" x14ac:dyDescent="0.3">
      <c r="A225" s="723">
        <v>4</v>
      </c>
      <c r="B225" s="724" t="s">
        <v>2111</v>
      </c>
      <c r="C225" s="724" t="s">
        <v>2400</v>
      </c>
      <c r="D225" s="805" t="s">
        <v>4070</v>
      </c>
      <c r="E225" s="806" t="s">
        <v>2415</v>
      </c>
      <c r="F225" s="724" t="s">
        <v>2394</v>
      </c>
      <c r="G225" s="724" t="s">
        <v>2729</v>
      </c>
      <c r="H225" s="724" t="s">
        <v>563</v>
      </c>
      <c r="I225" s="724" t="s">
        <v>2733</v>
      </c>
      <c r="J225" s="724" t="s">
        <v>2734</v>
      </c>
      <c r="K225" s="724" t="s">
        <v>2735</v>
      </c>
      <c r="L225" s="725">
        <v>16.5</v>
      </c>
      <c r="M225" s="725">
        <v>16.5</v>
      </c>
      <c r="N225" s="724">
        <v>1</v>
      </c>
      <c r="O225" s="807">
        <v>1</v>
      </c>
      <c r="P225" s="725">
        <v>16.5</v>
      </c>
      <c r="Q225" s="740">
        <v>1</v>
      </c>
      <c r="R225" s="724">
        <v>1</v>
      </c>
      <c r="S225" s="740">
        <v>1</v>
      </c>
      <c r="T225" s="807">
        <v>1</v>
      </c>
      <c r="U225" s="763">
        <v>1</v>
      </c>
    </row>
    <row r="226" spans="1:21" ht="14.4" customHeight="1" x14ac:dyDescent="0.3">
      <c r="A226" s="723">
        <v>4</v>
      </c>
      <c r="B226" s="724" t="s">
        <v>2111</v>
      </c>
      <c r="C226" s="724" t="s">
        <v>2400</v>
      </c>
      <c r="D226" s="805" t="s">
        <v>4070</v>
      </c>
      <c r="E226" s="806" t="s">
        <v>2415</v>
      </c>
      <c r="F226" s="724" t="s">
        <v>2394</v>
      </c>
      <c r="G226" s="724" t="s">
        <v>2512</v>
      </c>
      <c r="H226" s="724" t="s">
        <v>563</v>
      </c>
      <c r="I226" s="724" t="s">
        <v>1464</v>
      </c>
      <c r="J226" s="724" t="s">
        <v>1465</v>
      </c>
      <c r="K226" s="724" t="s">
        <v>2536</v>
      </c>
      <c r="L226" s="725">
        <v>374.79</v>
      </c>
      <c r="M226" s="725">
        <v>1124.3700000000001</v>
      </c>
      <c r="N226" s="724">
        <v>3</v>
      </c>
      <c r="O226" s="807">
        <v>1</v>
      </c>
      <c r="P226" s="725">
        <v>1124.3700000000001</v>
      </c>
      <c r="Q226" s="740">
        <v>1</v>
      </c>
      <c r="R226" s="724">
        <v>3</v>
      </c>
      <c r="S226" s="740">
        <v>1</v>
      </c>
      <c r="T226" s="807">
        <v>1</v>
      </c>
      <c r="U226" s="763">
        <v>1</v>
      </c>
    </row>
    <row r="227" spans="1:21" ht="14.4" customHeight="1" x14ac:dyDescent="0.3">
      <c r="A227" s="723">
        <v>4</v>
      </c>
      <c r="B227" s="724" t="s">
        <v>2111</v>
      </c>
      <c r="C227" s="724" t="s">
        <v>2400</v>
      </c>
      <c r="D227" s="805" t="s">
        <v>4070</v>
      </c>
      <c r="E227" s="806" t="s">
        <v>2415</v>
      </c>
      <c r="F227" s="724" t="s">
        <v>2394</v>
      </c>
      <c r="G227" s="724" t="s">
        <v>2454</v>
      </c>
      <c r="H227" s="724" t="s">
        <v>975</v>
      </c>
      <c r="I227" s="724" t="s">
        <v>2736</v>
      </c>
      <c r="J227" s="724" t="s">
        <v>2190</v>
      </c>
      <c r="K227" s="724" t="s">
        <v>2590</v>
      </c>
      <c r="L227" s="725">
        <v>28.81</v>
      </c>
      <c r="M227" s="725">
        <v>57.62</v>
      </c>
      <c r="N227" s="724">
        <v>2</v>
      </c>
      <c r="O227" s="807">
        <v>1</v>
      </c>
      <c r="P227" s="725">
        <v>57.62</v>
      </c>
      <c r="Q227" s="740">
        <v>1</v>
      </c>
      <c r="R227" s="724">
        <v>2</v>
      </c>
      <c r="S227" s="740">
        <v>1</v>
      </c>
      <c r="T227" s="807">
        <v>1</v>
      </c>
      <c r="U227" s="763">
        <v>1</v>
      </c>
    </row>
    <row r="228" spans="1:21" ht="14.4" customHeight="1" x14ac:dyDescent="0.3">
      <c r="A228" s="723">
        <v>4</v>
      </c>
      <c r="B228" s="724" t="s">
        <v>2111</v>
      </c>
      <c r="C228" s="724" t="s">
        <v>2400</v>
      </c>
      <c r="D228" s="805" t="s">
        <v>4070</v>
      </c>
      <c r="E228" s="806" t="s">
        <v>2415</v>
      </c>
      <c r="F228" s="724" t="s">
        <v>2394</v>
      </c>
      <c r="G228" s="724" t="s">
        <v>2454</v>
      </c>
      <c r="H228" s="724" t="s">
        <v>975</v>
      </c>
      <c r="I228" s="724" t="s">
        <v>2737</v>
      </c>
      <c r="J228" s="724" t="s">
        <v>2190</v>
      </c>
      <c r="K228" s="724" t="s">
        <v>2738</v>
      </c>
      <c r="L228" s="725">
        <v>0</v>
      </c>
      <c r="M228" s="725">
        <v>0</v>
      </c>
      <c r="N228" s="724">
        <v>1</v>
      </c>
      <c r="O228" s="807">
        <v>1</v>
      </c>
      <c r="P228" s="725">
        <v>0</v>
      </c>
      <c r="Q228" s="740"/>
      <c r="R228" s="724">
        <v>1</v>
      </c>
      <c r="S228" s="740">
        <v>1</v>
      </c>
      <c r="T228" s="807">
        <v>1</v>
      </c>
      <c r="U228" s="763">
        <v>1</v>
      </c>
    </row>
    <row r="229" spans="1:21" ht="14.4" customHeight="1" x14ac:dyDescent="0.3">
      <c r="A229" s="723">
        <v>4</v>
      </c>
      <c r="B229" s="724" t="s">
        <v>2111</v>
      </c>
      <c r="C229" s="724" t="s">
        <v>2400</v>
      </c>
      <c r="D229" s="805" t="s">
        <v>4070</v>
      </c>
      <c r="E229" s="806" t="s">
        <v>2415</v>
      </c>
      <c r="F229" s="724" t="s">
        <v>2394</v>
      </c>
      <c r="G229" s="724" t="s">
        <v>2739</v>
      </c>
      <c r="H229" s="724" t="s">
        <v>563</v>
      </c>
      <c r="I229" s="724" t="s">
        <v>2740</v>
      </c>
      <c r="J229" s="724" t="s">
        <v>2034</v>
      </c>
      <c r="K229" s="724" t="s">
        <v>2741</v>
      </c>
      <c r="L229" s="725">
        <v>256.67</v>
      </c>
      <c r="M229" s="725">
        <v>256.67</v>
      </c>
      <c r="N229" s="724">
        <v>1</v>
      </c>
      <c r="O229" s="807">
        <v>1</v>
      </c>
      <c r="P229" s="725">
        <v>256.67</v>
      </c>
      <c r="Q229" s="740">
        <v>1</v>
      </c>
      <c r="R229" s="724">
        <v>1</v>
      </c>
      <c r="S229" s="740">
        <v>1</v>
      </c>
      <c r="T229" s="807">
        <v>1</v>
      </c>
      <c r="U229" s="763">
        <v>1</v>
      </c>
    </row>
    <row r="230" spans="1:21" ht="14.4" customHeight="1" x14ac:dyDescent="0.3">
      <c r="A230" s="723">
        <v>4</v>
      </c>
      <c r="B230" s="724" t="s">
        <v>2111</v>
      </c>
      <c r="C230" s="724" t="s">
        <v>2400</v>
      </c>
      <c r="D230" s="805" t="s">
        <v>4070</v>
      </c>
      <c r="E230" s="806" t="s">
        <v>2415</v>
      </c>
      <c r="F230" s="724" t="s">
        <v>2394</v>
      </c>
      <c r="G230" s="724" t="s">
        <v>2457</v>
      </c>
      <c r="H230" s="724" t="s">
        <v>563</v>
      </c>
      <c r="I230" s="724" t="s">
        <v>924</v>
      </c>
      <c r="J230" s="724" t="s">
        <v>925</v>
      </c>
      <c r="K230" s="724" t="s">
        <v>2458</v>
      </c>
      <c r="L230" s="725">
        <v>108.44</v>
      </c>
      <c r="M230" s="725">
        <v>108.44</v>
      </c>
      <c r="N230" s="724">
        <v>1</v>
      </c>
      <c r="O230" s="807">
        <v>0.5</v>
      </c>
      <c r="P230" s="725">
        <v>108.44</v>
      </c>
      <c r="Q230" s="740">
        <v>1</v>
      </c>
      <c r="R230" s="724">
        <v>1</v>
      </c>
      <c r="S230" s="740">
        <v>1</v>
      </c>
      <c r="T230" s="807">
        <v>0.5</v>
      </c>
      <c r="U230" s="763">
        <v>1</v>
      </c>
    </row>
    <row r="231" spans="1:21" ht="14.4" customHeight="1" x14ac:dyDescent="0.3">
      <c r="A231" s="723">
        <v>4</v>
      </c>
      <c r="B231" s="724" t="s">
        <v>2111</v>
      </c>
      <c r="C231" s="724" t="s">
        <v>2400</v>
      </c>
      <c r="D231" s="805" t="s">
        <v>4070</v>
      </c>
      <c r="E231" s="806" t="s">
        <v>2415</v>
      </c>
      <c r="F231" s="724" t="s">
        <v>2394</v>
      </c>
      <c r="G231" s="724" t="s">
        <v>2687</v>
      </c>
      <c r="H231" s="724" t="s">
        <v>563</v>
      </c>
      <c r="I231" s="724" t="s">
        <v>2742</v>
      </c>
      <c r="J231" s="724" t="s">
        <v>2689</v>
      </c>
      <c r="K231" s="724" t="s">
        <v>2743</v>
      </c>
      <c r="L231" s="725">
        <v>1982.3</v>
      </c>
      <c r="M231" s="725">
        <v>3964.6</v>
      </c>
      <c r="N231" s="724">
        <v>2</v>
      </c>
      <c r="O231" s="807">
        <v>1</v>
      </c>
      <c r="P231" s="725">
        <v>3964.6</v>
      </c>
      <c r="Q231" s="740">
        <v>1</v>
      </c>
      <c r="R231" s="724">
        <v>2</v>
      </c>
      <c r="S231" s="740">
        <v>1</v>
      </c>
      <c r="T231" s="807">
        <v>1</v>
      </c>
      <c r="U231" s="763">
        <v>1</v>
      </c>
    </row>
    <row r="232" spans="1:21" ht="14.4" customHeight="1" x14ac:dyDescent="0.3">
      <c r="A232" s="723">
        <v>4</v>
      </c>
      <c r="B232" s="724" t="s">
        <v>2111</v>
      </c>
      <c r="C232" s="724" t="s">
        <v>2400</v>
      </c>
      <c r="D232" s="805" t="s">
        <v>4070</v>
      </c>
      <c r="E232" s="806" t="s">
        <v>2415</v>
      </c>
      <c r="F232" s="724" t="s">
        <v>2394</v>
      </c>
      <c r="G232" s="724" t="s">
        <v>2744</v>
      </c>
      <c r="H232" s="724" t="s">
        <v>975</v>
      </c>
      <c r="I232" s="724" t="s">
        <v>1545</v>
      </c>
      <c r="J232" s="724" t="s">
        <v>2328</v>
      </c>
      <c r="K232" s="724" t="s">
        <v>2329</v>
      </c>
      <c r="L232" s="725">
        <v>122.96</v>
      </c>
      <c r="M232" s="725">
        <v>245.92</v>
      </c>
      <c r="N232" s="724">
        <v>2</v>
      </c>
      <c r="O232" s="807">
        <v>1</v>
      </c>
      <c r="P232" s="725"/>
      <c r="Q232" s="740">
        <v>0</v>
      </c>
      <c r="R232" s="724"/>
      <c r="S232" s="740">
        <v>0</v>
      </c>
      <c r="T232" s="807"/>
      <c r="U232" s="763">
        <v>0</v>
      </c>
    </row>
    <row r="233" spans="1:21" ht="14.4" customHeight="1" x14ac:dyDescent="0.3">
      <c r="A233" s="723">
        <v>4</v>
      </c>
      <c r="B233" s="724" t="s">
        <v>2111</v>
      </c>
      <c r="C233" s="724" t="s">
        <v>2400</v>
      </c>
      <c r="D233" s="805" t="s">
        <v>4070</v>
      </c>
      <c r="E233" s="806" t="s">
        <v>2415</v>
      </c>
      <c r="F233" s="724" t="s">
        <v>2394</v>
      </c>
      <c r="G233" s="724" t="s">
        <v>2745</v>
      </c>
      <c r="H233" s="724" t="s">
        <v>563</v>
      </c>
      <c r="I233" s="724" t="s">
        <v>1249</v>
      </c>
      <c r="J233" s="724" t="s">
        <v>2275</v>
      </c>
      <c r="K233" s="724" t="s">
        <v>2274</v>
      </c>
      <c r="L233" s="725">
        <v>0</v>
      </c>
      <c r="M233" s="725">
        <v>0</v>
      </c>
      <c r="N233" s="724">
        <v>1</v>
      </c>
      <c r="O233" s="807">
        <v>1</v>
      </c>
      <c r="P233" s="725">
        <v>0</v>
      </c>
      <c r="Q233" s="740"/>
      <c r="R233" s="724">
        <v>1</v>
      </c>
      <c r="S233" s="740">
        <v>1</v>
      </c>
      <c r="T233" s="807">
        <v>1</v>
      </c>
      <c r="U233" s="763">
        <v>1</v>
      </c>
    </row>
    <row r="234" spans="1:21" ht="14.4" customHeight="1" x14ac:dyDescent="0.3">
      <c r="A234" s="723">
        <v>4</v>
      </c>
      <c r="B234" s="724" t="s">
        <v>2111</v>
      </c>
      <c r="C234" s="724" t="s">
        <v>2400</v>
      </c>
      <c r="D234" s="805" t="s">
        <v>4070</v>
      </c>
      <c r="E234" s="806" t="s">
        <v>2415</v>
      </c>
      <c r="F234" s="724" t="s">
        <v>2395</v>
      </c>
      <c r="G234" s="724" t="s">
        <v>2508</v>
      </c>
      <c r="H234" s="724" t="s">
        <v>563</v>
      </c>
      <c r="I234" s="724" t="s">
        <v>2509</v>
      </c>
      <c r="J234" s="724" t="s">
        <v>2510</v>
      </c>
      <c r="K234" s="724"/>
      <c r="L234" s="725">
        <v>0</v>
      </c>
      <c r="M234" s="725">
        <v>0</v>
      </c>
      <c r="N234" s="724">
        <v>3</v>
      </c>
      <c r="O234" s="807">
        <v>1.5</v>
      </c>
      <c r="P234" s="725">
        <v>0</v>
      </c>
      <c r="Q234" s="740"/>
      <c r="R234" s="724">
        <v>2</v>
      </c>
      <c r="S234" s="740">
        <v>0.66666666666666663</v>
      </c>
      <c r="T234" s="807">
        <v>1</v>
      </c>
      <c r="U234" s="763">
        <v>0.66666666666666663</v>
      </c>
    </row>
    <row r="235" spans="1:21" ht="14.4" customHeight="1" x14ac:dyDescent="0.3">
      <c r="A235" s="723">
        <v>4</v>
      </c>
      <c r="B235" s="724" t="s">
        <v>2111</v>
      </c>
      <c r="C235" s="724" t="s">
        <v>2400</v>
      </c>
      <c r="D235" s="805" t="s">
        <v>4070</v>
      </c>
      <c r="E235" s="806" t="s">
        <v>2415</v>
      </c>
      <c r="F235" s="724" t="s">
        <v>2395</v>
      </c>
      <c r="G235" s="724" t="s">
        <v>2508</v>
      </c>
      <c r="H235" s="724" t="s">
        <v>563</v>
      </c>
      <c r="I235" s="724" t="s">
        <v>2511</v>
      </c>
      <c r="J235" s="724" t="s">
        <v>2510</v>
      </c>
      <c r="K235" s="724"/>
      <c r="L235" s="725">
        <v>0</v>
      </c>
      <c r="M235" s="725">
        <v>0</v>
      </c>
      <c r="N235" s="724">
        <v>6</v>
      </c>
      <c r="O235" s="807">
        <v>6</v>
      </c>
      <c r="P235" s="725">
        <v>0</v>
      </c>
      <c r="Q235" s="740"/>
      <c r="R235" s="724">
        <v>5</v>
      </c>
      <c r="S235" s="740">
        <v>0.83333333333333337</v>
      </c>
      <c r="T235" s="807">
        <v>5</v>
      </c>
      <c r="U235" s="763">
        <v>0.83333333333333337</v>
      </c>
    </row>
    <row r="236" spans="1:21" ht="14.4" customHeight="1" x14ac:dyDescent="0.3">
      <c r="A236" s="723">
        <v>4</v>
      </c>
      <c r="B236" s="724" t="s">
        <v>2111</v>
      </c>
      <c r="C236" s="724" t="s">
        <v>2400</v>
      </c>
      <c r="D236" s="805" t="s">
        <v>4070</v>
      </c>
      <c r="E236" s="806" t="s">
        <v>2415</v>
      </c>
      <c r="F236" s="724" t="s">
        <v>2396</v>
      </c>
      <c r="G236" s="724" t="s">
        <v>2746</v>
      </c>
      <c r="H236" s="724" t="s">
        <v>563</v>
      </c>
      <c r="I236" s="724" t="s">
        <v>2747</v>
      </c>
      <c r="J236" s="724" t="s">
        <v>2748</v>
      </c>
      <c r="K236" s="724" t="s">
        <v>2749</v>
      </c>
      <c r="L236" s="725">
        <v>500</v>
      </c>
      <c r="M236" s="725">
        <v>1500</v>
      </c>
      <c r="N236" s="724">
        <v>3</v>
      </c>
      <c r="O236" s="807">
        <v>3</v>
      </c>
      <c r="P236" s="725">
        <v>1500</v>
      </c>
      <c r="Q236" s="740">
        <v>1</v>
      </c>
      <c r="R236" s="724">
        <v>3</v>
      </c>
      <c r="S236" s="740">
        <v>1</v>
      </c>
      <c r="T236" s="807">
        <v>3</v>
      </c>
      <c r="U236" s="763">
        <v>1</v>
      </c>
    </row>
    <row r="237" spans="1:21" ht="14.4" customHeight="1" x14ac:dyDescent="0.3">
      <c r="A237" s="723">
        <v>4</v>
      </c>
      <c r="B237" s="724" t="s">
        <v>2111</v>
      </c>
      <c r="C237" s="724" t="s">
        <v>2400</v>
      </c>
      <c r="D237" s="805" t="s">
        <v>4070</v>
      </c>
      <c r="E237" s="806" t="s">
        <v>2415</v>
      </c>
      <c r="F237" s="724" t="s">
        <v>2396</v>
      </c>
      <c r="G237" s="724" t="s">
        <v>2746</v>
      </c>
      <c r="H237" s="724" t="s">
        <v>563</v>
      </c>
      <c r="I237" s="724" t="s">
        <v>2750</v>
      </c>
      <c r="J237" s="724" t="s">
        <v>2751</v>
      </c>
      <c r="K237" s="724" t="s">
        <v>2752</v>
      </c>
      <c r="L237" s="725">
        <v>287</v>
      </c>
      <c r="M237" s="725">
        <v>12628</v>
      </c>
      <c r="N237" s="724">
        <v>44</v>
      </c>
      <c r="O237" s="807">
        <v>23</v>
      </c>
      <c r="P237" s="725">
        <v>11480</v>
      </c>
      <c r="Q237" s="740">
        <v>0.90909090909090906</v>
      </c>
      <c r="R237" s="724">
        <v>40</v>
      </c>
      <c r="S237" s="740">
        <v>0.90909090909090906</v>
      </c>
      <c r="T237" s="807">
        <v>21</v>
      </c>
      <c r="U237" s="763">
        <v>0.91304347826086951</v>
      </c>
    </row>
    <row r="238" spans="1:21" ht="14.4" customHeight="1" x14ac:dyDescent="0.3">
      <c r="A238" s="723">
        <v>4</v>
      </c>
      <c r="B238" s="724" t="s">
        <v>2111</v>
      </c>
      <c r="C238" s="724" t="s">
        <v>2400</v>
      </c>
      <c r="D238" s="805" t="s">
        <v>4070</v>
      </c>
      <c r="E238" s="806" t="s">
        <v>2415</v>
      </c>
      <c r="F238" s="724" t="s">
        <v>2396</v>
      </c>
      <c r="G238" s="724" t="s">
        <v>2746</v>
      </c>
      <c r="H238" s="724" t="s">
        <v>563</v>
      </c>
      <c r="I238" s="724" t="s">
        <v>2753</v>
      </c>
      <c r="J238" s="724" t="s">
        <v>2754</v>
      </c>
      <c r="K238" s="724" t="s">
        <v>2755</v>
      </c>
      <c r="L238" s="725">
        <v>253</v>
      </c>
      <c r="M238" s="725">
        <v>1518</v>
      </c>
      <c r="N238" s="724">
        <v>6</v>
      </c>
      <c r="O238" s="807">
        <v>4</v>
      </c>
      <c r="P238" s="725">
        <v>1265</v>
      </c>
      <c r="Q238" s="740">
        <v>0.83333333333333337</v>
      </c>
      <c r="R238" s="724">
        <v>5</v>
      </c>
      <c r="S238" s="740">
        <v>0.83333333333333337</v>
      </c>
      <c r="T238" s="807">
        <v>3</v>
      </c>
      <c r="U238" s="763">
        <v>0.75</v>
      </c>
    </row>
    <row r="239" spans="1:21" ht="14.4" customHeight="1" x14ac:dyDescent="0.3">
      <c r="A239" s="723">
        <v>4</v>
      </c>
      <c r="B239" s="724" t="s">
        <v>2111</v>
      </c>
      <c r="C239" s="724" t="s">
        <v>2400</v>
      </c>
      <c r="D239" s="805" t="s">
        <v>4070</v>
      </c>
      <c r="E239" s="806" t="s">
        <v>2415</v>
      </c>
      <c r="F239" s="724" t="s">
        <v>2396</v>
      </c>
      <c r="G239" s="724" t="s">
        <v>2746</v>
      </c>
      <c r="H239" s="724" t="s">
        <v>563</v>
      </c>
      <c r="I239" s="724" t="s">
        <v>2756</v>
      </c>
      <c r="J239" s="724" t="s">
        <v>2757</v>
      </c>
      <c r="K239" s="724" t="s">
        <v>2758</v>
      </c>
      <c r="L239" s="725">
        <v>124</v>
      </c>
      <c r="M239" s="725">
        <v>124</v>
      </c>
      <c r="N239" s="724">
        <v>1</v>
      </c>
      <c r="O239" s="807">
        <v>1</v>
      </c>
      <c r="P239" s="725">
        <v>124</v>
      </c>
      <c r="Q239" s="740">
        <v>1</v>
      </c>
      <c r="R239" s="724">
        <v>1</v>
      </c>
      <c r="S239" s="740">
        <v>1</v>
      </c>
      <c r="T239" s="807">
        <v>1</v>
      </c>
      <c r="U239" s="763">
        <v>1</v>
      </c>
    </row>
    <row r="240" spans="1:21" ht="14.4" customHeight="1" x14ac:dyDescent="0.3">
      <c r="A240" s="723">
        <v>4</v>
      </c>
      <c r="B240" s="724" t="s">
        <v>2111</v>
      </c>
      <c r="C240" s="724" t="s">
        <v>2400</v>
      </c>
      <c r="D240" s="805" t="s">
        <v>4070</v>
      </c>
      <c r="E240" s="806" t="s">
        <v>2415</v>
      </c>
      <c r="F240" s="724" t="s">
        <v>2396</v>
      </c>
      <c r="G240" s="724" t="s">
        <v>2746</v>
      </c>
      <c r="H240" s="724" t="s">
        <v>563</v>
      </c>
      <c r="I240" s="724" t="s">
        <v>2759</v>
      </c>
      <c r="J240" s="724" t="s">
        <v>2760</v>
      </c>
      <c r="K240" s="724" t="s">
        <v>2761</v>
      </c>
      <c r="L240" s="725">
        <v>2304</v>
      </c>
      <c r="M240" s="725">
        <v>36864</v>
      </c>
      <c r="N240" s="724">
        <v>16</v>
      </c>
      <c r="O240" s="807">
        <v>2</v>
      </c>
      <c r="P240" s="725">
        <v>36864</v>
      </c>
      <c r="Q240" s="740">
        <v>1</v>
      </c>
      <c r="R240" s="724">
        <v>16</v>
      </c>
      <c r="S240" s="740">
        <v>1</v>
      </c>
      <c r="T240" s="807">
        <v>2</v>
      </c>
      <c r="U240" s="763">
        <v>1</v>
      </c>
    </row>
    <row r="241" spans="1:21" ht="14.4" customHeight="1" x14ac:dyDescent="0.3">
      <c r="A241" s="723">
        <v>4</v>
      </c>
      <c r="B241" s="724" t="s">
        <v>2111</v>
      </c>
      <c r="C241" s="724" t="s">
        <v>2400</v>
      </c>
      <c r="D241" s="805" t="s">
        <v>4070</v>
      </c>
      <c r="E241" s="806" t="s">
        <v>2415</v>
      </c>
      <c r="F241" s="724" t="s">
        <v>2396</v>
      </c>
      <c r="G241" s="724" t="s">
        <v>2746</v>
      </c>
      <c r="H241" s="724" t="s">
        <v>563</v>
      </c>
      <c r="I241" s="724" t="s">
        <v>2762</v>
      </c>
      <c r="J241" s="724" t="s">
        <v>2763</v>
      </c>
      <c r="K241" s="724" t="s">
        <v>2764</v>
      </c>
      <c r="L241" s="725">
        <v>2094.4899999999998</v>
      </c>
      <c r="M241" s="725">
        <v>6283.4699999999993</v>
      </c>
      <c r="N241" s="724">
        <v>3</v>
      </c>
      <c r="O241" s="807">
        <v>1</v>
      </c>
      <c r="P241" s="725">
        <v>6283.4699999999993</v>
      </c>
      <c r="Q241" s="740">
        <v>1</v>
      </c>
      <c r="R241" s="724">
        <v>3</v>
      </c>
      <c r="S241" s="740">
        <v>1</v>
      </c>
      <c r="T241" s="807">
        <v>1</v>
      </c>
      <c r="U241" s="763">
        <v>1</v>
      </c>
    </row>
    <row r="242" spans="1:21" ht="14.4" customHeight="1" x14ac:dyDescent="0.3">
      <c r="A242" s="723">
        <v>4</v>
      </c>
      <c r="B242" s="724" t="s">
        <v>2111</v>
      </c>
      <c r="C242" s="724" t="s">
        <v>2400</v>
      </c>
      <c r="D242" s="805" t="s">
        <v>4070</v>
      </c>
      <c r="E242" s="806" t="s">
        <v>2415</v>
      </c>
      <c r="F242" s="724" t="s">
        <v>2396</v>
      </c>
      <c r="G242" s="724" t="s">
        <v>2746</v>
      </c>
      <c r="H242" s="724" t="s">
        <v>563</v>
      </c>
      <c r="I242" s="724" t="s">
        <v>2765</v>
      </c>
      <c r="J242" s="724" t="s">
        <v>2766</v>
      </c>
      <c r="K242" s="724" t="s">
        <v>2767</v>
      </c>
      <c r="L242" s="725">
        <v>315.5</v>
      </c>
      <c r="M242" s="725">
        <v>3470.5</v>
      </c>
      <c r="N242" s="724">
        <v>11</v>
      </c>
      <c r="O242" s="807">
        <v>9</v>
      </c>
      <c r="P242" s="725">
        <v>2208.5</v>
      </c>
      <c r="Q242" s="740">
        <v>0.63636363636363635</v>
      </c>
      <c r="R242" s="724">
        <v>7</v>
      </c>
      <c r="S242" s="740">
        <v>0.63636363636363635</v>
      </c>
      <c r="T242" s="807">
        <v>6</v>
      </c>
      <c r="U242" s="763">
        <v>0.66666666666666663</v>
      </c>
    </row>
    <row r="243" spans="1:21" ht="14.4" customHeight="1" x14ac:dyDescent="0.3">
      <c r="A243" s="723">
        <v>4</v>
      </c>
      <c r="B243" s="724" t="s">
        <v>2111</v>
      </c>
      <c r="C243" s="724" t="s">
        <v>2400</v>
      </c>
      <c r="D243" s="805" t="s">
        <v>4070</v>
      </c>
      <c r="E243" s="806" t="s">
        <v>2415</v>
      </c>
      <c r="F243" s="724" t="s">
        <v>2396</v>
      </c>
      <c r="G243" s="724" t="s">
        <v>2746</v>
      </c>
      <c r="H243" s="724" t="s">
        <v>563</v>
      </c>
      <c r="I243" s="724" t="s">
        <v>2768</v>
      </c>
      <c r="J243" s="724" t="s">
        <v>2769</v>
      </c>
      <c r="K243" s="724" t="s">
        <v>2770</v>
      </c>
      <c r="L243" s="725">
        <v>291.2</v>
      </c>
      <c r="M243" s="725">
        <v>873.59999999999991</v>
      </c>
      <c r="N243" s="724">
        <v>3</v>
      </c>
      <c r="O243" s="807">
        <v>2</v>
      </c>
      <c r="P243" s="725">
        <v>291.2</v>
      </c>
      <c r="Q243" s="740">
        <v>0.33333333333333337</v>
      </c>
      <c r="R243" s="724">
        <v>1</v>
      </c>
      <c r="S243" s="740">
        <v>0.33333333333333331</v>
      </c>
      <c r="T243" s="807">
        <v>1</v>
      </c>
      <c r="U243" s="763">
        <v>0.5</v>
      </c>
    </row>
    <row r="244" spans="1:21" ht="14.4" customHeight="1" x14ac:dyDescent="0.3">
      <c r="A244" s="723">
        <v>4</v>
      </c>
      <c r="B244" s="724" t="s">
        <v>2111</v>
      </c>
      <c r="C244" s="724" t="s">
        <v>2400</v>
      </c>
      <c r="D244" s="805" t="s">
        <v>4070</v>
      </c>
      <c r="E244" s="806" t="s">
        <v>2415</v>
      </c>
      <c r="F244" s="724" t="s">
        <v>2396</v>
      </c>
      <c r="G244" s="724" t="s">
        <v>2746</v>
      </c>
      <c r="H244" s="724" t="s">
        <v>563</v>
      </c>
      <c r="I244" s="724" t="s">
        <v>2771</v>
      </c>
      <c r="J244" s="724" t="s">
        <v>2772</v>
      </c>
      <c r="K244" s="724" t="s">
        <v>2773</v>
      </c>
      <c r="L244" s="725">
        <v>201.3</v>
      </c>
      <c r="M244" s="725">
        <v>201.3</v>
      </c>
      <c r="N244" s="724">
        <v>1</v>
      </c>
      <c r="O244" s="807">
        <v>1</v>
      </c>
      <c r="P244" s="725"/>
      <c r="Q244" s="740">
        <v>0</v>
      </c>
      <c r="R244" s="724"/>
      <c r="S244" s="740">
        <v>0</v>
      </c>
      <c r="T244" s="807"/>
      <c r="U244" s="763">
        <v>0</v>
      </c>
    </row>
    <row r="245" spans="1:21" ht="14.4" customHeight="1" x14ac:dyDescent="0.3">
      <c r="A245" s="723">
        <v>4</v>
      </c>
      <c r="B245" s="724" t="s">
        <v>2111</v>
      </c>
      <c r="C245" s="724" t="s">
        <v>2400</v>
      </c>
      <c r="D245" s="805" t="s">
        <v>4070</v>
      </c>
      <c r="E245" s="806" t="s">
        <v>2415</v>
      </c>
      <c r="F245" s="724" t="s">
        <v>2396</v>
      </c>
      <c r="G245" s="724" t="s">
        <v>2746</v>
      </c>
      <c r="H245" s="724" t="s">
        <v>563</v>
      </c>
      <c r="I245" s="724" t="s">
        <v>2774</v>
      </c>
      <c r="J245" s="724" t="s">
        <v>2775</v>
      </c>
      <c r="K245" s="724" t="s">
        <v>2776</v>
      </c>
      <c r="L245" s="725">
        <v>161</v>
      </c>
      <c r="M245" s="725">
        <v>483</v>
      </c>
      <c r="N245" s="724">
        <v>3</v>
      </c>
      <c r="O245" s="807">
        <v>3</v>
      </c>
      <c r="P245" s="725">
        <v>161</v>
      </c>
      <c r="Q245" s="740">
        <v>0.33333333333333331</v>
      </c>
      <c r="R245" s="724">
        <v>1</v>
      </c>
      <c r="S245" s="740">
        <v>0.33333333333333331</v>
      </c>
      <c r="T245" s="807">
        <v>1</v>
      </c>
      <c r="U245" s="763">
        <v>0.33333333333333331</v>
      </c>
    </row>
    <row r="246" spans="1:21" ht="14.4" customHeight="1" x14ac:dyDescent="0.3">
      <c r="A246" s="723">
        <v>4</v>
      </c>
      <c r="B246" s="724" t="s">
        <v>2111</v>
      </c>
      <c r="C246" s="724" t="s">
        <v>2400</v>
      </c>
      <c r="D246" s="805" t="s">
        <v>4070</v>
      </c>
      <c r="E246" s="806" t="s">
        <v>2415</v>
      </c>
      <c r="F246" s="724" t="s">
        <v>2396</v>
      </c>
      <c r="G246" s="724" t="s">
        <v>2746</v>
      </c>
      <c r="H246" s="724" t="s">
        <v>563</v>
      </c>
      <c r="I246" s="724" t="s">
        <v>2777</v>
      </c>
      <c r="J246" s="724" t="s">
        <v>2778</v>
      </c>
      <c r="K246" s="724" t="s">
        <v>2779</v>
      </c>
      <c r="L246" s="725">
        <v>579</v>
      </c>
      <c r="M246" s="725">
        <v>2316</v>
      </c>
      <c r="N246" s="724">
        <v>4</v>
      </c>
      <c r="O246" s="807">
        <v>2</v>
      </c>
      <c r="P246" s="725">
        <v>579</v>
      </c>
      <c r="Q246" s="740">
        <v>0.25</v>
      </c>
      <c r="R246" s="724">
        <v>1</v>
      </c>
      <c r="S246" s="740">
        <v>0.25</v>
      </c>
      <c r="T246" s="807">
        <v>1</v>
      </c>
      <c r="U246" s="763">
        <v>0.5</v>
      </c>
    </row>
    <row r="247" spans="1:21" ht="14.4" customHeight="1" x14ac:dyDescent="0.3">
      <c r="A247" s="723">
        <v>4</v>
      </c>
      <c r="B247" s="724" t="s">
        <v>2111</v>
      </c>
      <c r="C247" s="724" t="s">
        <v>2400</v>
      </c>
      <c r="D247" s="805" t="s">
        <v>4070</v>
      </c>
      <c r="E247" s="806" t="s">
        <v>2415</v>
      </c>
      <c r="F247" s="724" t="s">
        <v>2396</v>
      </c>
      <c r="G247" s="724" t="s">
        <v>2746</v>
      </c>
      <c r="H247" s="724" t="s">
        <v>563</v>
      </c>
      <c r="I247" s="724" t="s">
        <v>2780</v>
      </c>
      <c r="J247" s="724" t="s">
        <v>2781</v>
      </c>
      <c r="K247" s="724" t="s">
        <v>2782</v>
      </c>
      <c r="L247" s="725">
        <v>180.25</v>
      </c>
      <c r="M247" s="725">
        <v>540.75</v>
      </c>
      <c r="N247" s="724">
        <v>3</v>
      </c>
      <c r="O247" s="807">
        <v>2</v>
      </c>
      <c r="P247" s="725">
        <v>360.5</v>
      </c>
      <c r="Q247" s="740">
        <v>0.66666666666666663</v>
      </c>
      <c r="R247" s="724">
        <v>2</v>
      </c>
      <c r="S247" s="740">
        <v>0.66666666666666663</v>
      </c>
      <c r="T247" s="807">
        <v>1</v>
      </c>
      <c r="U247" s="763">
        <v>0.5</v>
      </c>
    </row>
    <row r="248" spans="1:21" ht="14.4" customHeight="1" x14ac:dyDescent="0.3">
      <c r="A248" s="723">
        <v>4</v>
      </c>
      <c r="B248" s="724" t="s">
        <v>2111</v>
      </c>
      <c r="C248" s="724" t="s">
        <v>2400</v>
      </c>
      <c r="D248" s="805" t="s">
        <v>4070</v>
      </c>
      <c r="E248" s="806" t="s">
        <v>2415</v>
      </c>
      <c r="F248" s="724" t="s">
        <v>2396</v>
      </c>
      <c r="G248" s="724" t="s">
        <v>2746</v>
      </c>
      <c r="H248" s="724" t="s">
        <v>563</v>
      </c>
      <c r="I248" s="724" t="s">
        <v>2783</v>
      </c>
      <c r="J248" s="724" t="s">
        <v>2784</v>
      </c>
      <c r="K248" s="724" t="s">
        <v>2785</v>
      </c>
      <c r="L248" s="725">
        <v>5343.9</v>
      </c>
      <c r="M248" s="725">
        <v>69470.7</v>
      </c>
      <c r="N248" s="724">
        <v>13</v>
      </c>
      <c r="O248" s="807">
        <v>5</v>
      </c>
      <c r="P248" s="725">
        <v>58782.899999999994</v>
      </c>
      <c r="Q248" s="740">
        <v>0.84615384615384615</v>
      </c>
      <c r="R248" s="724">
        <v>11</v>
      </c>
      <c r="S248" s="740">
        <v>0.84615384615384615</v>
      </c>
      <c r="T248" s="807">
        <v>4</v>
      </c>
      <c r="U248" s="763">
        <v>0.8</v>
      </c>
    </row>
    <row r="249" spans="1:21" ht="14.4" customHeight="1" x14ac:dyDescent="0.3">
      <c r="A249" s="723">
        <v>4</v>
      </c>
      <c r="B249" s="724" t="s">
        <v>2111</v>
      </c>
      <c r="C249" s="724" t="s">
        <v>2400</v>
      </c>
      <c r="D249" s="805" t="s">
        <v>4070</v>
      </c>
      <c r="E249" s="806" t="s">
        <v>2415</v>
      </c>
      <c r="F249" s="724" t="s">
        <v>2396</v>
      </c>
      <c r="G249" s="724" t="s">
        <v>2746</v>
      </c>
      <c r="H249" s="724" t="s">
        <v>563</v>
      </c>
      <c r="I249" s="724" t="s">
        <v>2786</v>
      </c>
      <c r="J249" s="724" t="s">
        <v>2787</v>
      </c>
      <c r="K249" s="724" t="s">
        <v>2788</v>
      </c>
      <c r="L249" s="725">
        <v>5343.9</v>
      </c>
      <c r="M249" s="725">
        <v>64126.799999999996</v>
      </c>
      <c r="N249" s="724">
        <v>12</v>
      </c>
      <c r="O249" s="807">
        <v>4</v>
      </c>
      <c r="P249" s="725">
        <v>64126.799999999996</v>
      </c>
      <c r="Q249" s="740">
        <v>1</v>
      </c>
      <c r="R249" s="724">
        <v>12</v>
      </c>
      <c r="S249" s="740">
        <v>1</v>
      </c>
      <c r="T249" s="807">
        <v>4</v>
      </c>
      <c r="U249" s="763">
        <v>1</v>
      </c>
    </row>
    <row r="250" spans="1:21" ht="14.4" customHeight="1" x14ac:dyDescent="0.3">
      <c r="A250" s="723">
        <v>4</v>
      </c>
      <c r="B250" s="724" t="s">
        <v>2111</v>
      </c>
      <c r="C250" s="724" t="s">
        <v>2400</v>
      </c>
      <c r="D250" s="805" t="s">
        <v>4070</v>
      </c>
      <c r="E250" s="806" t="s">
        <v>2415</v>
      </c>
      <c r="F250" s="724" t="s">
        <v>2396</v>
      </c>
      <c r="G250" s="724" t="s">
        <v>2746</v>
      </c>
      <c r="H250" s="724" t="s">
        <v>563</v>
      </c>
      <c r="I250" s="724" t="s">
        <v>2789</v>
      </c>
      <c r="J250" s="724" t="s">
        <v>2790</v>
      </c>
      <c r="K250" s="724" t="s">
        <v>1774</v>
      </c>
      <c r="L250" s="725">
        <v>1832.09</v>
      </c>
      <c r="M250" s="725">
        <v>12824.63</v>
      </c>
      <c r="N250" s="724">
        <v>7</v>
      </c>
      <c r="O250" s="807">
        <v>4</v>
      </c>
      <c r="P250" s="725">
        <v>12824.63</v>
      </c>
      <c r="Q250" s="740">
        <v>1</v>
      </c>
      <c r="R250" s="724">
        <v>7</v>
      </c>
      <c r="S250" s="740">
        <v>1</v>
      </c>
      <c r="T250" s="807">
        <v>4</v>
      </c>
      <c r="U250" s="763">
        <v>1</v>
      </c>
    </row>
    <row r="251" spans="1:21" ht="14.4" customHeight="1" x14ac:dyDescent="0.3">
      <c r="A251" s="723">
        <v>4</v>
      </c>
      <c r="B251" s="724" t="s">
        <v>2111</v>
      </c>
      <c r="C251" s="724" t="s">
        <v>2400</v>
      </c>
      <c r="D251" s="805" t="s">
        <v>4070</v>
      </c>
      <c r="E251" s="806" t="s">
        <v>2415</v>
      </c>
      <c r="F251" s="724" t="s">
        <v>2396</v>
      </c>
      <c r="G251" s="724" t="s">
        <v>2746</v>
      </c>
      <c r="H251" s="724" t="s">
        <v>563</v>
      </c>
      <c r="I251" s="724" t="s">
        <v>2791</v>
      </c>
      <c r="J251" s="724" t="s">
        <v>2792</v>
      </c>
      <c r="K251" s="724" t="s">
        <v>1774</v>
      </c>
      <c r="L251" s="725">
        <v>485.63</v>
      </c>
      <c r="M251" s="725">
        <v>3885.04</v>
      </c>
      <c r="N251" s="724">
        <v>8</v>
      </c>
      <c r="O251" s="807">
        <v>4</v>
      </c>
      <c r="P251" s="725">
        <v>3885.04</v>
      </c>
      <c r="Q251" s="740">
        <v>1</v>
      </c>
      <c r="R251" s="724">
        <v>8</v>
      </c>
      <c r="S251" s="740">
        <v>1</v>
      </c>
      <c r="T251" s="807">
        <v>4</v>
      </c>
      <c r="U251" s="763">
        <v>1</v>
      </c>
    </row>
    <row r="252" spans="1:21" ht="14.4" customHeight="1" x14ac:dyDescent="0.3">
      <c r="A252" s="723">
        <v>4</v>
      </c>
      <c r="B252" s="724" t="s">
        <v>2111</v>
      </c>
      <c r="C252" s="724" t="s">
        <v>2400</v>
      </c>
      <c r="D252" s="805" t="s">
        <v>4070</v>
      </c>
      <c r="E252" s="806" t="s">
        <v>2415</v>
      </c>
      <c r="F252" s="724" t="s">
        <v>2396</v>
      </c>
      <c r="G252" s="724" t="s">
        <v>2746</v>
      </c>
      <c r="H252" s="724" t="s">
        <v>563</v>
      </c>
      <c r="I252" s="724" t="s">
        <v>2793</v>
      </c>
      <c r="J252" s="724" t="s">
        <v>2794</v>
      </c>
      <c r="K252" s="724" t="s">
        <v>1774</v>
      </c>
      <c r="L252" s="725">
        <v>300</v>
      </c>
      <c r="M252" s="725">
        <v>2100</v>
      </c>
      <c r="N252" s="724">
        <v>7</v>
      </c>
      <c r="O252" s="807">
        <v>4</v>
      </c>
      <c r="P252" s="725">
        <v>2100</v>
      </c>
      <c r="Q252" s="740">
        <v>1</v>
      </c>
      <c r="R252" s="724">
        <v>7</v>
      </c>
      <c r="S252" s="740">
        <v>1</v>
      </c>
      <c r="T252" s="807">
        <v>4</v>
      </c>
      <c r="U252" s="763">
        <v>1</v>
      </c>
    </row>
    <row r="253" spans="1:21" ht="14.4" customHeight="1" x14ac:dyDescent="0.3">
      <c r="A253" s="723">
        <v>4</v>
      </c>
      <c r="B253" s="724" t="s">
        <v>2111</v>
      </c>
      <c r="C253" s="724" t="s">
        <v>2400</v>
      </c>
      <c r="D253" s="805" t="s">
        <v>4070</v>
      </c>
      <c r="E253" s="806" t="s">
        <v>2415</v>
      </c>
      <c r="F253" s="724" t="s">
        <v>2396</v>
      </c>
      <c r="G253" s="724" t="s">
        <v>2746</v>
      </c>
      <c r="H253" s="724" t="s">
        <v>563</v>
      </c>
      <c r="I253" s="724" t="s">
        <v>2795</v>
      </c>
      <c r="J253" s="724" t="s">
        <v>2796</v>
      </c>
      <c r="K253" s="724" t="s">
        <v>2797</v>
      </c>
      <c r="L253" s="725">
        <v>196.43</v>
      </c>
      <c r="M253" s="725">
        <v>785.72</v>
      </c>
      <c r="N253" s="724">
        <v>4</v>
      </c>
      <c r="O253" s="807">
        <v>2</v>
      </c>
      <c r="P253" s="725">
        <v>785.72</v>
      </c>
      <c r="Q253" s="740">
        <v>1</v>
      </c>
      <c r="R253" s="724">
        <v>4</v>
      </c>
      <c r="S253" s="740">
        <v>1</v>
      </c>
      <c r="T253" s="807">
        <v>2</v>
      </c>
      <c r="U253" s="763">
        <v>1</v>
      </c>
    </row>
    <row r="254" spans="1:21" ht="14.4" customHeight="1" x14ac:dyDescent="0.3">
      <c r="A254" s="723">
        <v>4</v>
      </c>
      <c r="B254" s="724" t="s">
        <v>2111</v>
      </c>
      <c r="C254" s="724" t="s">
        <v>2400</v>
      </c>
      <c r="D254" s="805" t="s">
        <v>4070</v>
      </c>
      <c r="E254" s="806" t="s">
        <v>2415</v>
      </c>
      <c r="F254" s="724" t="s">
        <v>2396</v>
      </c>
      <c r="G254" s="724" t="s">
        <v>2746</v>
      </c>
      <c r="H254" s="724" t="s">
        <v>563</v>
      </c>
      <c r="I254" s="724" t="s">
        <v>2798</v>
      </c>
      <c r="J254" s="724" t="s">
        <v>2799</v>
      </c>
      <c r="K254" s="724" t="s">
        <v>2800</v>
      </c>
      <c r="L254" s="725">
        <v>210.33</v>
      </c>
      <c r="M254" s="725">
        <v>630.99</v>
      </c>
      <c r="N254" s="724">
        <v>3</v>
      </c>
      <c r="O254" s="807">
        <v>2</v>
      </c>
      <c r="P254" s="725">
        <v>630.99</v>
      </c>
      <c r="Q254" s="740">
        <v>1</v>
      </c>
      <c r="R254" s="724">
        <v>3</v>
      </c>
      <c r="S254" s="740">
        <v>1</v>
      </c>
      <c r="T254" s="807">
        <v>2</v>
      </c>
      <c r="U254" s="763">
        <v>1</v>
      </c>
    </row>
    <row r="255" spans="1:21" ht="14.4" customHeight="1" x14ac:dyDescent="0.3">
      <c r="A255" s="723">
        <v>4</v>
      </c>
      <c r="B255" s="724" t="s">
        <v>2111</v>
      </c>
      <c r="C255" s="724" t="s">
        <v>2400</v>
      </c>
      <c r="D255" s="805" t="s">
        <v>4070</v>
      </c>
      <c r="E255" s="806" t="s">
        <v>2415</v>
      </c>
      <c r="F255" s="724" t="s">
        <v>2396</v>
      </c>
      <c r="G255" s="724" t="s">
        <v>2746</v>
      </c>
      <c r="H255" s="724" t="s">
        <v>563</v>
      </c>
      <c r="I255" s="724" t="s">
        <v>2801</v>
      </c>
      <c r="J255" s="724" t="s">
        <v>2802</v>
      </c>
      <c r="K255" s="724" t="s">
        <v>2803</v>
      </c>
      <c r="L255" s="725">
        <v>2816</v>
      </c>
      <c r="M255" s="725">
        <v>67584</v>
      </c>
      <c r="N255" s="724">
        <v>24</v>
      </c>
      <c r="O255" s="807">
        <v>3</v>
      </c>
      <c r="P255" s="725">
        <v>25344</v>
      </c>
      <c r="Q255" s="740">
        <v>0.375</v>
      </c>
      <c r="R255" s="724">
        <v>9</v>
      </c>
      <c r="S255" s="740">
        <v>0.375</v>
      </c>
      <c r="T255" s="807">
        <v>1</v>
      </c>
      <c r="U255" s="763">
        <v>0.33333333333333331</v>
      </c>
    </row>
    <row r="256" spans="1:21" ht="14.4" customHeight="1" x14ac:dyDescent="0.3">
      <c r="A256" s="723">
        <v>4</v>
      </c>
      <c r="B256" s="724" t="s">
        <v>2111</v>
      </c>
      <c r="C256" s="724" t="s">
        <v>2400</v>
      </c>
      <c r="D256" s="805" t="s">
        <v>4070</v>
      </c>
      <c r="E256" s="806" t="s">
        <v>2415</v>
      </c>
      <c r="F256" s="724" t="s">
        <v>2396</v>
      </c>
      <c r="G256" s="724" t="s">
        <v>2746</v>
      </c>
      <c r="H256" s="724" t="s">
        <v>563</v>
      </c>
      <c r="I256" s="724" t="s">
        <v>2804</v>
      </c>
      <c r="J256" s="724" t="s">
        <v>2805</v>
      </c>
      <c r="K256" s="724" t="s">
        <v>2806</v>
      </c>
      <c r="L256" s="725">
        <v>2412.9</v>
      </c>
      <c r="M256" s="725">
        <v>9651.6</v>
      </c>
      <c r="N256" s="724">
        <v>4</v>
      </c>
      <c r="O256" s="807">
        <v>1</v>
      </c>
      <c r="P256" s="725">
        <v>9651.6</v>
      </c>
      <c r="Q256" s="740">
        <v>1</v>
      </c>
      <c r="R256" s="724">
        <v>4</v>
      </c>
      <c r="S256" s="740">
        <v>1</v>
      </c>
      <c r="T256" s="807">
        <v>1</v>
      </c>
      <c r="U256" s="763">
        <v>1</v>
      </c>
    </row>
    <row r="257" spans="1:21" ht="14.4" customHeight="1" x14ac:dyDescent="0.3">
      <c r="A257" s="723">
        <v>4</v>
      </c>
      <c r="B257" s="724" t="s">
        <v>2111</v>
      </c>
      <c r="C257" s="724" t="s">
        <v>2400</v>
      </c>
      <c r="D257" s="805" t="s">
        <v>4070</v>
      </c>
      <c r="E257" s="806" t="s">
        <v>2415</v>
      </c>
      <c r="F257" s="724" t="s">
        <v>2396</v>
      </c>
      <c r="G257" s="724" t="s">
        <v>2746</v>
      </c>
      <c r="H257" s="724" t="s">
        <v>563</v>
      </c>
      <c r="I257" s="724" t="s">
        <v>2807</v>
      </c>
      <c r="J257" s="724" t="s">
        <v>2808</v>
      </c>
      <c r="K257" s="724" t="s">
        <v>2809</v>
      </c>
      <c r="L257" s="725">
        <v>1500.3</v>
      </c>
      <c r="M257" s="725">
        <v>27005.399999999998</v>
      </c>
      <c r="N257" s="724">
        <v>18</v>
      </c>
      <c r="O257" s="807">
        <v>3</v>
      </c>
      <c r="P257" s="725">
        <v>27005.399999999998</v>
      </c>
      <c r="Q257" s="740">
        <v>1</v>
      </c>
      <c r="R257" s="724">
        <v>18</v>
      </c>
      <c r="S257" s="740">
        <v>1</v>
      </c>
      <c r="T257" s="807">
        <v>3</v>
      </c>
      <c r="U257" s="763">
        <v>1</v>
      </c>
    </row>
    <row r="258" spans="1:21" ht="14.4" customHeight="1" x14ac:dyDescent="0.3">
      <c r="A258" s="723">
        <v>4</v>
      </c>
      <c r="B258" s="724" t="s">
        <v>2111</v>
      </c>
      <c r="C258" s="724" t="s">
        <v>2400</v>
      </c>
      <c r="D258" s="805" t="s">
        <v>4070</v>
      </c>
      <c r="E258" s="806" t="s">
        <v>2415</v>
      </c>
      <c r="F258" s="724" t="s">
        <v>2396</v>
      </c>
      <c r="G258" s="724" t="s">
        <v>2746</v>
      </c>
      <c r="H258" s="724" t="s">
        <v>563</v>
      </c>
      <c r="I258" s="724" t="s">
        <v>2810</v>
      </c>
      <c r="J258" s="724" t="s">
        <v>2808</v>
      </c>
      <c r="K258" s="724" t="s">
        <v>2811</v>
      </c>
      <c r="L258" s="725">
        <v>1500.3</v>
      </c>
      <c r="M258" s="725">
        <v>9001.7999999999993</v>
      </c>
      <c r="N258" s="724">
        <v>6</v>
      </c>
      <c r="O258" s="807">
        <v>2</v>
      </c>
      <c r="P258" s="725">
        <v>9001.7999999999993</v>
      </c>
      <c r="Q258" s="740">
        <v>1</v>
      </c>
      <c r="R258" s="724">
        <v>6</v>
      </c>
      <c r="S258" s="740">
        <v>1</v>
      </c>
      <c r="T258" s="807">
        <v>2</v>
      </c>
      <c r="U258" s="763">
        <v>1</v>
      </c>
    </row>
    <row r="259" spans="1:21" ht="14.4" customHeight="1" x14ac:dyDescent="0.3">
      <c r="A259" s="723">
        <v>4</v>
      </c>
      <c r="B259" s="724" t="s">
        <v>2111</v>
      </c>
      <c r="C259" s="724" t="s">
        <v>2400</v>
      </c>
      <c r="D259" s="805" t="s">
        <v>4070</v>
      </c>
      <c r="E259" s="806" t="s">
        <v>2415</v>
      </c>
      <c r="F259" s="724" t="s">
        <v>2396</v>
      </c>
      <c r="G259" s="724" t="s">
        <v>2746</v>
      </c>
      <c r="H259" s="724" t="s">
        <v>563</v>
      </c>
      <c r="I259" s="724" t="s">
        <v>2812</v>
      </c>
      <c r="J259" s="724" t="s">
        <v>2813</v>
      </c>
      <c r="K259" s="724" t="s">
        <v>2814</v>
      </c>
      <c r="L259" s="725">
        <v>761.3</v>
      </c>
      <c r="M259" s="725">
        <v>13703.399999999998</v>
      </c>
      <c r="N259" s="724">
        <v>18</v>
      </c>
      <c r="O259" s="807">
        <v>3</v>
      </c>
      <c r="P259" s="725">
        <v>9135.5999999999985</v>
      </c>
      <c r="Q259" s="740">
        <v>0.66666666666666663</v>
      </c>
      <c r="R259" s="724">
        <v>12</v>
      </c>
      <c r="S259" s="740">
        <v>0.66666666666666663</v>
      </c>
      <c r="T259" s="807">
        <v>2</v>
      </c>
      <c r="U259" s="763">
        <v>0.66666666666666663</v>
      </c>
    </row>
    <row r="260" spans="1:21" ht="14.4" customHeight="1" x14ac:dyDescent="0.3">
      <c r="A260" s="723">
        <v>4</v>
      </c>
      <c r="B260" s="724" t="s">
        <v>2111</v>
      </c>
      <c r="C260" s="724" t="s">
        <v>2400</v>
      </c>
      <c r="D260" s="805" t="s">
        <v>4070</v>
      </c>
      <c r="E260" s="806" t="s">
        <v>2415</v>
      </c>
      <c r="F260" s="724" t="s">
        <v>2396</v>
      </c>
      <c r="G260" s="724" t="s">
        <v>2746</v>
      </c>
      <c r="H260" s="724" t="s">
        <v>563</v>
      </c>
      <c r="I260" s="724" t="s">
        <v>2815</v>
      </c>
      <c r="J260" s="724" t="s">
        <v>2816</v>
      </c>
      <c r="K260" s="724" t="s">
        <v>2817</v>
      </c>
      <c r="L260" s="725">
        <v>2412.9</v>
      </c>
      <c r="M260" s="725">
        <v>12064.5</v>
      </c>
      <c r="N260" s="724">
        <v>5</v>
      </c>
      <c r="O260" s="807">
        <v>1</v>
      </c>
      <c r="P260" s="725">
        <v>12064.5</v>
      </c>
      <c r="Q260" s="740">
        <v>1</v>
      </c>
      <c r="R260" s="724">
        <v>5</v>
      </c>
      <c r="S260" s="740">
        <v>1</v>
      </c>
      <c r="T260" s="807">
        <v>1</v>
      </c>
      <c r="U260" s="763">
        <v>1</v>
      </c>
    </row>
    <row r="261" spans="1:21" ht="14.4" customHeight="1" x14ac:dyDescent="0.3">
      <c r="A261" s="723">
        <v>4</v>
      </c>
      <c r="B261" s="724" t="s">
        <v>2111</v>
      </c>
      <c r="C261" s="724" t="s">
        <v>2400</v>
      </c>
      <c r="D261" s="805" t="s">
        <v>4070</v>
      </c>
      <c r="E261" s="806" t="s">
        <v>2415</v>
      </c>
      <c r="F261" s="724" t="s">
        <v>2396</v>
      </c>
      <c r="G261" s="724" t="s">
        <v>2746</v>
      </c>
      <c r="H261" s="724" t="s">
        <v>563</v>
      </c>
      <c r="I261" s="724" t="s">
        <v>2818</v>
      </c>
      <c r="J261" s="724" t="s">
        <v>2819</v>
      </c>
      <c r="K261" s="724" t="s">
        <v>2820</v>
      </c>
      <c r="L261" s="725">
        <v>1500.3</v>
      </c>
      <c r="M261" s="725">
        <v>9001.7999999999993</v>
      </c>
      <c r="N261" s="724">
        <v>6</v>
      </c>
      <c r="O261" s="807">
        <v>1</v>
      </c>
      <c r="P261" s="725">
        <v>9001.7999999999993</v>
      </c>
      <c r="Q261" s="740">
        <v>1</v>
      </c>
      <c r="R261" s="724">
        <v>6</v>
      </c>
      <c r="S261" s="740">
        <v>1</v>
      </c>
      <c r="T261" s="807">
        <v>1</v>
      </c>
      <c r="U261" s="763">
        <v>1</v>
      </c>
    </row>
    <row r="262" spans="1:21" ht="14.4" customHeight="1" x14ac:dyDescent="0.3">
      <c r="A262" s="723">
        <v>4</v>
      </c>
      <c r="B262" s="724" t="s">
        <v>2111</v>
      </c>
      <c r="C262" s="724" t="s">
        <v>2400</v>
      </c>
      <c r="D262" s="805" t="s">
        <v>4070</v>
      </c>
      <c r="E262" s="806" t="s">
        <v>2415</v>
      </c>
      <c r="F262" s="724" t="s">
        <v>2396</v>
      </c>
      <c r="G262" s="724" t="s">
        <v>2746</v>
      </c>
      <c r="H262" s="724" t="s">
        <v>563</v>
      </c>
      <c r="I262" s="724" t="s">
        <v>2821</v>
      </c>
      <c r="J262" s="724" t="s">
        <v>2822</v>
      </c>
      <c r="K262" s="724" t="s">
        <v>2823</v>
      </c>
      <c r="L262" s="725">
        <v>1987.45</v>
      </c>
      <c r="M262" s="725">
        <v>11924.7</v>
      </c>
      <c r="N262" s="724">
        <v>6</v>
      </c>
      <c r="O262" s="807">
        <v>2</v>
      </c>
      <c r="P262" s="725"/>
      <c r="Q262" s="740">
        <v>0</v>
      </c>
      <c r="R262" s="724"/>
      <c r="S262" s="740">
        <v>0</v>
      </c>
      <c r="T262" s="807"/>
      <c r="U262" s="763">
        <v>0</v>
      </c>
    </row>
    <row r="263" spans="1:21" ht="14.4" customHeight="1" x14ac:dyDescent="0.3">
      <c r="A263" s="723">
        <v>4</v>
      </c>
      <c r="B263" s="724" t="s">
        <v>2111</v>
      </c>
      <c r="C263" s="724" t="s">
        <v>2400</v>
      </c>
      <c r="D263" s="805" t="s">
        <v>4070</v>
      </c>
      <c r="E263" s="806" t="s">
        <v>2415</v>
      </c>
      <c r="F263" s="724" t="s">
        <v>2396</v>
      </c>
      <c r="G263" s="724" t="s">
        <v>2746</v>
      </c>
      <c r="H263" s="724" t="s">
        <v>563</v>
      </c>
      <c r="I263" s="724" t="s">
        <v>2824</v>
      </c>
      <c r="J263" s="724" t="s">
        <v>2822</v>
      </c>
      <c r="K263" s="724" t="s">
        <v>2825</v>
      </c>
      <c r="L263" s="725">
        <v>1987.45</v>
      </c>
      <c r="M263" s="725">
        <v>5962.35</v>
      </c>
      <c r="N263" s="724">
        <v>3</v>
      </c>
      <c r="O263" s="807">
        <v>1</v>
      </c>
      <c r="P263" s="725"/>
      <c r="Q263" s="740">
        <v>0</v>
      </c>
      <c r="R263" s="724"/>
      <c r="S263" s="740">
        <v>0</v>
      </c>
      <c r="T263" s="807"/>
      <c r="U263" s="763">
        <v>0</v>
      </c>
    </row>
    <row r="264" spans="1:21" ht="14.4" customHeight="1" x14ac:dyDescent="0.3">
      <c r="A264" s="723">
        <v>4</v>
      </c>
      <c r="B264" s="724" t="s">
        <v>2111</v>
      </c>
      <c r="C264" s="724" t="s">
        <v>2400</v>
      </c>
      <c r="D264" s="805" t="s">
        <v>4070</v>
      </c>
      <c r="E264" s="806" t="s">
        <v>2415</v>
      </c>
      <c r="F264" s="724" t="s">
        <v>2396</v>
      </c>
      <c r="G264" s="724" t="s">
        <v>2746</v>
      </c>
      <c r="H264" s="724" t="s">
        <v>563</v>
      </c>
      <c r="I264" s="724" t="s">
        <v>2826</v>
      </c>
      <c r="J264" s="724" t="s">
        <v>2827</v>
      </c>
      <c r="K264" s="724" t="s">
        <v>2828</v>
      </c>
      <c r="L264" s="725">
        <v>711.08</v>
      </c>
      <c r="M264" s="725">
        <v>6399.72</v>
      </c>
      <c r="N264" s="724">
        <v>9</v>
      </c>
      <c r="O264" s="807">
        <v>1</v>
      </c>
      <c r="P264" s="725"/>
      <c r="Q264" s="740">
        <v>0</v>
      </c>
      <c r="R264" s="724"/>
      <c r="S264" s="740">
        <v>0</v>
      </c>
      <c r="T264" s="807"/>
      <c r="U264" s="763">
        <v>0</v>
      </c>
    </row>
    <row r="265" spans="1:21" ht="14.4" customHeight="1" x14ac:dyDescent="0.3">
      <c r="A265" s="723">
        <v>4</v>
      </c>
      <c r="B265" s="724" t="s">
        <v>2111</v>
      </c>
      <c r="C265" s="724" t="s">
        <v>2400</v>
      </c>
      <c r="D265" s="805" t="s">
        <v>4070</v>
      </c>
      <c r="E265" s="806" t="s">
        <v>2415</v>
      </c>
      <c r="F265" s="724" t="s">
        <v>2396</v>
      </c>
      <c r="G265" s="724" t="s">
        <v>2746</v>
      </c>
      <c r="H265" s="724" t="s">
        <v>563</v>
      </c>
      <c r="I265" s="724" t="s">
        <v>2829</v>
      </c>
      <c r="J265" s="724" t="s">
        <v>2827</v>
      </c>
      <c r="K265" s="724" t="s">
        <v>2830</v>
      </c>
      <c r="L265" s="725">
        <v>711.08</v>
      </c>
      <c r="M265" s="725">
        <v>711.08</v>
      </c>
      <c r="N265" s="724">
        <v>1</v>
      </c>
      <c r="O265" s="807">
        <v>1</v>
      </c>
      <c r="P265" s="725"/>
      <c r="Q265" s="740">
        <v>0</v>
      </c>
      <c r="R265" s="724"/>
      <c r="S265" s="740">
        <v>0</v>
      </c>
      <c r="T265" s="807"/>
      <c r="U265" s="763">
        <v>0</v>
      </c>
    </row>
    <row r="266" spans="1:21" ht="14.4" customHeight="1" x14ac:dyDescent="0.3">
      <c r="A266" s="723">
        <v>4</v>
      </c>
      <c r="B266" s="724" t="s">
        <v>2111</v>
      </c>
      <c r="C266" s="724" t="s">
        <v>2400</v>
      </c>
      <c r="D266" s="805" t="s">
        <v>4070</v>
      </c>
      <c r="E266" s="806" t="s">
        <v>2415</v>
      </c>
      <c r="F266" s="724" t="s">
        <v>2396</v>
      </c>
      <c r="G266" s="724" t="s">
        <v>2746</v>
      </c>
      <c r="H266" s="724" t="s">
        <v>563</v>
      </c>
      <c r="I266" s="724" t="s">
        <v>2831</v>
      </c>
      <c r="J266" s="724" t="s">
        <v>2832</v>
      </c>
      <c r="K266" s="724" t="s">
        <v>2833</v>
      </c>
      <c r="L266" s="725">
        <v>1074.31</v>
      </c>
      <c r="M266" s="725">
        <v>6445.86</v>
      </c>
      <c r="N266" s="724">
        <v>6</v>
      </c>
      <c r="O266" s="807">
        <v>1</v>
      </c>
      <c r="P266" s="725">
        <v>6445.86</v>
      </c>
      <c r="Q266" s="740">
        <v>1</v>
      </c>
      <c r="R266" s="724">
        <v>6</v>
      </c>
      <c r="S266" s="740">
        <v>1</v>
      </c>
      <c r="T266" s="807">
        <v>1</v>
      </c>
      <c r="U266" s="763">
        <v>1</v>
      </c>
    </row>
    <row r="267" spans="1:21" ht="14.4" customHeight="1" x14ac:dyDescent="0.3">
      <c r="A267" s="723">
        <v>4</v>
      </c>
      <c r="B267" s="724" t="s">
        <v>2111</v>
      </c>
      <c r="C267" s="724" t="s">
        <v>2400</v>
      </c>
      <c r="D267" s="805" t="s">
        <v>4070</v>
      </c>
      <c r="E267" s="806" t="s">
        <v>2415</v>
      </c>
      <c r="F267" s="724" t="s">
        <v>2396</v>
      </c>
      <c r="G267" s="724" t="s">
        <v>2746</v>
      </c>
      <c r="H267" s="724" t="s">
        <v>563</v>
      </c>
      <c r="I267" s="724" t="s">
        <v>2834</v>
      </c>
      <c r="J267" s="724" t="s">
        <v>2832</v>
      </c>
      <c r="K267" s="724" t="s">
        <v>2835</v>
      </c>
      <c r="L267" s="725">
        <v>1074.31</v>
      </c>
      <c r="M267" s="725">
        <v>12891.72</v>
      </c>
      <c r="N267" s="724">
        <v>12</v>
      </c>
      <c r="O267" s="807">
        <v>2</v>
      </c>
      <c r="P267" s="725">
        <v>6445.86</v>
      </c>
      <c r="Q267" s="740">
        <v>0.5</v>
      </c>
      <c r="R267" s="724">
        <v>6</v>
      </c>
      <c r="S267" s="740">
        <v>0.5</v>
      </c>
      <c r="T267" s="807">
        <v>1</v>
      </c>
      <c r="U267" s="763">
        <v>0.5</v>
      </c>
    </row>
    <row r="268" spans="1:21" ht="14.4" customHeight="1" x14ac:dyDescent="0.3">
      <c r="A268" s="723">
        <v>4</v>
      </c>
      <c r="B268" s="724" t="s">
        <v>2111</v>
      </c>
      <c r="C268" s="724" t="s">
        <v>2400</v>
      </c>
      <c r="D268" s="805" t="s">
        <v>4070</v>
      </c>
      <c r="E268" s="806" t="s">
        <v>2415</v>
      </c>
      <c r="F268" s="724" t="s">
        <v>2396</v>
      </c>
      <c r="G268" s="724" t="s">
        <v>2746</v>
      </c>
      <c r="H268" s="724" t="s">
        <v>563</v>
      </c>
      <c r="I268" s="724" t="s">
        <v>1182</v>
      </c>
      <c r="J268" s="724" t="s">
        <v>2836</v>
      </c>
      <c r="K268" s="724" t="s">
        <v>2837</v>
      </c>
      <c r="L268" s="725">
        <v>1430.6</v>
      </c>
      <c r="M268" s="725">
        <v>1430.6</v>
      </c>
      <c r="N268" s="724">
        <v>1</v>
      </c>
      <c r="O268" s="807">
        <v>1</v>
      </c>
      <c r="P268" s="725">
        <v>1430.6</v>
      </c>
      <c r="Q268" s="740">
        <v>1</v>
      </c>
      <c r="R268" s="724">
        <v>1</v>
      </c>
      <c r="S268" s="740">
        <v>1</v>
      </c>
      <c r="T268" s="807">
        <v>1</v>
      </c>
      <c r="U268" s="763">
        <v>1</v>
      </c>
    </row>
    <row r="269" spans="1:21" ht="14.4" customHeight="1" x14ac:dyDescent="0.3">
      <c r="A269" s="723">
        <v>4</v>
      </c>
      <c r="B269" s="724" t="s">
        <v>2111</v>
      </c>
      <c r="C269" s="724" t="s">
        <v>2400</v>
      </c>
      <c r="D269" s="805" t="s">
        <v>4070</v>
      </c>
      <c r="E269" s="806" t="s">
        <v>2415</v>
      </c>
      <c r="F269" s="724" t="s">
        <v>2396</v>
      </c>
      <c r="G269" s="724" t="s">
        <v>2746</v>
      </c>
      <c r="H269" s="724" t="s">
        <v>563</v>
      </c>
      <c r="I269" s="724" t="s">
        <v>2838</v>
      </c>
      <c r="J269" s="724" t="s">
        <v>2839</v>
      </c>
      <c r="K269" s="724" t="s">
        <v>2767</v>
      </c>
      <c r="L269" s="725">
        <v>500</v>
      </c>
      <c r="M269" s="725">
        <v>10500</v>
      </c>
      <c r="N269" s="724">
        <v>21</v>
      </c>
      <c r="O269" s="807">
        <v>10</v>
      </c>
      <c r="P269" s="725">
        <v>8000</v>
      </c>
      <c r="Q269" s="740">
        <v>0.76190476190476186</v>
      </c>
      <c r="R269" s="724">
        <v>16</v>
      </c>
      <c r="S269" s="740">
        <v>0.76190476190476186</v>
      </c>
      <c r="T269" s="807">
        <v>8</v>
      </c>
      <c r="U269" s="763">
        <v>0.8</v>
      </c>
    </row>
    <row r="270" spans="1:21" ht="14.4" customHeight="1" x14ac:dyDescent="0.3">
      <c r="A270" s="723">
        <v>4</v>
      </c>
      <c r="B270" s="724" t="s">
        <v>2111</v>
      </c>
      <c r="C270" s="724" t="s">
        <v>2400</v>
      </c>
      <c r="D270" s="805" t="s">
        <v>4070</v>
      </c>
      <c r="E270" s="806" t="s">
        <v>2415</v>
      </c>
      <c r="F270" s="724" t="s">
        <v>2396</v>
      </c>
      <c r="G270" s="724" t="s">
        <v>2746</v>
      </c>
      <c r="H270" s="724" t="s">
        <v>563</v>
      </c>
      <c r="I270" s="724" t="s">
        <v>2840</v>
      </c>
      <c r="J270" s="724" t="s">
        <v>2841</v>
      </c>
      <c r="K270" s="724" t="s">
        <v>2842</v>
      </c>
      <c r="L270" s="725">
        <v>556</v>
      </c>
      <c r="M270" s="725">
        <v>13900</v>
      </c>
      <c r="N270" s="724">
        <v>25</v>
      </c>
      <c r="O270" s="807">
        <v>9</v>
      </c>
      <c r="P270" s="725">
        <v>13900</v>
      </c>
      <c r="Q270" s="740">
        <v>1</v>
      </c>
      <c r="R270" s="724">
        <v>25</v>
      </c>
      <c r="S270" s="740">
        <v>1</v>
      </c>
      <c r="T270" s="807">
        <v>9</v>
      </c>
      <c r="U270" s="763">
        <v>1</v>
      </c>
    </row>
    <row r="271" spans="1:21" ht="14.4" customHeight="1" x14ac:dyDescent="0.3">
      <c r="A271" s="723">
        <v>4</v>
      </c>
      <c r="B271" s="724" t="s">
        <v>2111</v>
      </c>
      <c r="C271" s="724" t="s">
        <v>2400</v>
      </c>
      <c r="D271" s="805" t="s">
        <v>4070</v>
      </c>
      <c r="E271" s="806" t="s">
        <v>2415</v>
      </c>
      <c r="F271" s="724" t="s">
        <v>2396</v>
      </c>
      <c r="G271" s="724" t="s">
        <v>2746</v>
      </c>
      <c r="H271" s="724" t="s">
        <v>563</v>
      </c>
      <c r="I271" s="724" t="s">
        <v>2843</v>
      </c>
      <c r="J271" s="724" t="s">
        <v>2844</v>
      </c>
      <c r="K271" s="724" t="s">
        <v>2749</v>
      </c>
      <c r="L271" s="725">
        <v>1080</v>
      </c>
      <c r="M271" s="725">
        <v>4320</v>
      </c>
      <c r="N271" s="724">
        <v>4</v>
      </c>
      <c r="O271" s="807">
        <v>4</v>
      </c>
      <c r="P271" s="725">
        <v>3240</v>
      </c>
      <c r="Q271" s="740">
        <v>0.75</v>
      </c>
      <c r="R271" s="724">
        <v>3</v>
      </c>
      <c r="S271" s="740">
        <v>0.75</v>
      </c>
      <c r="T271" s="807">
        <v>3</v>
      </c>
      <c r="U271" s="763">
        <v>0.75</v>
      </c>
    </row>
    <row r="272" spans="1:21" ht="14.4" customHeight="1" x14ac:dyDescent="0.3">
      <c r="A272" s="723">
        <v>4</v>
      </c>
      <c r="B272" s="724" t="s">
        <v>2111</v>
      </c>
      <c r="C272" s="724" t="s">
        <v>2400</v>
      </c>
      <c r="D272" s="805" t="s">
        <v>4070</v>
      </c>
      <c r="E272" s="806" t="s">
        <v>2415</v>
      </c>
      <c r="F272" s="724" t="s">
        <v>2396</v>
      </c>
      <c r="G272" s="724" t="s">
        <v>2746</v>
      </c>
      <c r="H272" s="724" t="s">
        <v>563</v>
      </c>
      <c r="I272" s="724" t="s">
        <v>2845</v>
      </c>
      <c r="J272" s="724" t="s">
        <v>2846</v>
      </c>
      <c r="K272" s="724" t="s">
        <v>1774</v>
      </c>
      <c r="L272" s="725">
        <v>600</v>
      </c>
      <c r="M272" s="725">
        <v>5400</v>
      </c>
      <c r="N272" s="724">
        <v>9</v>
      </c>
      <c r="O272" s="807">
        <v>9</v>
      </c>
      <c r="P272" s="725">
        <v>5400</v>
      </c>
      <c r="Q272" s="740">
        <v>1</v>
      </c>
      <c r="R272" s="724">
        <v>9</v>
      </c>
      <c r="S272" s="740">
        <v>1</v>
      </c>
      <c r="T272" s="807">
        <v>9</v>
      </c>
      <c r="U272" s="763">
        <v>1</v>
      </c>
    </row>
    <row r="273" spans="1:21" ht="14.4" customHeight="1" x14ac:dyDescent="0.3">
      <c r="A273" s="723">
        <v>4</v>
      </c>
      <c r="B273" s="724" t="s">
        <v>2111</v>
      </c>
      <c r="C273" s="724" t="s">
        <v>2400</v>
      </c>
      <c r="D273" s="805" t="s">
        <v>4070</v>
      </c>
      <c r="E273" s="806" t="s">
        <v>2415</v>
      </c>
      <c r="F273" s="724" t="s">
        <v>2396</v>
      </c>
      <c r="G273" s="724" t="s">
        <v>2746</v>
      </c>
      <c r="H273" s="724" t="s">
        <v>563</v>
      </c>
      <c r="I273" s="724" t="s">
        <v>2847</v>
      </c>
      <c r="J273" s="724" t="s">
        <v>2848</v>
      </c>
      <c r="K273" s="724" t="s">
        <v>2849</v>
      </c>
      <c r="L273" s="725">
        <v>500</v>
      </c>
      <c r="M273" s="725">
        <v>3000</v>
      </c>
      <c r="N273" s="724">
        <v>6</v>
      </c>
      <c r="O273" s="807">
        <v>2</v>
      </c>
      <c r="P273" s="725">
        <v>3000</v>
      </c>
      <c r="Q273" s="740">
        <v>1</v>
      </c>
      <c r="R273" s="724">
        <v>6</v>
      </c>
      <c r="S273" s="740">
        <v>1</v>
      </c>
      <c r="T273" s="807">
        <v>2</v>
      </c>
      <c r="U273" s="763">
        <v>1</v>
      </c>
    </row>
    <row r="274" spans="1:21" ht="14.4" customHeight="1" x14ac:dyDescent="0.3">
      <c r="A274" s="723">
        <v>4</v>
      </c>
      <c r="B274" s="724" t="s">
        <v>2111</v>
      </c>
      <c r="C274" s="724" t="s">
        <v>2400</v>
      </c>
      <c r="D274" s="805" t="s">
        <v>4070</v>
      </c>
      <c r="E274" s="806" t="s">
        <v>2415</v>
      </c>
      <c r="F274" s="724" t="s">
        <v>2396</v>
      </c>
      <c r="G274" s="724" t="s">
        <v>2746</v>
      </c>
      <c r="H274" s="724" t="s">
        <v>563</v>
      </c>
      <c r="I274" s="724" t="s">
        <v>2850</v>
      </c>
      <c r="J274" s="724" t="s">
        <v>2851</v>
      </c>
      <c r="K274" s="724" t="s">
        <v>1774</v>
      </c>
      <c r="L274" s="725">
        <v>1000</v>
      </c>
      <c r="M274" s="725">
        <v>11000</v>
      </c>
      <c r="N274" s="724">
        <v>11</v>
      </c>
      <c r="O274" s="807">
        <v>7</v>
      </c>
      <c r="P274" s="725">
        <v>11000</v>
      </c>
      <c r="Q274" s="740">
        <v>1</v>
      </c>
      <c r="R274" s="724">
        <v>11</v>
      </c>
      <c r="S274" s="740">
        <v>1</v>
      </c>
      <c r="T274" s="807">
        <v>7</v>
      </c>
      <c r="U274" s="763">
        <v>1</v>
      </c>
    </row>
    <row r="275" spans="1:21" ht="14.4" customHeight="1" x14ac:dyDescent="0.3">
      <c r="A275" s="723">
        <v>4</v>
      </c>
      <c r="B275" s="724" t="s">
        <v>2111</v>
      </c>
      <c r="C275" s="724" t="s">
        <v>2400</v>
      </c>
      <c r="D275" s="805" t="s">
        <v>4070</v>
      </c>
      <c r="E275" s="806" t="s">
        <v>2415</v>
      </c>
      <c r="F275" s="724" t="s">
        <v>2396</v>
      </c>
      <c r="G275" s="724" t="s">
        <v>2746</v>
      </c>
      <c r="H275" s="724" t="s">
        <v>563</v>
      </c>
      <c r="I275" s="724" t="s">
        <v>2852</v>
      </c>
      <c r="J275" s="724" t="s">
        <v>2853</v>
      </c>
      <c r="K275" s="724" t="s">
        <v>2854</v>
      </c>
      <c r="L275" s="725">
        <v>3000</v>
      </c>
      <c r="M275" s="725">
        <v>27000</v>
      </c>
      <c r="N275" s="724">
        <v>9</v>
      </c>
      <c r="O275" s="807">
        <v>3</v>
      </c>
      <c r="P275" s="725">
        <v>27000</v>
      </c>
      <c r="Q275" s="740">
        <v>1</v>
      </c>
      <c r="R275" s="724">
        <v>9</v>
      </c>
      <c r="S275" s="740">
        <v>1</v>
      </c>
      <c r="T275" s="807">
        <v>3</v>
      </c>
      <c r="U275" s="763">
        <v>1</v>
      </c>
    </row>
    <row r="276" spans="1:21" ht="14.4" customHeight="1" x14ac:dyDescent="0.3">
      <c r="A276" s="723">
        <v>4</v>
      </c>
      <c r="B276" s="724" t="s">
        <v>2111</v>
      </c>
      <c r="C276" s="724" t="s">
        <v>2400</v>
      </c>
      <c r="D276" s="805" t="s">
        <v>4070</v>
      </c>
      <c r="E276" s="806" t="s">
        <v>2415</v>
      </c>
      <c r="F276" s="724" t="s">
        <v>2396</v>
      </c>
      <c r="G276" s="724" t="s">
        <v>2746</v>
      </c>
      <c r="H276" s="724" t="s">
        <v>563</v>
      </c>
      <c r="I276" s="724" t="s">
        <v>2855</v>
      </c>
      <c r="J276" s="724" t="s">
        <v>2856</v>
      </c>
      <c r="K276" s="724" t="s">
        <v>2849</v>
      </c>
      <c r="L276" s="725">
        <v>300</v>
      </c>
      <c r="M276" s="725">
        <v>3000</v>
      </c>
      <c r="N276" s="724">
        <v>10</v>
      </c>
      <c r="O276" s="807">
        <v>8</v>
      </c>
      <c r="P276" s="725">
        <v>3000</v>
      </c>
      <c r="Q276" s="740">
        <v>1</v>
      </c>
      <c r="R276" s="724">
        <v>10</v>
      </c>
      <c r="S276" s="740">
        <v>1</v>
      </c>
      <c r="T276" s="807">
        <v>8</v>
      </c>
      <c r="U276" s="763">
        <v>1</v>
      </c>
    </row>
    <row r="277" spans="1:21" ht="14.4" customHeight="1" x14ac:dyDescent="0.3">
      <c r="A277" s="723">
        <v>4</v>
      </c>
      <c r="B277" s="724" t="s">
        <v>2111</v>
      </c>
      <c r="C277" s="724" t="s">
        <v>2400</v>
      </c>
      <c r="D277" s="805" t="s">
        <v>4070</v>
      </c>
      <c r="E277" s="806" t="s">
        <v>2415</v>
      </c>
      <c r="F277" s="724" t="s">
        <v>2396</v>
      </c>
      <c r="G277" s="724" t="s">
        <v>2746</v>
      </c>
      <c r="H277" s="724" t="s">
        <v>563</v>
      </c>
      <c r="I277" s="724" t="s">
        <v>2857</v>
      </c>
      <c r="J277" s="724" t="s">
        <v>2858</v>
      </c>
      <c r="K277" s="724" t="s">
        <v>2859</v>
      </c>
      <c r="L277" s="725">
        <v>453.2</v>
      </c>
      <c r="M277" s="725">
        <v>453.2</v>
      </c>
      <c r="N277" s="724">
        <v>1</v>
      </c>
      <c r="O277" s="807">
        <v>1</v>
      </c>
      <c r="P277" s="725">
        <v>453.2</v>
      </c>
      <c r="Q277" s="740">
        <v>1</v>
      </c>
      <c r="R277" s="724">
        <v>1</v>
      </c>
      <c r="S277" s="740">
        <v>1</v>
      </c>
      <c r="T277" s="807">
        <v>1</v>
      </c>
      <c r="U277" s="763">
        <v>1</v>
      </c>
    </row>
    <row r="278" spans="1:21" ht="14.4" customHeight="1" x14ac:dyDescent="0.3">
      <c r="A278" s="723">
        <v>4</v>
      </c>
      <c r="B278" s="724" t="s">
        <v>2111</v>
      </c>
      <c r="C278" s="724" t="s">
        <v>2400</v>
      </c>
      <c r="D278" s="805" t="s">
        <v>4070</v>
      </c>
      <c r="E278" s="806" t="s">
        <v>2415</v>
      </c>
      <c r="F278" s="724" t="s">
        <v>2396</v>
      </c>
      <c r="G278" s="724" t="s">
        <v>2746</v>
      </c>
      <c r="H278" s="724" t="s">
        <v>563</v>
      </c>
      <c r="I278" s="724" t="s">
        <v>2860</v>
      </c>
      <c r="J278" s="724" t="s">
        <v>2861</v>
      </c>
      <c r="K278" s="724" t="s">
        <v>2862</v>
      </c>
      <c r="L278" s="725">
        <v>198.08</v>
      </c>
      <c r="M278" s="725">
        <v>792.32</v>
      </c>
      <c r="N278" s="724">
        <v>4</v>
      </c>
      <c r="O278" s="807">
        <v>4</v>
      </c>
      <c r="P278" s="725">
        <v>594.24</v>
      </c>
      <c r="Q278" s="740">
        <v>0.75</v>
      </c>
      <c r="R278" s="724">
        <v>3</v>
      </c>
      <c r="S278" s="740">
        <v>0.75</v>
      </c>
      <c r="T278" s="807">
        <v>3</v>
      </c>
      <c r="U278" s="763">
        <v>0.75</v>
      </c>
    </row>
    <row r="279" spans="1:21" ht="14.4" customHeight="1" x14ac:dyDescent="0.3">
      <c r="A279" s="723">
        <v>4</v>
      </c>
      <c r="B279" s="724" t="s">
        <v>2111</v>
      </c>
      <c r="C279" s="724" t="s">
        <v>2400</v>
      </c>
      <c r="D279" s="805" t="s">
        <v>4070</v>
      </c>
      <c r="E279" s="806" t="s">
        <v>2415</v>
      </c>
      <c r="F279" s="724" t="s">
        <v>2396</v>
      </c>
      <c r="G279" s="724" t="s">
        <v>2746</v>
      </c>
      <c r="H279" s="724" t="s">
        <v>563</v>
      </c>
      <c r="I279" s="724" t="s">
        <v>2863</v>
      </c>
      <c r="J279" s="724" t="s">
        <v>2864</v>
      </c>
      <c r="K279" s="724" t="s">
        <v>2865</v>
      </c>
      <c r="L279" s="725">
        <v>1500</v>
      </c>
      <c r="M279" s="725">
        <v>13500</v>
      </c>
      <c r="N279" s="724">
        <v>9</v>
      </c>
      <c r="O279" s="807">
        <v>1</v>
      </c>
      <c r="P279" s="725">
        <v>13500</v>
      </c>
      <c r="Q279" s="740">
        <v>1</v>
      </c>
      <c r="R279" s="724">
        <v>9</v>
      </c>
      <c r="S279" s="740">
        <v>1</v>
      </c>
      <c r="T279" s="807">
        <v>1</v>
      </c>
      <c r="U279" s="763">
        <v>1</v>
      </c>
    </row>
    <row r="280" spans="1:21" ht="14.4" customHeight="1" x14ac:dyDescent="0.3">
      <c r="A280" s="723">
        <v>4</v>
      </c>
      <c r="B280" s="724" t="s">
        <v>2111</v>
      </c>
      <c r="C280" s="724" t="s">
        <v>2400</v>
      </c>
      <c r="D280" s="805" t="s">
        <v>4070</v>
      </c>
      <c r="E280" s="806" t="s">
        <v>2415</v>
      </c>
      <c r="F280" s="724" t="s">
        <v>2396</v>
      </c>
      <c r="G280" s="724" t="s">
        <v>2746</v>
      </c>
      <c r="H280" s="724" t="s">
        <v>563</v>
      </c>
      <c r="I280" s="724" t="s">
        <v>2866</v>
      </c>
      <c r="J280" s="724" t="s">
        <v>2864</v>
      </c>
      <c r="K280" s="724" t="s">
        <v>2867</v>
      </c>
      <c r="L280" s="725">
        <v>1500</v>
      </c>
      <c r="M280" s="725">
        <v>12000</v>
      </c>
      <c r="N280" s="724">
        <v>8</v>
      </c>
      <c r="O280" s="807">
        <v>2</v>
      </c>
      <c r="P280" s="725">
        <v>12000</v>
      </c>
      <c r="Q280" s="740">
        <v>1</v>
      </c>
      <c r="R280" s="724">
        <v>8</v>
      </c>
      <c r="S280" s="740">
        <v>1</v>
      </c>
      <c r="T280" s="807">
        <v>2</v>
      </c>
      <c r="U280" s="763">
        <v>1</v>
      </c>
    </row>
    <row r="281" spans="1:21" ht="14.4" customHeight="1" x14ac:dyDescent="0.3">
      <c r="A281" s="723">
        <v>4</v>
      </c>
      <c r="B281" s="724" t="s">
        <v>2111</v>
      </c>
      <c r="C281" s="724" t="s">
        <v>2400</v>
      </c>
      <c r="D281" s="805" t="s">
        <v>4070</v>
      </c>
      <c r="E281" s="806" t="s">
        <v>2415</v>
      </c>
      <c r="F281" s="724" t="s">
        <v>2396</v>
      </c>
      <c r="G281" s="724" t="s">
        <v>2746</v>
      </c>
      <c r="H281" s="724" t="s">
        <v>563</v>
      </c>
      <c r="I281" s="724" t="s">
        <v>2868</v>
      </c>
      <c r="J281" s="724" t="s">
        <v>2869</v>
      </c>
      <c r="K281" s="724" t="s">
        <v>2870</v>
      </c>
      <c r="L281" s="725">
        <v>159.5</v>
      </c>
      <c r="M281" s="725">
        <v>1276</v>
      </c>
      <c r="N281" s="724">
        <v>8</v>
      </c>
      <c r="O281" s="807">
        <v>5</v>
      </c>
      <c r="P281" s="725">
        <v>1276</v>
      </c>
      <c r="Q281" s="740">
        <v>1</v>
      </c>
      <c r="R281" s="724">
        <v>8</v>
      </c>
      <c r="S281" s="740">
        <v>1</v>
      </c>
      <c r="T281" s="807">
        <v>5</v>
      </c>
      <c r="U281" s="763">
        <v>1</v>
      </c>
    </row>
    <row r="282" spans="1:21" ht="14.4" customHeight="1" x14ac:dyDescent="0.3">
      <c r="A282" s="723">
        <v>4</v>
      </c>
      <c r="B282" s="724" t="s">
        <v>2111</v>
      </c>
      <c r="C282" s="724" t="s">
        <v>2400</v>
      </c>
      <c r="D282" s="805" t="s">
        <v>4070</v>
      </c>
      <c r="E282" s="806" t="s">
        <v>2415</v>
      </c>
      <c r="F282" s="724" t="s">
        <v>2396</v>
      </c>
      <c r="G282" s="724" t="s">
        <v>2746</v>
      </c>
      <c r="H282" s="724" t="s">
        <v>563</v>
      </c>
      <c r="I282" s="724" t="s">
        <v>2871</v>
      </c>
      <c r="J282" s="724" t="s">
        <v>2872</v>
      </c>
      <c r="K282" s="724" t="s">
        <v>2873</v>
      </c>
      <c r="L282" s="725">
        <v>153.5</v>
      </c>
      <c r="M282" s="725">
        <v>307</v>
      </c>
      <c r="N282" s="724">
        <v>2</v>
      </c>
      <c r="O282" s="807">
        <v>1</v>
      </c>
      <c r="P282" s="725">
        <v>307</v>
      </c>
      <c r="Q282" s="740">
        <v>1</v>
      </c>
      <c r="R282" s="724">
        <v>2</v>
      </c>
      <c r="S282" s="740">
        <v>1</v>
      </c>
      <c r="T282" s="807">
        <v>1</v>
      </c>
      <c r="U282" s="763">
        <v>1</v>
      </c>
    </row>
    <row r="283" spans="1:21" ht="14.4" customHeight="1" x14ac:dyDescent="0.3">
      <c r="A283" s="723">
        <v>4</v>
      </c>
      <c r="B283" s="724" t="s">
        <v>2111</v>
      </c>
      <c r="C283" s="724" t="s">
        <v>2400</v>
      </c>
      <c r="D283" s="805" t="s">
        <v>4070</v>
      </c>
      <c r="E283" s="806" t="s">
        <v>2415</v>
      </c>
      <c r="F283" s="724" t="s">
        <v>2396</v>
      </c>
      <c r="G283" s="724" t="s">
        <v>2746</v>
      </c>
      <c r="H283" s="724" t="s">
        <v>563</v>
      </c>
      <c r="I283" s="724" t="s">
        <v>2874</v>
      </c>
      <c r="J283" s="724" t="s">
        <v>2875</v>
      </c>
      <c r="K283" s="724" t="s">
        <v>2876</v>
      </c>
      <c r="L283" s="725">
        <v>498.24</v>
      </c>
      <c r="M283" s="725">
        <v>498.24</v>
      </c>
      <c r="N283" s="724">
        <v>1</v>
      </c>
      <c r="O283" s="807">
        <v>1</v>
      </c>
      <c r="P283" s="725">
        <v>498.24</v>
      </c>
      <c r="Q283" s="740">
        <v>1</v>
      </c>
      <c r="R283" s="724">
        <v>1</v>
      </c>
      <c r="S283" s="740">
        <v>1</v>
      </c>
      <c r="T283" s="807">
        <v>1</v>
      </c>
      <c r="U283" s="763">
        <v>1</v>
      </c>
    </row>
    <row r="284" spans="1:21" ht="14.4" customHeight="1" x14ac:dyDescent="0.3">
      <c r="A284" s="723">
        <v>4</v>
      </c>
      <c r="B284" s="724" t="s">
        <v>2111</v>
      </c>
      <c r="C284" s="724" t="s">
        <v>2400</v>
      </c>
      <c r="D284" s="805" t="s">
        <v>4070</v>
      </c>
      <c r="E284" s="806" t="s">
        <v>2415</v>
      </c>
      <c r="F284" s="724" t="s">
        <v>2396</v>
      </c>
      <c r="G284" s="724" t="s">
        <v>2746</v>
      </c>
      <c r="H284" s="724" t="s">
        <v>563</v>
      </c>
      <c r="I284" s="724" t="s">
        <v>2877</v>
      </c>
      <c r="J284" s="724" t="s">
        <v>2878</v>
      </c>
      <c r="K284" s="724" t="s">
        <v>2879</v>
      </c>
      <c r="L284" s="725">
        <v>2816</v>
      </c>
      <c r="M284" s="725">
        <v>25344</v>
      </c>
      <c r="N284" s="724">
        <v>9</v>
      </c>
      <c r="O284" s="807">
        <v>1</v>
      </c>
      <c r="P284" s="725">
        <v>25344</v>
      </c>
      <c r="Q284" s="740">
        <v>1</v>
      </c>
      <c r="R284" s="724">
        <v>9</v>
      </c>
      <c r="S284" s="740">
        <v>1</v>
      </c>
      <c r="T284" s="807">
        <v>1</v>
      </c>
      <c r="U284" s="763">
        <v>1</v>
      </c>
    </row>
    <row r="285" spans="1:21" ht="14.4" customHeight="1" x14ac:dyDescent="0.3">
      <c r="A285" s="723">
        <v>4</v>
      </c>
      <c r="B285" s="724" t="s">
        <v>2111</v>
      </c>
      <c r="C285" s="724" t="s">
        <v>2400</v>
      </c>
      <c r="D285" s="805" t="s">
        <v>4070</v>
      </c>
      <c r="E285" s="806" t="s">
        <v>2415</v>
      </c>
      <c r="F285" s="724" t="s">
        <v>2396</v>
      </c>
      <c r="G285" s="724" t="s">
        <v>2746</v>
      </c>
      <c r="H285" s="724" t="s">
        <v>563</v>
      </c>
      <c r="I285" s="724" t="s">
        <v>2880</v>
      </c>
      <c r="J285" s="724" t="s">
        <v>2881</v>
      </c>
      <c r="K285" s="724" t="s">
        <v>2882</v>
      </c>
      <c r="L285" s="725">
        <v>319</v>
      </c>
      <c r="M285" s="725">
        <v>3828</v>
      </c>
      <c r="N285" s="724">
        <v>12</v>
      </c>
      <c r="O285" s="807">
        <v>7</v>
      </c>
      <c r="P285" s="725">
        <v>3828</v>
      </c>
      <c r="Q285" s="740">
        <v>1</v>
      </c>
      <c r="R285" s="724">
        <v>12</v>
      </c>
      <c r="S285" s="740">
        <v>1</v>
      </c>
      <c r="T285" s="807">
        <v>7</v>
      </c>
      <c r="U285" s="763">
        <v>1</v>
      </c>
    </row>
    <row r="286" spans="1:21" ht="14.4" customHeight="1" x14ac:dyDescent="0.3">
      <c r="A286" s="723">
        <v>4</v>
      </c>
      <c r="B286" s="724" t="s">
        <v>2111</v>
      </c>
      <c r="C286" s="724" t="s">
        <v>2400</v>
      </c>
      <c r="D286" s="805" t="s">
        <v>4070</v>
      </c>
      <c r="E286" s="806" t="s">
        <v>2415</v>
      </c>
      <c r="F286" s="724" t="s">
        <v>2396</v>
      </c>
      <c r="G286" s="724" t="s">
        <v>2746</v>
      </c>
      <c r="H286" s="724" t="s">
        <v>563</v>
      </c>
      <c r="I286" s="724" t="s">
        <v>2883</v>
      </c>
      <c r="J286" s="724" t="s">
        <v>2822</v>
      </c>
      <c r="K286" s="724" t="s">
        <v>2884</v>
      </c>
      <c r="L286" s="725">
        <v>1987.45</v>
      </c>
      <c r="M286" s="725">
        <v>5962.35</v>
      </c>
      <c r="N286" s="724">
        <v>3</v>
      </c>
      <c r="O286" s="807">
        <v>1</v>
      </c>
      <c r="P286" s="725">
        <v>5962.35</v>
      </c>
      <c r="Q286" s="740">
        <v>1</v>
      </c>
      <c r="R286" s="724">
        <v>3</v>
      </c>
      <c r="S286" s="740">
        <v>1</v>
      </c>
      <c r="T286" s="807">
        <v>1</v>
      </c>
      <c r="U286" s="763">
        <v>1</v>
      </c>
    </row>
    <row r="287" spans="1:21" ht="14.4" customHeight="1" x14ac:dyDescent="0.3">
      <c r="A287" s="723">
        <v>4</v>
      </c>
      <c r="B287" s="724" t="s">
        <v>2111</v>
      </c>
      <c r="C287" s="724" t="s">
        <v>2400</v>
      </c>
      <c r="D287" s="805" t="s">
        <v>4070</v>
      </c>
      <c r="E287" s="806" t="s">
        <v>2415</v>
      </c>
      <c r="F287" s="724" t="s">
        <v>2396</v>
      </c>
      <c r="G287" s="724" t="s">
        <v>2746</v>
      </c>
      <c r="H287" s="724" t="s">
        <v>563</v>
      </c>
      <c r="I287" s="724" t="s">
        <v>2885</v>
      </c>
      <c r="J287" s="724" t="s">
        <v>2886</v>
      </c>
      <c r="K287" s="724" t="s">
        <v>2887</v>
      </c>
      <c r="L287" s="725">
        <v>3000</v>
      </c>
      <c r="M287" s="725">
        <v>33000</v>
      </c>
      <c r="N287" s="724">
        <v>11</v>
      </c>
      <c r="O287" s="807">
        <v>4</v>
      </c>
      <c r="P287" s="725">
        <v>33000</v>
      </c>
      <c r="Q287" s="740">
        <v>1</v>
      </c>
      <c r="R287" s="724">
        <v>11</v>
      </c>
      <c r="S287" s="740">
        <v>1</v>
      </c>
      <c r="T287" s="807">
        <v>4</v>
      </c>
      <c r="U287" s="763">
        <v>1</v>
      </c>
    </row>
    <row r="288" spans="1:21" ht="14.4" customHeight="1" x14ac:dyDescent="0.3">
      <c r="A288" s="723">
        <v>4</v>
      </c>
      <c r="B288" s="724" t="s">
        <v>2111</v>
      </c>
      <c r="C288" s="724" t="s">
        <v>2400</v>
      </c>
      <c r="D288" s="805" t="s">
        <v>4070</v>
      </c>
      <c r="E288" s="806" t="s">
        <v>2415</v>
      </c>
      <c r="F288" s="724" t="s">
        <v>2396</v>
      </c>
      <c r="G288" s="724" t="s">
        <v>2746</v>
      </c>
      <c r="H288" s="724" t="s">
        <v>563</v>
      </c>
      <c r="I288" s="724" t="s">
        <v>2888</v>
      </c>
      <c r="J288" s="724" t="s">
        <v>2889</v>
      </c>
      <c r="K288" s="724" t="s">
        <v>2890</v>
      </c>
      <c r="L288" s="725">
        <v>1248</v>
      </c>
      <c r="M288" s="725">
        <v>9984</v>
      </c>
      <c r="N288" s="724">
        <v>8</v>
      </c>
      <c r="O288" s="807">
        <v>4</v>
      </c>
      <c r="P288" s="725">
        <v>8736</v>
      </c>
      <c r="Q288" s="740">
        <v>0.875</v>
      </c>
      <c r="R288" s="724">
        <v>7</v>
      </c>
      <c r="S288" s="740">
        <v>0.875</v>
      </c>
      <c r="T288" s="807">
        <v>3</v>
      </c>
      <c r="U288" s="763">
        <v>0.75</v>
      </c>
    </row>
    <row r="289" spans="1:21" ht="14.4" customHeight="1" x14ac:dyDescent="0.3">
      <c r="A289" s="723">
        <v>4</v>
      </c>
      <c r="B289" s="724" t="s">
        <v>2111</v>
      </c>
      <c r="C289" s="724" t="s">
        <v>2400</v>
      </c>
      <c r="D289" s="805" t="s">
        <v>4070</v>
      </c>
      <c r="E289" s="806" t="s">
        <v>2415</v>
      </c>
      <c r="F289" s="724" t="s">
        <v>2396</v>
      </c>
      <c r="G289" s="724" t="s">
        <v>2746</v>
      </c>
      <c r="H289" s="724" t="s">
        <v>563</v>
      </c>
      <c r="I289" s="724" t="s">
        <v>2891</v>
      </c>
      <c r="J289" s="724" t="s">
        <v>2892</v>
      </c>
      <c r="K289" s="724" t="s">
        <v>2893</v>
      </c>
      <c r="L289" s="725">
        <v>1070</v>
      </c>
      <c r="M289" s="725">
        <v>17120</v>
      </c>
      <c r="N289" s="724">
        <v>16</v>
      </c>
      <c r="O289" s="807">
        <v>3</v>
      </c>
      <c r="P289" s="725">
        <v>17120</v>
      </c>
      <c r="Q289" s="740">
        <v>1</v>
      </c>
      <c r="R289" s="724">
        <v>16</v>
      </c>
      <c r="S289" s="740">
        <v>1</v>
      </c>
      <c r="T289" s="807">
        <v>3</v>
      </c>
      <c r="U289" s="763">
        <v>1</v>
      </c>
    </row>
    <row r="290" spans="1:21" ht="14.4" customHeight="1" x14ac:dyDescent="0.3">
      <c r="A290" s="723">
        <v>4</v>
      </c>
      <c r="B290" s="724" t="s">
        <v>2111</v>
      </c>
      <c r="C290" s="724" t="s">
        <v>2400</v>
      </c>
      <c r="D290" s="805" t="s">
        <v>4070</v>
      </c>
      <c r="E290" s="806" t="s">
        <v>2415</v>
      </c>
      <c r="F290" s="724" t="s">
        <v>2396</v>
      </c>
      <c r="G290" s="724" t="s">
        <v>2746</v>
      </c>
      <c r="H290" s="724" t="s">
        <v>563</v>
      </c>
      <c r="I290" s="724" t="s">
        <v>2894</v>
      </c>
      <c r="J290" s="724" t="s">
        <v>2895</v>
      </c>
      <c r="K290" s="724" t="s">
        <v>2896</v>
      </c>
      <c r="L290" s="725">
        <v>2412.9</v>
      </c>
      <c r="M290" s="725">
        <v>14477.400000000001</v>
      </c>
      <c r="N290" s="724">
        <v>6</v>
      </c>
      <c r="O290" s="807">
        <v>1</v>
      </c>
      <c r="P290" s="725">
        <v>14477.400000000001</v>
      </c>
      <c r="Q290" s="740">
        <v>1</v>
      </c>
      <c r="R290" s="724">
        <v>6</v>
      </c>
      <c r="S290" s="740">
        <v>1</v>
      </c>
      <c r="T290" s="807">
        <v>1</v>
      </c>
      <c r="U290" s="763">
        <v>1</v>
      </c>
    </row>
    <row r="291" spans="1:21" ht="14.4" customHeight="1" x14ac:dyDescent="0.3">
      <c r="A291" s="723">
        <v>4</v>
      </c>
      <c r="B291" s="724" t="s">
        <v>2111</v>
      </c>
      <c r="C291" s="724" t="s">
        <v>2400</v>
      </c>
      <c r="D291" s="805" t="s">
        <v>4070</v>
      </c>
      <c r="E291" s="806" t="s">
        <v>2415</v>
      </c>
      <c r="F291" s="724" t="s">
        <v>2396</v>
      </c>
      <c r="G291" s="724" t="s">
        <v>2746</v>
      </c>
      <c r="H291" s="724" t="s">
        <v>563</v>
      </c>
      <c r="I291" s="724" t="s">
        <v>2897</v>
      </c>
      <c r="J291" s="724" t="s">
        <v>2898</v>
      </c>
      <c r="K291" s="724" t="s">
        <v>2899</v>
      </c>
      <c r="L291" s="725">
        <v>1124.9000000000001</v>
      </c>
      <c r="M291" s="725">
        <v>55120.100000000006</v>
      </c>
      <c r="N291" s="724">
        <v>49</v>
      </c>
      <c r="O291" s="807">
        <v>16</v>
      </c>
      <c r="P291" s="725">
        <v>37121.700000000004</v>
      </c>
      <c r="Q291" s="740">
        <v>0.67346938775510201</v>
      </c>
      <c r="R291" s="724">
        <v>33</v>
      </c>
      <c r="S291" s="740">
        <v>0.67346938775510201</v>
      </c>
      <c r="T291" s="807">
        <v>10</v>
      </c>
      <c r="U291" s="763">
        <v>0.625</v>
      </c>
    </row>
    <row r="292" spans="1:21" ht="14.4" customHeight="1" x14ac:dyDescent="0.3">
      <c r="A292" s="723">
        <v>4</v>
      </c>
      <c r="B292" s="724" t="s">
        <v>2111</v>
      </c>
      <c r="C292" s="724" t="s">
        <v>2400</v>
      </c>
      <c r="D292" s="805" t="s">
        <v>4070</v>
      </c>
      <c r="E292" s="806" t="s">
        <v>2415</v>
      </c>
      <c r="F292" s="724" t="s">
        <v>2396</v>
      </c>
      <c r="G292" s="724" t="s">
        <v>2746</v>
      </c>
      <c r="H292" s="724" t="s">
        <v>563</v>
      </c>
      <c r="I292" s="724" t="s">
        <v>2900</v>
      </c>
      <c r="J292" s="724" t="s">
        <v>2901</v>
      </c>
      <c r="K292" s="724" t="s">
        <v>1774</v>
      </c>
      <c r="L292" s="725">
        <v>590.5</v>
      </c>
      <c r="M292" s="725">
        <v>590.5</v>
      </c>
      <c r="N292" s="724">
        <v>1</v>
      </c>
      <c r="O292" s="807">
        <v>1</v>
      </c>
      <c r="P292" s="725">
        <v>590.5</v>
      </c>
      <c r="Q292" s="740">
        <v>1</v>
      </c>
      <c r="R292" s="724">
        <v>1</v>
      </c>
      <c r="S292" s="740">
        <v>1</v>
      </c>
      <c r="T292" s="807">
        <v>1</v>
      </c>
      <c r="U292" s="763">
        <v>1</v>
      </c>
    </row>
    <row r="293" spans="1:21" ht="14.4" customHeight="1" x14ac:dyDescent="0.3">
      <c r="A293" s="723">
        <v>4</v>
      </c>
      <c r="B293" s="724" t="s">
        <v>2111</v>
      </c>
      <c r="C293" s="724" t="s">
        <v>2400</v>
      </c>
      <c r="D293" s="805" t="s">
        <v>4070</v>
      </c>
      <c r="E293" s="806" t="s">
        <v>2415</v>
      </c>
      <c r="F293" s="724" t="s">
        <v>2396</v>
      </c>
      <c r="G293" s="724" t="s">
        <v>2746</v>
      </c>
      <c r="H293" s="724" t="s">
        <v>563</v>
      </c>
      <c r="I293" s="724" t="s">
        <v>2902</v>
      </c>
      <c r="J293" s="724" t="s">
        <v>2903</v>
      </c>
      <c r="K293" s="724" t="s">
        <v>2904</v>
      </c>
      <c r="L293" s="725">
        <v>299.25</v>
      </c>
      <c r="M293" s="725">
        <v>3890.25</v>
      </c>
      <c r="N293" s="724">
        <v>13</v>
      </c>
      <c r="O293" s="807">
        <v>6</v>
      </c>
      <c r="P293" s="725">
        <v>2992.5</v>
      </c>
      <c r="Q293" s="740">
        <v>0.76923076923076927</v>
      </c>
      <c r="R293" s="724">
        <v>10</v>
      </c>
      <c r="S293" s="740">
        <v>0.76923076923076927</v>
      </c>
      <c r="T293" s="807">
        <v>5</v>
      </c>
      <c r="U293" s="763">
        <v>0.83333333333333337</v>
      </c>
    </row>
    <row r="294" spans="1:21" ht="14.4" customHeight="1" x14ac:dyDescent="0.3">
      <c r="A294" s="723">
        <v>4</v>
      </c>
      <c r="B294" s="724" t="s">
        <v>2111</v>
      </c>
      <c r="C294" s="724" t="s">
        <v>2400</v>
      </c>
      <c r="D294" s="805" t="s">
        <v>4070</v>
      </c>
      <c r="E294" s="806" t="s">
        <v>2415</v>
      </c>
      <c r="F294" s="724" t="s">
        <v>2396</v>
      </c>
      <c r="G294" s="724" t="s">
        <v>2746</v>
      </c>
      <c r="H294" s="724" t="s">
        <v>563</v>
      </c>
      <c r="I294" s="724" t="s">
        <v>2905</v>
      </c>
      <c r="J294" s="724" t="s">
        <v>2906</v>
      </c>
      <c r="K294" s="724" t="s">
        <v>2776</v>
      </c>
      <c r="L294" s="725">
        <v>311</v>
      </c>
      <c r="M294" s="725">
        <v>2799</v>
      </c>
      <c r="N294" s="724">
        <v>9</v>
      </c>
      <c r="O294" s="807">
        <v>6</v>
      </c>
      <c r="P294" s="725">
        <v>1244</v>
      </c>
      <c r="Q294" s="740">
        <v>0.44444444444444442</v>
      </c>
      <c r="R294" s="724">
        <v>4</v>
      </c>
      <c r="S294" s="740">
        <v>0.44444444444444442</v>
      </c>
      <c r="T294" s="807">
        <v>4</v>
      </c>
      <c r="U294" s="763">
        <v>0.66666666666666663</v>
      </c>
    </row>
    <row r="295" spans="1:21" ht="14.4" customHeight="1" x14ac:dyDescent="0.3">
      <c r="A295" s="723">
        <v>4</v>
      </c>
      <c r="B295" s="724" t="s">
        <v>2111</v>
      </c>
      <c r="C295" s="724" t="s">
        <v>2400</v>
      </c>
      <c r="D295" s="805" t="s">
        <v>4070</v>
      </c>
      <c r="E295" s="806" t="s">
        <v>2415</v>
      </c>
      <c r="F295" s="724" t="s">
        <v>2396</v>
      </c>
      <c r="G295" s="724" t="s">
        <v>2746</v>
      </c>
      <c r="H295" s="724" t="s">
        <v>563</v>
      </c>
      <c r="I295" s="724" t="s">
        <v>2907</v>
      </c>
      <c r="J295" s="724" t="s">
        <v>2908</v>
      </c>
      <c r="K295" s="724" t="s">
        <v>2909</v>
      </c>
      <c r="L295" s="725">
        <v>2815.92</v>
      </c>
      <c r="M295" s="725">
        <v>59134.320000000007</v>
      </c>
      <c r="N295" s="724">
        <v>21</v>
      </c>
      <c r="O295" s="807">
        <v>3</v>
      </c>
      <c r="P295" s="725">
        <v>59134.320000000007</v>
      </c>
      <c r="Q295" s="740">
        <v>1</v>
      </c>
      <c r="R295" s="724">
        <v>21</v>
      </c>
      <c r="S295" s="740">
        <v>1</v>
      </c>
      <c r="T295" s="807">
        <v>3</v>
      </c>
      <c r="U295" s="763">
        <v>1</v>
      </c>
    </row>
    <row r="296" spans="1:21" ht="14.4" customHeight="1" x14ac:dyDescent="0.3">
      <c r="A296" s="723">
        <v>4</v>
      </c>
      <c r="B296" s="724" t="s">
        <v>2111</v>
      </c>
      <c r="C296" s="724" t="s">
        <v>2400</v>
      </c>
      <c r="D296" s="805" t="s">
        <v>4070</v>
      </c>
      <c r="E296" s="806" t="s">
        <v>2415</v>
      </c>
      <c r="F296" s="724" t="s">
        <v>2396</v>
      </c>
      <c r="G296" s="724" t="s">
        <v>2746</v>
      </c>
      <c r="H296" s="724" t="s">
        <v>563</v>
      </c>
      <c r="I296" s="724" t="s">
        <v>2910</v>
      </c>
      <c r="J296" s="724" t="s">
        <v>2911</v>
      </c>
      <c r="K296" s="724" t="s">
        <v>2912</v>
      </c>
      <c r="L296" s="725">
        <v>5343.9</v>
      </c>
      <c r="M296" s="725">
        <v>16031.699999999999</v>
      </c>
      <c r="N296" s="724">
        <v>3</v>
      </c>
      <c r="O296" s="807">
        <v>1</v>
      </c>
      <c r="P296" s="725">
        <v>16031.699999999999</v>
      </c>
      <c r="Q296" s="740">
        <v>1</v>
      </c>
      <c r="R296" s="724">
        <v>3</v>
      </c>
      <c r="S296" s="740">
        <v>1</v>
      </c>
      <c r="T296" s="807">
        <v>1</v>
      </c>
      <c r="U296" s="763">
        <v>1</v>
      </c>
    </row>
    <row r="297" spans="1:21" ht="14.4" customHeight="1" x14ac:dyDescent="0.3">
      <c r="A297" s="723">
        <v>4</v>
      </c>
      <c r="B297" s="724" t="s">
        <v>2111</v>
      </c>
      <c r="C297" s="724" t="s">
        <v>2400</v>
      </c>
      <c r="D297" s="805" t="s">
        <v>4070</v>
      </c>
      <c r="E297" s="806" t="s">
        <v>2415</v>
      </c>
      <c r="F297" s="724" t="s">
        <v>2396</v>
      </c>
      <c r="G297" s="724" t="s">
        <v>2746</v>
      </c>
      <c r="H297" s="724" t="s">
        <v>563</v>
      </c>
      <c r="I297" s="724" t="s">
        <v>2913</v>
      </c>
      <c r="J297" s="724" t="s">
        <v>2914</v>
      </c>
      <c r="K297" s="724" t="s">
        <v>2915</v>
      </c>
      <c r="L297" s="725">
        <v>556.53</v>
      </c>
      <c r="M297" s="725">
        <v>556.53</v>
      </c>
      <c r="N297" s="724">
        <v>1</v>
      </c>
      <c r="O297" s="807">
        <v>1</v>
      </c>
      <c r="P297" s="725">
        <v>556.53</v>
      </c>
      <c r="Q297" s="740">
        <v>1</v>
      </c>
      <c r="R297" s="724">
        <v>1</v>
      </c>
      <c r="S297" s="740">
        <v>1</v>
      </c>
      <c r="T297" s="807">
        <v>1</v>
      </c>
      <c r="U297" s="763">
        <v>1</v>
      </c>
    </row>
    <row r="298" spans="1:21" ht="14.4" customHeight="1" x14ac:dyDescent="0.3">
      <c r="A298" s="723">
        <v>4</v>
      </c>
      <c r="B298" s="724" t="s">
        <v>2111</v>
      </c>
      <c r="C298" s="724" t="s">
        <v>2400</v>
      </c>
      <c r="D298" s="805" t="s">
        <v>4070</v>
      </c>
      <c r="E298" s="806" t="s">
        <v>2415</v>
      </c>
      <c r="F298" s="724" t="s">
        <v>2396</v>
      </c>
      <c r="G298" s="724" t="s">
        <v>2746</v>
      </c>
      <c r="H298" s="724" t="s">
        <v>563</v>
      </c>
      <c r="I298" s="724" t="s">
        <v>2916</v>
      </c>
      <c r="J298" s="724" t="s">
        <v>2917</v>
      </c>
      <c r="K298" s="724" t="s">
        <v>2918</v>
      </c>
      <c r="L298" s="725">
        <v>2250</v>
      </c>
      <c r="M298" s="725">
        <v>6750</v>
      </c>
      <c r="N298" s="724">
        <v>3</v>
      </c>
      <c r="O298" s="807">
        <v>3</v>
      </c>
      <c r="P298" s="725">
        <v>6750</v>
      </c>
      <c r="Q298" s="740">
        <v>1</v>
      </c>
      <c r="R298" s="724">
        <v>3</v>
      </c>
      <c r="S298" s="740">
        <v>1</v>
      </c>
      <c r="T298" s="807">
        <v>3</v>
      </c>
      <c r="U298" s="763">
        <v>1</v>
      </c>
    </row>
    <row r="299" spans="1:21" ht="14.4" customHeight="1" x14ac:dyDescent="0.3">
      <c r="A299" s="723">
        <v>4</v>
      </c>
      <c r="B299" s="724" t="s">
        <v>2111</v>
      </c>
      <c r="C299" s="724" t="s">
        <v>2400</v>
      </c>
      <c r="D299" s="805" t="s">
        <v>4070</v>
      </c>
      <c r="E299" s="806" t="s">
        <v>2415</v>
      </c>
      <c r="F299" s="724" t="s">
        <v>2396</v>
      </c>
      <c r="G299" s="724" t="s">
        <v>2746</v>
      </c>
      <c r="H299" s="724" t="s">
        <v>563</v>
      </c>
      <c r="I299" s="724" t="s">
        <v>2919</v>
      </c>
      <c r="J299" s="724" t="s">
        <v>2920</v>
      </c>
      <c r="K299" s="724" t="s">
        <v>2921</v>
      </c>
      <c r="L299" s="725">
        <v>1435.97</v>
      </c>
      <c r="M299" s="725">
        <v>15795.67</v>
      </c>
      <c r="N299" s="724">
        <v>11</v>
      </c>
      <c r="O299" s="807">
        <v>5</v>
      </c>
      <c r="P299" s="725">
        <v>15795.67</v>
      </c>
      <c r="Q299" s="740">
        <v>1</v>
      </c>
      <c r="R299" s="724">
        <v>11</v>
      </c>
      <c r="S299" s="740">
        <v>1</v>
      </c>
      <c r="T299" s="807">
        <v>5</v>
      </c>
      <c r="U299" s="763">
        <v>1</v>
      </c>
    </row>
    <row r="300" spans="1:21" ht="14.4" customHeight="1" x14ac:dyDescent="0.3">
      <c r="A300" s="723">
        <v>4</v>
      </c>
      <c r="B300" s="724" t="s">
        <v>2111</v>
      </c>
      <c r="C300" s="724" t="s">
        <v>2400</v>
      </c>
      <c r="D300" s="805" t="s">
        <v>4070</v>
      </c>
      <c r="E300" s="806" t="s">
        <v>2415</v>
      </c>
      <c r="F300" s="724" t="s">
        <v>2396</v>
      </c>
      <c r="G300" s="724" t="s">
        <v>2746</v>
      </c>
      <c r="H300" s="724" t="s">
        <v>563</v>
      </c>
      <c r="I300" s="724" t="s">
        <v>2922</v>
      </c>
      <c r="J300" s="724" t="s">
        <v>2923</v>
      </c>
      <c r="K300" s="724" t="s">
        <v>2924</v>
      </c>
      <c r="L300" s="725">
        <v>304.69</v>
      </c>
      <c r="M300" s="725">
        <v>304.69</v>
      </c>
      <c r="N300" s="724">
        <v>1</v>
      </c>
      <c r="O300" s="807">
        <v>1</v>
      </c>
      <c r="P300" s="725"/>
      <c r="Q300" s="740">
        <v>0</v>
      </c>
      <c r="R300" s="724"/>
      <c r="S300" s="740">
        <v>0</v>
      </c>
      <c r="T300" s="807"/>
      <c r="U300" s="763">
        <v>0</v>
      </c>
    </row>
    <row r="301" spans="1:21" ht="14.4" customHeight="1" x14ac:dyDescent="0.3">
      <c r="A301" s="723">
        <v>4</v>
      </c>
      <c r="B301" s="724" t="s">
        <v>2111</v>
      </c>
      <c r="C301" s="724" t="s">
        <v>2400</v>
      </c>
      <c r="D301" s="805" t="s">
        <v>4070</v>
      </c>
      <c r="E301" s="806" t="s">
        <v>2415</v>
      </c>
      <c r="F301" s="724" t="s">
        <v>2396</v>
      </c>
      <c r="G301" s="724" t="s">
        <v>2746</v>
      </c>
      <c r="H301" s="724" t="s">
        <v>563</v>
      </c>
      <c r="I301" s="724" t="s">
        <v>2925</v>
      </c>
      <c r="J301" s="724" t="s">
        <v>2926</v>
      </c>
      <c r="K301" s="724" t="s">
        <v>2927</v>
      </c>
      <c r="L301" s="725">
        <v>1500.3</v>
      </c>
      <c r="M301" s="725">
        <v>15003</v>
      </c>
      <c r="N301" s="724">
        <v>10</v>
      </c>
      <c r="O301" s="807">
        <v>3</v>
      </c>
      <c r="P301" s="725">
        <v>15003</v>
      </c>
      <c r="Q301" s="740">
        <v>1</v>
      </c>
      <c r="R301" s="724">
        <v>10</v>
      </c>
      <c r="S301" s="740">
        <v>1</v>
      </c>
      <c r="T301" s="807">
        <v>3</v>
      </c>
      <c r="U301" s="763">
        <v>1</v>
      </c>
    </row>
    <row r="302" spans="1:21" ht="14.4" customHeight="1" x14ac:dyDescent="0.3">
      <c r="A302" s="723">
        <v>4</v>
      </c>
      <c r="B302" s="724" t="s">
        <v>2111</v>
      </c>
      <c r="C302" s="724" t="s">
        <v>2400</v>
      </c>
      <c r="D302" s="805" t="s">
        <v>4070</v>
      </c>
      <c r="E302" s="806" t="s">
        <v>2415</v>
      </c>
      <c r="F302" s="724" t="s">
        <v>2396</v>
      </c>
      <c r="G302" s="724" t="s">
        <v>2746</v>
      </c>
      <c r="H302" s="724" t="s">
        <v>563</v>
      </c>
      <c r="I302" s="724" t="s">
        <v>2928</v>
      </c>
      <c r="J302" s="724" t="s">
        <v>2929</v>
      </c>
      <c r="K302" s="724" t="s">
        <v>2930</v>
      </c>
      <c r="L302" s="725">
        <v>1500</v>
      </c>
      <c r="M302" s="725">
        <v>3000</v>
      </c>
      <c r="N302" s="724">
        <v>2</v>
      </c>
      <c r="O302" s="807">
        <v>1</v>
      </c>
      <c r="P302" s="725">
        <v>3000</v>
      </c>
      <c r="Q302" s="740">
        <v>1</v>
      </c>
      <c r="R302" s="724">
        <v>2</v>
      </c>
      <c r="S302" s="740">
        <v>1</v>
      </c>
      <c r="T302" s="807">
        <v>1</v>
      </c>
      <c r="U302" s="763">
        <v>1</v>
      </c>
    </row>
    <row r="303" spans="1:21" ht="14.4" customHeight="1" x14ac:dyDescent="0.3">
      <c r="A303" s="723">
        <v>4</v>
      </c>
      <c r="B303" s="724" t="s">
        <v>2111</v>
      </c>
      <c r="C303" s="724" t="s">
        <v>2400</v>
      </c>
      <c r="D303" s="805" t="s">
        <v>4070</v>
      </c>
      <c r="E303" s="806" t="s">
        <v>2415</v>
      </c>
      <c r="F303" s="724" t="s">
        <v>2396</v>
      </c>
      <c r="G303" s="724" t="s">
        <v>2746</v>
      </c>
      <c r="H303" s="724" t="s">
        <v>563</v>
      </c>
      <c r="I303" s="724" t="s">
        <v>2931</v>
      </c>
      <c r="J303" s="724" t="s">
        <v>2932</v>
      </c>
      <c r="K303" s="724" t="s">
        <v>2749</v>
      </c>
      <c r="L303" s="725">
        <v>600</v>
      </c>
      <c r="M303" s="725">
        <v>600</v>
      </c>
      <c r="N303" s="724">
        <v>1</v>
      </c>
      <c r="O303" s="807">
        <v>1</v>
      </c>
      <c r="P303" s="725">
        <v>600</v>
      </c>
      <c r="Q303" s="740">
        <v>1</v>
      </c>
      <c r="R303" s="724">
        <v>1</v>
      </c>
      <c r="S303" s="740">
        <v>1</v>
      </c>
      <c r="T303" s="807">
        <v>1</v>
      </c>
      <c r="U303" s="763">
        <v>1</v>
      </c>
    </row>
    <row r="304" spans="1:21" ht="14.4" customHeight="1" x14ac:dyDescent="0.3">
      <c r="A304" s="723">
        <v>4</v>
      </c>
      <c r="B304" s="724" t="s">
        <v>2111</v>
      </c>
      <c r="C304" s="724" t="s">
        <v>2400</v>
      </c>
      <c r="D304" s="805" t="s">
        <v>4070</v>
      </c>
      <c r="E304" s="806" t="s">
        <v>2415</v>
      </c>
      <c r="F304" s="724" t="s">
        <v>2396</v>
      </c>
      <c r="G304" s="724" t="s">
        <v>2746</v>
      </c>
      <c r="H304" s="724" t="s">
        <v>563</v>
      </c>
      <c r="I304" s="724" t="s">
        <v>2933</v>
      </c>
      <c r="J304" s="724" t="s">
        <v>2934</v>
      </c>
      <c r="K304" s="724" t="s">
        <v>2935</v>
      </c>
      <c r="L304" s="725">
        <v>2816</v>
      </c>
      <c r="M304" s="725">
        <v>25344</v>
      </c>
      <c r="N304" s="724">
        <v>9</v>
      </c>
      <c r="O304" s="807">
        <v>1</v>
      </c>
      <c r="P304" s="725">
        <v>25344</v>
      </c>
      <c r="Q304" s="740">
        <v>1</v>
      </c>
      <c r="R304" s="724">
        <v>9</v>
      </c>
      <c r="S304" s="740">
        <v>1</v>
      </c>
      <c r="T304" s="807">
        <v>1</v>
      </c>
      <c r="U304" s="763">
        <v>1</v>
      </c>
    </row>
    <row r="305" spans="1:21" ht="14.4" customHeight="1" x14ac:dyDescent="0.3">
      <c r="A305" s="723">
        <v>4</v>
      </c>
      <c r="B305" s="724" t="s">
        <v>2111</v>
      </c>
      <c r="C305" s="724" t="s">
        <v>2400</v>
      </c>
      <c r="D305" s="805" t="s">
        <v>4070</v>
      </c>
      <c r="E305" s="806" t="s">
        <v>2415</v>
      </c>
      <c r="F305" s="724" t="s">
        <v>2396</v>
      </c>
      <c r="G305" s="724" t="s">
        <v>2746</v>
      </c>
      <c r="H305" s="724" t="s">
        <v>563</v>
      </c>
      <c r="I305" s="724" t="s">
        <v>2936</v>
      </c>
      <c r="J305" s="724" t="s">
        <v>2937</v>
      </c>
      <c r="K305" s="724" t="s">
        <v>2938</v>
      </c>
      <c r="L305" s="725">
        <v>1500</v>
      </c>
      <c r="M305" s="725">
        <v>15000</v>
      </c>
      <c r="N305" s="724">
        <v>10</v>
      </c>
      <c r="O305" s="807">
        <v>3</v>
      </c>
      <c r="P305" s="725">
        <v>15000</v>
      </c>
      <c r="Q305" s="740">
        <v>1</v>
      </c>
      <c r="R305" s="724">
        <v>10</v>
      </c>
      <c r="S305" s="740">
        <v>1</v>
      </c>
      <c r="T305" s="807">
        <v>3</v>
      </c>
      <c r="U305" s="763">
        <v>1</v>
      </c>
    </row>
    <row r="306" spans="1:21" ht="14.4" customHeight="1" x14ac:dyDescent="0.3">
      <c r="A306" s="723">
        <v>4</v>
      </c>
      <c r="B306" s="724" t="s">
        <v>2111</v>
      </c>
      <c r="C306" s="724" t="s">
        <v>2400</v>
      </c>
      <c r="D306" s="805" t="s">
        <v>4070</v>
      </c>
      <c r="E306" s="806" t="s">
        <v>2415</v>
      </c>
      <c r="F306" s="724" t="s">
        <v>2396</v>
      </c>
      <c r="G306" s="724" t="s">
        <v>2746</v>
      </c>
      <c r="H306" s="724" t="s">
        <v>563</v>
      </c>
      <c r="I306" s="724" t="s">
        <v>2939</v>
      </c>
      <c r="J306" s="724" t="s">
        <v>2940</v>
      </c>
      <c r="K306" s="724" t="s">
        <v>2941</v>
      </c>
      <c r="L306" s="725">
        <v>2814.63</v>
      </c>
      <c r="M306" s="725">
        <v>25331.670000000002</v>
      </c>
      <c r="N306" s="724">
        <v>9</v>
      </c>
      <c r="O306" s="807">
        <v>1</v>
      </c>
      <c r="P306" s="725">
        <v>25331.670000000002</v>
      </c>
      <c r="Q306" s="740">
        <v>1</v>
      </c>
      <c r="R306" s="724">
        <v>9</v>
      </c>
      <c r="S306" s="740">
        <v>1</v>
      </c>
      <c r="T306" s="807">
        <v>1</v>
      </c>
      <c r="U306" s="763">
        <v>1</v>
      </c>
    </row>
    <row r="307" spans="1:21" ht="14.4" customHeight="1" x14ac:dyDescent="0.3">
      <c r="A307" s="723">
        <v>4</v>
      </c>
      <c r="B307" s="724" t="s">
        <v>2111</v>
      </c>
      <c r="C307" s="724" t="s">
        <v>2400</v>
      </c>
      <c r="D307" s="805" t="s">
        <v>4070</v>
      </c>
      <c r="E307" s="806" t="s">
        <v>2415</v>
      </c>
      <c r="F307" s="724" t="s">
        <v>2396</v>
      </c>
      <c r="G307" s="724" t="s">
        <v>2746</v>
      </c>
      <c r="H307" s="724" t="s">
        <v>563</v>
      </c>
      <c r="I307" s="724" t="s">
        <v>2942</v>
      </c>
      <c r="J307" s="724" t="s">
        <v>2943</v>
      </c>
      <c r="K307" s="724" t="s">
        <v>2944</v>
      </c>
      <c r="L307" s="725">
        <v>1499.54</v>
      </c>
      <c r="M307" s="725">
        <v>2999.08</v>
      </c>
      <c r="N307" s="724">
        <v>2</v>
      </c>
      <c r="O307" s="807">
        <v>1</v>
      </c>
      <c r="P307" s="725">
        <v>2999.08</v>
      </c>
      <c r="Q307" s="740">
        <v>1</v>
      </c>
      <c r="R307" s="724">
        <v>2</v>
      </c>
      <c r="S307" s="740">
        <v>1</v>
      </c>
      <c r="T307" s="807">
        <v>1</v>
      </c>
      <c r="U307" s="763">
        <v>1</v>
      </c>
    </row>
    <row r="308" spans="1:21" ht="14.4" customHeight="1" x14ac:dyDescent="0.3">
      <c r="A308" s="723">
        <v>4</v>
      </c>
      <c r="B308" s="724" t="s">
        <v>2111</v>
      </c>
      <c r="C308" s="724" t="s">
        <v>2400</v>
      </c>
      <c r="D308" s="805" t="s">
        <v>4070</v>
      </c>
      <c r="E308" s="806" t="s">
        <v>2415</v>
      </c>
      <c r="F308" s="724" t="s">
        <v>2396</v>
      </c>
      <c r="G308" s="724" t="s">
        <v>2746</v>
      </c>
      <c r="H308" s="724" t="s">
        <v>563</v>
      </c>
      <c r="I308" s="724" t="s">
        <v>2945</v>
      </c>
      <c r="J308" s="724" t="s">
        <v>2946</v>
      </c>
      <c r="K308" s="724" t="s">
        <v>2947</v>
      </c>
      <c r="L308" s="725">
        <v>1449.99</v>
      </c>
      <c r="M308" s="725">
        <v>8699.94</v>
      </c>
      <c r="N308" s="724">
        <v>6</v>
      </c>
      <c r="O308" s="807">
        <v>1</v>
      </c>
      <c r="P308" s="725">
        <v>8699.94</v>
      </c>
      <c r="Q308" s="740">
        <v>1</v>
      </c>
      <c r="R308" s="724">
        <v>6</v>
      </c>
      <c r="S308" s="740">
        <v>1</v>
      </c>
      <c r="T308" s="807">
        <v>1</v>
      </c>
      <c r="U308" s="763">
        <v>1</v>
      </c>
    </row>
    <row r="309" spans="1:21" ht="14.4" customHeight="1" x14ac:dyDescent="0.3">
      <c r="A309" s="723">
        <v>4</v>
      </c>
      <c r="B309" s="724" t="s">
        <v>2111</v>
      </c>
      <c r="C309" s="724" t="s">
        <v>2400</v>
      </c>
      <c r="D309" s="805" t="s">
        <v>4070</v>
      </c>
      <c r="E309" s="806" t="s">
        <v>2415</v>
      </c>
      <c r="F309" s="724" t="s">
        <v>2396</v>
      </c>
      <c r="G309" s="724" t="s">
        <v>2746</v>
      </c>
      <c r="H309" s="724" t="s">
        <v>563</v>
      </c>
      <c r="I309" s="724" t="s">
        <v>2948</v>
      </c>
      <c r="J309" s="724" t="s">
        <v>2949</v>
      </c>
      <c r="K309" s="724" t="s">
        <v>2950</v>
      </c>
      <c r="L309" s="725">
        <v>555.55999999999995</v>
      </c>
      <c r="M309" s="725">
        <v>1111.1199999999999</v>
      </c>
      <c r="N309" s="724">
        <v>2</v>
      </c>
      <c r="O309" s="807">
        <v>1</v>
      </c>
      <c r="P309" s="725">
        <v>1111.1199999999999</v>
      </c>
      <c r="Q309" s="740">
        <v>1</v>
      </c>
      <c r="R309" s="724">
        <v>2</v>
      </c>
      <c r="S309" s="740">
        <v>1</v>
      </c>
      <c r="T309" s="807">
        <v>1</v>
      </c>
      <c r="U309" s="763">
        <v>1</v>
      </c>
    </row>
    <row r="310" spans="1:21" ht="14.4" customHeight="1" x14ac:dyDescent="0.3">
      <c r="A310" s="723">
        <v>4</v>
      </c>
      <c r="B310" s="724" t="s">
        <v>2111</v>
      </c>
      <c r="C310" s="724" t="s">
        <v>2400</v>
      </c>
      <c r="D310" s="805" t="s">
        <v>4070</v>
      </c>
      <c r="E310" s="806" t="s">
        <v>2415</v>
      </c>
      <c r="F310" s="724" t="s">
        <v>2396</v>
      </c>
      <c r="G310" s="724" t="s">
        <v>2746</v>
      </c>
      <c r="H310" s="724" t="s">
        <v>563</v>
      </c>
      <c r="I310" s="724" t="s">
        <v>2951</v>
      </c>
      <c r="J310" s="724" t="s">
        <v>2952</v>
      </c>
      <c r="K310" s="724" t="s">
        <v>2953</v>
      </c>
      <c r="L310" s="725">
        <v>233.18</v>
      </c>
      <c r="M310" s="725">
        <v>2331.8000000000002</v>
      </c>
      <c r="N310" s="724">
        <v>10</v>
      </c>
      <c r="O310" s="807">
        <v>3</v>
      </c>
      <c r="P310" s="725">
        <v>2331.8000000000002</v>
      </c>
      <c r="Q310" s="740">
        <v>1</v>
      </c>
      <c r="R310" s="724">
        <v>10</v>
      </c>
      <c r="S310" s="740">
        <v>1</v>
      </c>
      <c r="T310" s="807">
        <v>3</v>
      </c>
      <c r="U310" s="763">
        <v>1</v>
      </c>
    </row>
    <row r="311" spans="1:21" ht="14.4" customHeight="1" x14ac:dyDescent="0.3">
      <c r="A311" s="723">
        <v>4</v>
      </c>
      <c r="B311" s="724" t="s">
        <v>2111</v>
      </c>
      <c r="C311" s="724" t="s">
        <v>2400</v>
      </c>
      <c r="D311" s="805" t="s">
        <v>4070</v>
      </c>
      <c r="E311" s="806" t="s">
        <v>2415</v>
      </c>
      <c r="F311" s="724" t="s">
        <v>2396</v>
      </c>
      <c r="G311" s="724" t="s">
        <v>2746</v>
      </c>
      <c r="H311" s="724" t="s">
        <v>563</v>
      </c>
      <c r="I311" s="724" t="s">
        <v>2954</v>
      </c>
      <c r="J311" s="724" t="s">
        <v>2955</v>
      </c>
      <c r="K311" s="724" t="s">
        <v>2956</v>
      </c>
      <c r="L311" s="725">
        <v>1023.03</v>
      </c>
      <c r="M311" s="725">
        <v>6138.18</v>
      </c>
      <c r="N311" s="724">
        <v>6</v>
      </c>
      <c r="O311" s="807">
        <v>1</v>
      </c>
      <c r="P311" s="725">
        <v>6138.18</v>
      </c>
      <c r="Q311" s="740">
        <v>1</v>
      </c>
      <c r="R311" s="724">
        <v>6</v>
      </c>
      <c r="S311" s="740">
        <v>1</v>
      </c>
      <c r="T311" s="807">
        <v>1</v>
      </c>
      <c r="U311" s="763">
        <v>1</v>
      </c>
    </row>
    <row r="312" spans="1:21" ht="14.4" customHeight="1" x14ac:dyDescent="0.3">
      <c r="A312" s="723">
        <v>4</v>
      </c>
      <c r="B312" s="724" t="s">
        <v>2111</v>
      </c>
      <c r="C312" s="724" t="s">
        <v>2400</v>
      </c>
      <c r="D312" s="805" t="s">
        <v>4070</v>
      </c>
      <c r="E312" s="806" t="s">
        <v>2415</v>
      </c>
      <c r="F312" s="724" t="s">
        <v>2396</v>
      </c>
      <c r="G312" s="724" t="s">
        <v>2746</v>
      </c>
      <c r="H312" s="724" t="s">
        <v>563</v>
      </c>
      <c r="I312" s="724" t="s">
        <v>2957</v>
      </c>
      <c r="J312" s="724" t="s">
        <v>2958</v>
      </c>
      <c r="K312" s="724" t="s">
        <v>2959</v>
      </c>
      <c r="L312" s="725">
        <v>1137.67</v>
      </c>
      <c r="M312" s="725">
        <v>3413.01</v>
      </c>
      <c r="N312" s="724">
        <v>3</v>
      </c>
      <c r="O312" s="807">
        <v>1</v>
      </c>
      <c r="P312" s="725">
        <v>3413.01</v>
      </c>
      <c r="Q312" s="740">
        <v>1</v>
      </c>
      <c r="R312" s="724">
        <v>3</v>
      </c>
      <c r="S312" s="740">
        <v>1</v>
      </c>
      <c r="T312" s="807">
        <v>1</v>
      </c>
      <c r="U312" s="763">
        <v>1</v>
      </c>
    </row>
    <row r="313" spans="1:21" ht="14.4" customHeight="1" x14ac:dyDescent="0.3">
      <c r="A313" s="723">
        <v>4</v>
      </c>
      <c r="B313" s="724" t="s">
        <v>2111</v>
      </c>
      <c r="C313" s="724" t="s">
        <v>2400</v>
      </c>
      <c r="D313" s="805" t="s">
        <v>4070</v>
      </c>
      <c r="E313" s="806" t="s">
        <v>2415</v>
      </c>
      <c r="F313" s="724" t="s">
        <v>2396</v>
      </c>
      <c r="G313" s="724" t="s">
        <v>2746</v>
      </c>
      <c r="H313" s="724" t="s">
        <v>563</v>
      </c>
      <c r="I313" s="724" t="s">
        <v>2960</v>
      </c>
      <c r="J313" s="724" t="s">
        <v>2961</v>
      </c>
      <c r="K313" s="724" t="s">
        <v>2962</v>
      </c>
      <c r="L313" s="725">
        <v>984.16</v>
      </c>
      <c r="M313" s="725">
        <v>984.16</v>
      </c>
      <c r="N313" s="724">
        <v>1</v>
      </c>
      <c r="O313" s="807">
        <v>1</v>
      </c>
      <c r="P313" s="725">
        <v>984.16</v>
      </c>
      <c r="Q313" s="740">
        <v>1</v>
      </c>
      <c r="R313" s="724">
        <v>1</v>
      </c>
      <c r="S313" s="740">
        <v>1</v>
      </c>
      <c r="T313" s="807">
        <v>1</v>
      </c>
      <c r="U313" s="763">
        <v>1</v>
      </c>
    </row>
    <row r="314" spans="1:21" ht="14.4" customHeight="1" x14ac:dyDescent="0.3">
      <c r="A314" s="723">
        <v>4</v>
      </c>
      <c r="B314" s="724" t="s">
        <v>2111</v>
      </c>
      <c r="C314" s="724" t="s">
        <v>2400</v>
      </c>
      <c r="D314" s="805" t="s">
        <v>4070</v>
      </c>
      <c r="E314" s="806" t="s">
        <v>2415</v>
      </c>
      <c r="F314" s="724" t="s">
        <v>2396</v>
      </c>
      <c r="G314" s="724" t="s">
        <v>2746</v>
      </c>
      <c r="H314" s="724" t="s">
        <v>563</v>
      </c>
      <c r="I314" s="724" t="s">
        <v>2963</v>
      </c>
      <c r="J314" s="724" t="s">
        <v>2964</v>
      </c>
      <c r="K314" s="724" t="s">
        <v>2965</v>
      </c>
      <c r="L314" s="725">
        <v>5343.9</v>
      </c>
      <c r="M314" s="725">
        <v>10687.8</v>
      </c>
      <c r="N314" s="724">
        <v>2</v>
      </c>
      <c r="O314" s="807">
        <v>1</v>
      </c>
      <c r="P314" s="725">
        <v>10687.8</v>
      </c>
      <c r="Q314" s="740">
        <v>1</v>
      </c>
      <c r="R314" s="724">
        <v>2</v>
      </c>
      <c r="S314" s="740">
        <v>1</v>
      </c>
      <c r="T314" s="807">
        <v>1</v>
      </c>
      <c r="U314" s="763">
        <v>1</v>
      </c>
    </row>
    <row r="315" spans="1:21" ht="14.4" customHeight="1" x14ac:dyDescent="0.3">
      <c r="A315" s="723">
        <v>4</v>
      </c>
      <c r="B315" s="724" t="s">
        <v>2111</v>
      </c>
      <c r="C315" s="724" t="s">
        <v>2400</v>
      </c>
      <c r="D315" s="805" t="s">
        <v>4070</v>
      </c>
      <c r="E315" s="806" t="s">
        <v>2415</v>
      </c>
      <c r="F315" s="724" t="s">
        <v>2396</v>
      </c>
      <c r="G315" s="724" t="s">
        <v>2746</v>
      </c>
      <c r="H315" s="724" t="s">
        <v>563</v>
      </c>
      <c r="I315" s="724" t="s">
        <v>2966</v>
      </c>
      <c r="J315" s="724" t="s">
        <v>2760</v>
      </c>
      <c r="K315" s="724" t="s">
        <v>2967</v>
      </c>
      <c r="L315" s="725">
        <v>2304</v>
      </c>
      <c r="M315" s="725">
        <v>4608</v>
      </c>
      <c r="N315" s="724">
        <v>2</v>
      </c>
      <c r="O315" s="807">
        <v>1</v>
      </c>
      <c r="P315" s="725">
        <v>4608</v>
      </c>
      <c r="Q315" s="740">
        <v>1</v>
      </c>
      <c r="R315" s="724">
        <v>2</v>
      </c>
      <c r="S315" s="740">
        <v>1</v>
      </c>
      <c r="T315" s="807">
        <v>1</v>
      </c>
      <c r="U315" s="763">
        <v>1</v>
      </c>
    </row>
    <row r="316" spans="1:21" ht="14.4" customHeight="1" x14ac:dyDescent="0.3">
      <c r="A316" s="723">
        <v>4</v>
      </c>
      <c r="B316" s="724" t="s">
        <v>2111</v>
      </c>
      <c r="C316" s="724" t="s">
        <v>2400</v>
      </c>
      <c r="D316" s="805" t="s">
        <v>4070</v>
      </c>
      <c r="E316" s="806" t="s">
        <v>2415</v>
      </c>
      <c r="F316" s="724" t="s">
        <v>2396</v>
      </c>
      <c r="G316" s="724" t="s">
        <v>2746</v>
      </c>
      <c r="H316" s="724" t="s">
        <v>563</v>
      </c>
      <c r="I316" s="724" t="s">
        <v>2968</v>
      </c>
      <c r="J316" s="724" t="s">
        <v>2886</v>
      </c>
      <c r="K316" s="724" t="s">
        <v>2969</v>
      </c>
      <c r="L316" s="725">
        <v>3000</v>
      </c>
      <c r="M316" s="725">
        <v>6000</v>
      </c>
      <c r="N316" s="724">
        <v>2</v>
      </c>
      <c r="O316" s="807">
        <v>1</v>
      </c>
      <c r="P316" s="725">
        <v>6000</v>
      </c>
      <c r="Q316" s="740">
        <v>1</v>
      </c>
      <c r="R316" s="724">
        <v>2</v>
      </c>
      <c r="S316" s="740">
        <v>1</v>
      </c>
      <c r="T316" s="807">
        <v>1</v>
      </c>
      <c r="U316" s="763">
        <v>1</v>
      </c>
    </row>
    <row r="317" spans="1:21" ht="14.4" customHeight="1" x14ac:dyDescent="0.3">
      <c r="A317" s="723">
        <v>4</v>
      </c>
      <c r="B317" s="724" t="s">
        <v>2111</v>
      </c>
      <c r="C317" s="724" t="s">
        <v>2400</v>
      </c>
      <c r="D317" s="805" t="s">
        <v>4070</v>
      </c>
      <c r="E317" s="806" t="s">
        <v>2415</v>
      </c>
      <c r="F317" s="724" t="s">
        <v>2396</v>
      </c>
      <c r="G317" s="724" t="s">
        <v>2746</v>
      </c>
      <c r="H317" s="724" t="s">
        <v>563</v>
      </c>
      <c r="I317" s="724" t="s">
        <v>2970</v>
      </c>
      <c r="J317" s="724" t="s">
        <v>2971</v>
      </c>
      <c r="K317" s="724" t="s">
        <v>2972</v>
      </c>
      <c r="L317" s="725">
        <v>491.09</v>
      </c>
      <c r="M317" s="725">
        <v>982.18</v>
      </c>
      <c r="N317" s="724">
        <v>2</v>
      </c>
      <c r="O317" s="807">
        <v>2</v>
      </c>
      <c r="P317" s="725">
        <v>982.18</v>
      </c>
      <c r="Q317" s="740">
        <v>1</v>
      </c>
      <c r="R317" s="724">
        <v>2</v>
      </c>
      <c r="S317" s="740">
        <v>1</v>
      </c>
      <c r="T317" s="807">
        <v>2</v>
      </c>
      <c r="U317" s="763">
        <v>1</v>
      </c>
    </row>
    <row r="318" spans="1:21" ht="14.4" customHeight="1" x14ac:dyDescent="0.3">
      <c r="A318" s="723">
        <v>4</v>
      </c>
      <c r="B318" s="724" t="s">
        <v>2111</v>
      </c>
      <c r="C318" s="724" t="s">
        <v>2400</v>
      </c>
      <c r="D318" s="805" t="s">
        <v>4070</v>
      </c>
      <c r="E318" s="806" t="s">
        <v>2415</v>
      </c>
      <c r="F318" s="724" t="s">
        <v>2396</v>
      </c>
      <c r="G318" s="724" t="s">
        <v>2746</v>
      </c>
      <c r="H318" s="724" t="s">
        <v>563</v>
      </c>
      <c r="I318" s="724" t="s">
        <v>2973</v>
      </c>
      <c r="J318" s="724" t="s">
        <v>2974</v>
      </c>
      <c r="K318" s="724" t="s">
        <v>2975</v>
      </c>
      <c r="L318" s="725">
        <v>300</v>
      </c>
      <c r="M318" s="725">
        <v>4200</v>
      </c>
      <c r="N318" s="724">
        <v>14</v>
      </c>
      <c r="O318" s="807">
        <v>5</v>
      </c>
      <c r="P318" s="725">
        <v>900</v>
      </c>
      <c r="Q318" s="740">
        <v>0.21428571428571427</v>
      </c>
      <c r="R318" s="724">
        <v>3</v>
      </c>
      <c r="S318" s="740">
        <v>0.21428571428571427</v>
      </c>
      <c r="T318" s="807">
        <v>1</v>
      </c>
      <c r="U318" s="763">
        <v>0.2</v>
      </c>
    </row>
    <row r="319" spans="1:21" ht="14.4" customHeight="1" x14ac:dyDescent="0.3">
      <c r="A319" s="723">
        <v>4</v>
      </c>
      <c r="B319" s="724" t="s">
        <v>2111</v>
      </c>
      <c r="C319" s="724" t="s">
        <v>2400</v>
      </c>
      <c r="D319" s="805" t="s">
        <v>4070</v>
      </c>
      <c r="E319" s="806" t="s">
        <v>2415</v>
      </c>
      <c r="F319" s="724" t="s">
        <v>2396</v>
      </c>
      <c r="G319" s="724" t="s">
        <v>2746</v>
      </c>
      <c r="H319" s="724" t="s">
        <v>563</v>
      </c>
      <c r="I319" s="724" t="s">
        <v>2976</v>
      </c>
      <c r="J319" s="724" t="s">
        <v>2977</v>
      </c>
      <c r="K319" s="724" t="s">
        <v>2978</v>
      </c>
      <c r="L319" s="725">
        <v>224.7</v>
      </c>
      <c r="M319" s="725">
        <v>224.7</v>
      </c>
      <c r="N319" s="724">
        <v>1</v>
      </c>
      <c r="O319" s="807">
        <v>1</v>
      </c>
      <c r="P319" s="725">
        <v>224.7</v>
      </c>
      <c r="Q319" s="740">
        <v>1</v>
      </c>
      <c r="R319" s="724">
        <v>1</v>
      </c>
      <c r="S319" s="740">
        <v>1</v>
      </c>
      <c r="T319" s="807">
        <v>1</v>
      </c>
      <c r="U319" s="763">
        <v>1</v>
      </c>
    </row>
    <row r="320" spans="1:21" ht="14.4" customHeight="1" x14ac:dyDescent="0.3">
      <c r="A320" s="723">
        <v>4</v>
      </c>
      <c r="B320" s="724" t="s">
        <v>2111</v>
      </c>
      <c r="C320" s="724" t="s">
        <v>2400</v>
      </c>
      <c r="D320" s="805" t="s">
        <v>4070</v>
      </c>
      <c r="E320" s="806" t="s">
        <v>2415</v>
      </c>
      <c r="F320" s="724" t="s">
        <v>2396</v>
      </c>
      <c r="G320" s="724" t="s">
        <v>2746</v>
      </c>
      <c r="H320" s="724" t="s">
        <v>563</v>
      </c>
      <c r="I320" s="724" t="s">
        <v>2979</v>
      </c>
      <c r="J320" s="724" t="s">
        <v>2980</v>
      </c>
      <c r="K320" s="724" t="s">
        <v>2981</v>
      </c>
      <c r="L320" s="725">
        <v>2184.6799999999998</v>
      </c>
      <c r="M320" s="725">
        <v>4369.3599999999997</v>
      </c>
      <c r="N320" s="724">
        <v>2</v>
      </c>
      <c r="O320" s="807">
        <v>1</v>
      </c>
      <c r="P320" s="725">
        <v>4369.3599999999997</v>
      </c>
      <c r="Q320" s="740">
        <v>1</v>
      </c>
      <c r="R320" s="724">
        <v>2</v>
      </c>
      <c r="S320" s="740">
        <v>1</v>
      </c>
      <c r="T320" s="807">
        <v>1</v>
      </c>
      <c r="U320" s="763">
        <v>1</v>
      </c>
    </row>
    <row r="321" spans="1:21" ht="14.4" customHeight="1" x14ac:dyDescent="0.3">
      <c r="A321" s="723">
        <v>4</v>
      </c>
      <c r="B321" s="724" t="s">
        <v>2111</v>
      </c>
      <c r="C321" s="724" t="s">
        <v>2400</v>
      </c>
      <c r="D321" s="805" t="s">
        <v>4070</v>
      </c>
      <c r="E321" s="806" t="s">
        <v>2415</v>
      </c>
      <c r="F321" s="724" t="s">
        <v>2396</v>
      </c>
      <c r="G321" s="724" t="s">
        <v>2746</v>
      </c>
      <c r="H321" s="724" t="s">
        <v>563</v>
      </c>
      <c r="I321" s="724" t="s">
        <v>2982</v>
      </c>
      <c r="J321" s="724" t="s">
        <v>2937</v>
      </c>
      <c r="K321" s="724" t="s">
        <v>2983</v>
      </c>
      <c r="L321" s="725">
        <v>1500</v>
      </c>
      <c r="M321" s="725">
        <v>3000</v>
      </c>
      <c r="N321" s="724">
        <v>2</v>
      </c>
      <c r="O321" s="807">
        <v>1</v>
      </c>
      <c r="P321" s="725">
        <v>3000</v>
      </c>
      <c r="Q321" s="740">
        <v>1</v>
      </c>
      <c r="R321" s="724">
        <v>2</v>
      </c>
      <c r="S321" s="740">
        <v>1</v>
      </c>
      <c r="T321" s="807">
        <v>1</v>
      </c>
      <c r="U321" s="763">
        <v>1</v>
      </c>
    </row>
    <row r="322" spans="1:21" ht="14.4" customHeight="1" x14ac:dyDescent="0.3">
      <c r="A322" s="723">
        <v>4</v>
      </c>
      <c r="B322" s="724" t="s">
        <v>2111</v>
      </c>
      <c r="C322" s="724" t="s">
        <v>2400</v>
      </c>
      <c r="D322" s="805" t="s">
        <v>4070</v>
      </c>
      <c r="E322" s="806" t="s">
        <v>2415</v>
      </c>
      <c r="F322" s="724" t="s">
        <v>2396</v>
      </c>
      <c r="G322" s="724" t="s">
        <v>2746</v>
      </c>
      <c r="H322" s="724" t="s">
        <v>563</v>
      </c>
      <c r="I322" s="724" t="s">
        <v>2984</v>
      </c>
      <c r="J322" s="724" t="s">
        <v>2917</v>
      </c>
      <c r="K322" s="724" t="s">
        <v>2985</v>
      </c>
      <c r="L322" s="725">
        <v>2250</v>
      </c>
      <c r="M322" s="725">
        <v>4500</v>
      </c>
      <c r="N322" s="724">
        <v>2</v>
      </c>
      <c r="O322" s="807">
        <v>1</v>
      </c>
      <c r="P322" s="725">
        <v>4500</v>
      </c>
      <c r="Q322" s="740">
        <v>1</v>
      </c>
      <c r="R322" s="724">
        <v>2</v>
      </c>
      <c r="S322" s="740">
        <v>1</v>
      </c>
      <c r="T322" s="807">
        <v>1</v>
      </c>
      <c r="U322" s="763">
        <v>1</v>
      </c>
    </row>
    <row r="323" spans="1:21" ht="14.4" customHeight="1" x14ac:dyDescent="0.3">
      <c r="A323" s="723">
        <v>4</v>
      </c>
      <c r="B323" s="724" t="s">
        <v>2111</v>
      </c>
      <c r="C323" s="724" t="s">
        <v>2400</v>
      </c>
      <c r="D323" s="805" t="s">
        <v>4070</v>
      </c>
      <c r="E323" s="806" t="s">
        <v>2415</v>
      </c>
      <c r="F323" s="724" t="s">
        <v>2396</v>
      </c>
      <c r="G323" s="724" t="s">
        <v>2746</v>
      </c>
      <c r="H323" s="724" t="s">
        <v>563</v>
      </c>
      <c r="I323" s="724" t="s">
        <v>2986</v>
      </c>
      <c r="J323" s="724" t="s">
        <v>2987</v>
      </c>
      <c r="K323" s="724" t="s">
        <v>2988</v>
      </c>
      <c r="L323" s="725">
        <v>1257.81</v>
      </c>
      <c r="M323" s="725">
        <v>7546.86</v>
      </c>
      <c r="N323" s="724">
        <v>6</v>
      </c>
      <c r="O323" s="807">
        <v>1</v>
      </c>
      <c r="P323" s="725">
        <v>7546.86</v>
      </c>
      <c r="Q323" s="740">
        <v>1</v>
      </c>
      <c r="R323" s="724">
        <v>6</v>
      </c>
      <c r="S323" s="740">
        <v>1</v>
      </c>
      <c r="T323" s="807">
        <v>1</v>
      </c>
      <c r="U323" s="763">
        <v>1</v>
      </c>
    </row>
    <row r="324" spans="1:21" ht="14.4" customHeight="1" x14ac:dyDescent="0.3">
      <c r="A324" s="723">
        <v>4</v>
      </c>
      <c r="B324" s="724" t="s">
        <v>2111</v>
      </c>
      <c r="C324" s="724" t="s">
        <v>2400</v>
      </c>
      <c r="D324" s="805" t="s">
        <v>4070</v>
      </c>
      <c r="E324" s="806" t="s">
        <v>2415</v>
      </c>
      <c r="F324" s="724" t="s">
        <v>2396</v>
      </c>
      <c r="G324" s="724" t="s">
        <v>2746</v>
      </c>
      <c r="H324" s="724" t="s">
        <v>563</v>
      </c>
      <c r="I324" s="724" t="s">
        <v>2989</v>
      </c>
      <c r="J324" s="724" t="s">
        <v>2934</v>
      </c>
      <c r="K324" s="724" t="s">
        <v>2990</v>
      </c>
      <c r="L324" s="725">
        <v>2816</v>
      </c>
      <c r="M324" s="725">
        <v>25344</v>
      </c>
      <c r="N324" s="724">
        <v>9</v>
      </c>
      <c r="O324" s="807">
        <v>1</v>
      </c>
      <c r="P324" s="725"/>
      <c r="Q324" s="740">
        <v>0</v>
      </c>
      <c r="R324" s="724"/>
      <c r="S324" s="740">
        <v>0</v>
      </c>
      <c r="T324" s="807"/>
      <c r="U324" s="763">
        <v>0</v>
      </c>
    </row>
    <row r="325" spans="1:21" ht="14.4" customHeight="1" x14ac:dyDescent="0.3">
      <c r="A325" s="723">
        <v>4</v>
      </c>
      <c r="B325" s="724" t="s">
        <v>2111</v>
      </c>
      <c r="C325" s="724" t="s">
        <v>2400</v>
      </c>
      <c r="D325" s="805" t="s">
        <v>4070</v>
      </c>
      <c r="E325" s="806" t="s">
        <v>2415</v>
      </c>
      <c r="F325" s="724" t="s">
        <v>2396</v>
      </c>
      <c r="G325" s="724" t="s">
        <v>2746</v>
      </c>
      <c r="H325" s="724" t="s">
        <v>563</v>
      </c>
      <c r="I325" s="724" t="s">
        <v>2991</v>
      </c>
      <c r="J325" s="724" t="s">
        <v>2992</v>
      </c>
      <c r="K325" s="724" t="s">
        <v>2993</v>
      </c>
      <c r="L325" s="725">
        <v>3750</v>
      </c>
      <c r="M325" s="725">
        <v>3750</v>
      </c>
      <c r="N325" s="724">
        <v>1</v>
      </c>
      <c r="O325" s="807">
        <v>1</v>
      </c>
      <c r="P325" s="725">
        <v>3750</v>
      </c>
      <c r="Q325" s="740">
        <v>1</v>
      </c>
      <c r="R325" s="724">
        <v>1</v>
      </c>
      <c r="S325" s="740">
        <v>1</v>
      </c>
      <c r="T325" s="807">
        <v>1</v>
      </c>
      <c r="U325" s="763">
        <v>1</v>
      </c>
    </row>
    <row r="326" spans="1:21" ht="14.4" customHeight="1" x14ac:dyDescent="0.3">
      <c r="A326" s="723">
        <v>4</v>
      </c>
      <c r="B326" s="724" t="s">
        <v>2111</v>
      </c>
      <c r="C326" s="724" t="s">
        <v>2400</v>
      </c>
      <c r="D326" s="805" t="s">
        <v>4070</v>
      </c>
      <c r="E326" s="806" t="s">
        <v>2415</v>
      </c>
      <c r="F326" s="724" t="s">
        <v>2396</v>
      </c>
      <c r="G326" s="724" t="s">
        <v>2746</v>
      </c>
      <c r="H326" s="724" t="s">
        <v>563</v>
      </c>
      <c r="I326" s="724" t="s">
        <v>2994</v>
      </c>
      <c r="J326" s="724" t="s">
        <v>2995</v>
      </c>
      <c r="K326" s="724" t="s">
        <v>2996</v>
      </c>
      <c r="L326" s="725">
        <v>2158.12</v>
      </c>
      <c r="M326" s="725">
        <v>2158.12</v>
      </c>
      <c r="N326" s="724">
        <v>1</v>
      </c>
      <c r="O326" s="807">
        <v>1</v>
      </c>
      <c r="P326" s="725"/>
      <c r="Q326" s="740">
        <v>0</v>
      </c>
      <c r="R326" s="724"/>
      <c r="S326" s="740">
        <v>0</v>
      </c>
      <c r="T326" s="807"/>
      <c r="U326" s="763">
        <v>0</v>
      </c>
    </row>
    <row r="327" spans="1:21" ht="14.4" customHeight="1" x14ac:dyDescent="0.3">
      <c r="A327" s="723">
        <v>4</v>
      </c>
      <c r="B327" s="724" t="s">
        <v>2111</v>
      </c>
      <c r="C327" s="724" t="s">
        <v>2400</v>
      </c>
      <c r="D327" s="805" t="s">
        <v>4070</v>
      </c>
      <c r="E327" s="806" t="s">
        <v>2415</v>
      </c>
      <c r="F327" s="724" t="s">
        <v>2396</v>
      </c>
      <c r="G327" s="724" t="s">
        <v>2746</v>
      </c>
      <c r="H327" s="724" t="s">
        <v>563</v>
      </c>
      <c r="I327" s="724" t="s">
        <v>2997</v>
      </c>
      <c r="J327" s="724" t="s">
        <v>2892</v>
      </c>
      <c r="K327" s="724" t="s">
        <v>2998</v>
      </c>
      <c r="L327" s="725">
        <v>1070</v>
      </c>
      <c r="M327" s="725">
        <v>6420</v>
      </c>
      <c r="N327" s="724">
        <v>6</v>
      </c>
      <c r="O327" s="807">
        <v>1</v>
      </c>
      <c r="P327" s="725">
        <v>6420</v>
      </c>
      <c r="Q327" s="740">
        <v>1</v>
      </c>
      <c r="R327" s="724">
        <v>6</v>
      </c>
      <c r="S327" s="740">
        <v>1</v>
      </c>
      <c r="T327" s="807">
        <v>1</v>
      </c>
      <c r="U327" s="763">
        <v>1</v>
      </c>
    </row>
    <row r="328" spans="1:21" ht="14.4" customHeight="1" x14ac:dyDescent="0.3">
      <c r="A328" s="723">
        <v>4</v>
      </c>
      <c r="B328" s="724" t="s">
        <v>2111</v>
      </c>
      <c r="C328" s="724" t="s">
        <v>2400</v>
      </c>
      <c r="D328" s="805" t="s">
        <v>4070</v>
      </c>
      <c r="E328" s="806" t="s">
        <v>2415</v>
      </c>
      <c r="F328" s="724" t="s">
        <v>2396</v>
      </c>
      <c r="G328" s="724" t="s">
        <v>2746</v>
      </c>
      <c r="H328" s="724" t="s">
        <v>563</v>
      </c>
      <c r="I328" s="724" t="s">
        <v>2999</v>
      </c>
      <c r="J328" s="724" t="s">
        <v>2937</v>
      </c>
      <c r="K328" s="724" t="s">
        <v>3000</v>
      </c>
      <c r="L328" s="725">
        <v>1500</v>
      </c>
      <c r="M328" s="725">
        <v>9000</v>
      </c>
      <c r="N328" s="724">
        <v>6</v>
      </c>
      <c r="O328" s="807">
        <v>1</v>
      </c>
      <c r="P328" s="725"/>
      <c r="Q328" s="740">
        <v>0</v>
      </c>
      <c r="R328" s="724"/>
      <c r="S328" s="740">
        <v>0</v>
      </c>
      <c r="T328" s="807"/>
      <c r="U328" s="763">
        <v>0</v>
      </c>
    </row>
    <row r="329" spans="1:21" ht="14.4" customHeight="1" x14ac:dyDescent="0.3">
      <c r="A329" s="723">
        <v>4</v>
      </c>
      <c r="B329" s="724" t="s">
        <v>2111</v>
      </c>
      <c r="C329" s="724" t="s">
        <v>2400</v>
      </c>
      <c r="D329" s="805" t="s">
        <v>4070</v>
      </c>
      <c r="E329" s="806" t="s">
        <v>2415</v>
      </c>
      <c r="F329" s="724" t="s">
        <v>2396</v>
      </c>
      <c r="G329" s="724" t="s">
        <v>2746</v>
      </c>
      <c r="H329" s="724" t="s">
        <v>563</v>
      </c>
      <c r="I329" s="724" t="s">
        <v>3001</v>
      </c>
      <c r="J329" s="724" t="s">
        <v>3002</v>
      </c>
      <c r="K329" s="724" t="s">
        <v>3003</v>
      </c>
      <c r="L329" s="725">
        <v>175</v>
      </c>
      <c r="M329" s="725">
        <v>2275</v>
      </c>
      <c r="N329" s="724">
        <v>13</v>
      </c>
      <c r="O329" s="807">
        <v>7</v>
      </c>
      <c r="P329" s="725">
        <v>1225</v>
      </c>
      <c r="Q329" s="740">
        <v>0.53846153846153844</v>
      </c>
      <c r="R329" s="724">
        <v>7</v>
      </c>
      <c r="S329" s="740">
        <v>0.53846153846153844</v>
      </c>
      <c r="T329" s="807">
        <v>4</v>
      </c>
      <c r="U329" s="763">
        <v>0.5714285714285714</v>
      </c>
    </row>
    <row r="330" spans="1:21" ht="14.4" customHeight="1" x14ac:dyDescent="0.3">
      <c r="A330" s="723">
        <v>4</v>
      </c>
      <c r="B330" s="724" t="s">
        <v>2111</v>
      </c>
      <c r="C330" s="724" t="s">
        <v>2400</v>
      </c>
      <c r="D330" s="805" t="s">
        <v>4070</v>
      </c>
      <c r="E330" s="806" t="s">
        <v>2415</v>
      </c>
      <c r="F330" s="724" t="s">
        <v>2396</v>
      </c>
      <c r="G330" s="724" t="s">
        <v>2746</v>
      </c>
      <c r="H330" s="724" t="s">
        <v>563</v>
      </c>
      <c r="I330" s="724" t="s">
        <v>3004</v>
      </c>
      <c r="J330" s="724" t="s">
        <v>3005</v>
      </c>
      <c r="K330" s="724" t="s">
        <v>1774</v>
      </c>
      <c r="L330" s="725">
        <v>1526.74</v>
      </c>
      <c r="M330" s="725">
        <v>1526.74</v>
      </c>
      <c r="N330" s="724">
        <v>1</v>
      </c>
      <c r="O330" s="807">
        <v>1</v>
      </c>
      <c r="P330" s="725">
        <v>1526.74</v>
      </c>
      <c r="Q330" s="740">
        <v>1</v>
      </c>
      <c r="R330" s="724">
        <v>1</v>
      </c>
      <c r="S330" s="740">
        <v>1</v>
      </c>
      <c r="T330" s="807">
        <v>1</v>
      </c>
      <c r="U330" s="763">
        <v>1</v>
      </c>
    </row>
    <row r="331" spans="1:21" ht="14.4" customHeight="1" x14ac:dyDescent="0.3">
      <c r="A331" s="723">
        <v>4</v>
      </c>
      <c r="B331" s="724" t="s">
        <v>2111</v>
      </c>
      <c r="C331" s="724" t="s">
        <v>2400</v>
      </c>
      <c r="D331" s="805" t="s">
        <v>4070</v>
      </c>
      <c r="E331" s="806" t="s">
        <v>2415</v>
      </c>
      <c r="F331" s="724" t="s">
        <v>2396</v>
      </c>
      <c r="G331" s="724" t="s">
        <v>2746</v>
      </c>
      <c r="H331" s="724" t="s">
        <v>563</v>
      </c>
      <c r="I331" s="724" t="s">
        <v>3006</v>
      </c>
      <c r="J331" s="724" t="s">
        <v>2832</v>
      </c>
      <c r="K331" s="724" t="s">
        <v>3007</v>
      </c>
      <c r="L331" s="725">
        <v>1074.31</v>
      </c>
      <c r="M331" s="725">
        <v>9668.7899999999991</v>
      </c>
      <c r="N331" s="724">
        <v>9</v>
      </c>
      <c r="O331" s="807">
        <v>1</v>
      </c>
      <c r="P331" s="725"/>
      <c r="Q331" s="740">
        <v>0</v>
      </c>
      <c r="R331" s="724"/>
      <c r="S331" s="740">
        <v>0</v>
      </c>
      <c r="T331" s="807"/>
      <c r="U331" s="763">
        <v>0</v>
      </c>
    </row>
    <row r="332" spans="1:21" ht="14.4" customHeight="1" x14ac:dyDescent="0.3">
      <c r="A332" s="723">
        <v>4</v>
      </c>
      <c r="B332" s="724" t="s">
        <v>2111</v>
      </c>
      <c r="C332" s="724" t="s">
        <v>2400</v>
      </c>
      <c r="D332" s="805" t="s">
        <v>4070</v>
      </c>
      <c r="E332" s="806" t="s">
        <v>2415</v>
      </c>
      <c r="F332" s="724" t="s">
        <v>2396</v>
      </c>
      <c r="G332" s="724" t="s">
        <v>2746</v>
      </c>
      <c r="H332" s="724" t="s">
        <v>563</v>
      </c>
      <c r="I332" s="724" t="s">
        <v>3008</v>
      </c>
      <c r="J332" s="724" t="s">
        <v>3009</v>
      </c>
      <c r="K332" s="724" t="s">
        <v>3010</v>
      </c>
      <c r="L332" s="725">
        <v>2939</v>
      </c>
      <c r="M332" s="725">
        <v>14695</v>
      </c>
      <c r="N332" s="724">
        <v>5</v>
      </c>
      <c r="O332" s="807">
        <v>2</v>
      </c>
      <c r="P332" s="725"/>
      <c r="Q332" s="740">
        <v>0</v>
      </c>
      <c r="R332" s="724"/>
      <c r="S332" s="740">
        <v>0</v>
      </c>
      <c r="T332" s="807"/>
      <c r="U332" s="763">
        <v>0</v>
      </c>
    </row>
    <row r="333" spans="1:21" ht="14.4" customHeight="1" x14ac:dyDescent="0.3">
      <c r="A333" s="723">
        <v>4</v>
      </c>
      <c r="B333" s="724" t="s">
        <v>2111</v>
      </c>
      <c r="C333" s="724" t="s">
        <v>2400</v>
      </c>
      <c r="D333" s="805" t="s">
        <v>4070</v>
      </c>
      <c r="E333" s="806" t="s">
        <v>2415</v>
      </c>
      <c r="F333" s="724" t="s">
        <v>2396</v>
      </c>
      <c r="G333" s="724" t="s">
        <v>2746</v>
      </c>
      <c r="H333" s="724" t="s">
        <v>563</v>
      </c>
      <c r="I333" s="724" t="s">
        <v>3011</v>
      </c>
      <c r="J333" s="724" t="s">
        <v>3012</v>
      </c>
      <c r="K333" s="724" t="s">
        <v>3013</v>
      </c>
      <c r="L333" s="725">
        <v>175</v>
      </c>
      <c r="M333" s="725">
        <v>875</v>
      </c>
      <c r="N333" s="724">
        <v>5</v>
      </c>
      <c r="O333" s="807">
        <v>2</v>
      </c>
      <c r="P333" s="725">
        <v>875</v>
      </c>
      <c r="Q333" s="740">
        <v>1</v>
      </c>
      <c r="R333" s="724">
        <v>5</v>
      </c>
      <c r="S333" s="740">
        <v>1</v>
      </c>
      <c r="T333" s="807">
        <v>2</v>
      </c>
      <c r="U333" s="763">
        <v>1</v>
      </c>
    </row>
    <row r="334" spans="1:21" ht="14.4" customHeight="1" x14ac:dyDescent="0.3">
      <c r="A334" s="723">
        <v>4</v>
      </c>
      <c r="B334" s="724" t="s">
        <v>2111</v>
      </c>
      <c r="C334" s="724" t="s">
        <v>2400</v>
      </c>
      <c r="D334" s="805" t="s">
        <v>4070</v>
      </c>
      <c r="E334" s="806" t="s">
        <v>2415</v>
      </c>
      <c r="F334" s="724" t="s">
        <v>2396</v>
      </c>
      <c r="G334" s="724" t="s">
        <v>2746</v>
      </c>
      <c r="H334" s="724" t="s">
        <v>563</v>
      </c>
      <c r="I334" s="724" t="s">
        <v>3014</v>
      </c>
      <c r="J334" s="724" t="s">
        <v>3015</v>
      </c>
      <c r="K334" s="724" t="s">
        <v>3016</v>
      </c>
      <c r="L334" s="725">
        <v>2412.9</v>
      </c>
      <c r="M334" s="725">
        <v>2412.9</v>
      </c>
      <c r="N334" s="724">
        <v>1</v>
      </c>
      <c r="O334" s="807">
        <v>1</v>
      </c>
      <c r="P334" s="725"/>
      <c r="Q334" s="740">
        <v>0</v>
      </c>
      <c r="R334" s="724"/>
      <c r="S334" s="740">
        <v>0</v>
      </c>
      <c r="T334" s="807"/>
      <c r="U334" s="763">
        <v>0</v>
      </c>
    </row>
    <row r="335" spans="1:21" ht="14.4" customHeight="1" x14ac:dyDescent="0.3">
      <c r="A335" s="723">
        <v>4</v>
      </c>
      <c r="B335" s="724" t="s">
        <v>2111</v>
      </c>
      <c r="C335" s="724" t="s">
        <v>2400</v>
      </c>
      <c r="D335" s="805" t="s">
        <v>4070</v>
      </c>
      <c r="E335" s="806" t="s">
        <v>2415</v>
      </c>
      <c r="F335" s="724" t="s">
        <v>2396</v>
      </c>
      <c r="G335" s="724" t="s">
        <v>2746</v>
      </c>
      <c r="H335" s="724" t="s">
        <v>563</v>
      </c>
      <c r="I335" s="724" t="s">
        <v>3017</v>
      </c>
      <c r="J335" s="724" t="s">
        <v>3018</v>
      </c>
      <c r="K335" s="724" t="s">
        <v>3019</v>
      </c>
      <c r="L335" s="725">
        <v>2412.9</v>
      </c>
      <c r="M335" s="725">
        <v>14477.400000000001</v>
      </c>
      <c r="N335" s="724">
        <v>6</v>
      </c>
      <c r="O335" s="807">
        <v>1</v>
      </c>
      <c r="P335" s="725">
        <v>14477.400000000001</v>
      </c>
      <c r="Q335" s="740">
        <v>1</v>
      </c>
      <c r="R335" s="724">
        <v>6</v>
      </c>
      <c r="S335" s="740">
        <v>1</v>
      </c>
      <c r="T335" s="807">
        <v>1</v>
      </c>
      <c r="U335" s="763">
        <v>1</v>
      </c>
    </row>
    <row r="336" spans="1:21" ht="14.4" customHeight="1" x14ac:dyDescent="0.3">
      <c r="A336" s="723">
        <v>4</v>
      </c>
      <c r="B336" s="724" t="s">
        <v>2111</v>
      </c>
      <c r="C336" s="724" t="s">
        <v>2400</v>
      </c>
      <c r="D336" s="805" t="s">
        <v>4070</v>
      </c>
      <c r="E336" s="806" t="s">
        <v>2415</v>
      </c>
      <c r="F336" s="724" t="s">
        <v>2396</v>
      </c>
      <c r="G336" s="724" t="s">
        <v>2746</v>
      </c>
      <c r="H336" s="724" t="s">
        <v>563</v>
      </c>
      <c r="I336" s="724" t="s">
        <v>3020</v>
      </c>
      <c r="J336" s="724" t="s">
        <v>3021</v>
      </c>
      <c r="K336" s="724" t="s">
        <v>3022</v>
      </c>
      <c r="L336" s="725">
        <v>2816</v>
      </c>
      <c r="M336" s="725">
        <v>5632</v>
      </c>
      <c r="N336" s="724">
        <v>2</v>
      </c>
      <c r="O336" s="807">
        <v>1</v>
      </c>
      <c r="P336" s="725">
        <v>5632</v>
      </c>
      <c r="Q336" s="740">
        <v>1</v>
      </c>
      <c r="R336" s="724">
        <v>2</v>
      </c>
      <c r="S336" s="740">
        <v>1</v>
      </c>
      <c r="T336" s="807">
        <v>1</v>
      </c>
      <c r="U336" s="763">
        <v>1</v>
      </c>
    </row>
    <row r="337" spans="1:21" ht="14.4" customHeight="1" x14ac:dyDescent="0.3">
      <c r="A337" s="723">
        <v>4</v>
      </c>
      <c r="B337" s="724" t="s">
        <v>2111</v>
      </c>
      <c r="C337" s="724" t="s">
        <v>2400</v>
      </c>
      <c r="D337" s="805" t="s">
        <v>4070</v>
      </c>
      <c r="E337" s="806" t="s">
        <v>2415</v>
      </c>
      <c r="F337" s="724" t="s">
        <v>2396</v>
      </c>
      <c r="G337" s="724" t="s">
        <v>2746</v>
      </c>
      <c r="H337" s="724" t="s">
        <v>563</v>
      </c>
      <c r="I337" s="724" t="s">
        <v>3023</v>
      </c>
      <c r="J337" s="724" t="s">
        <v>3024</v>
      </c>
      <c r="K337" s="724" t="s">
        <v>3025</v>
      </c>
      <c r="L337" s="725">
        <v>864</v>
      </c>
      <c r="M337" s="725">
        <v>5184</v>
      </c>
      <c r="N337" s="724">
        <v>6</v>
      </c>
      <c r="O337" s="807">
        <v>1</v>
      </c>
      <c r="P337" s="725"/>
      <c r="Q337" s="740">
        <v>0</v>
      </c>
      <c r="R337" s="724"/>
      <c r="S337" s="740">
        <v>0</v>
      </c>
      <c r="T337" s="807"/>
      <c r="U337" s="763">
        <v>0</v>
      </c>
    </row>
    <row r="338" spans="1:21" ht="14.4" customHeight="1" x14ac:dyDescent="0.3">
      <c r="A338" s="723">
        <v>4</v>
      </c>
      <c r="B338" s="724" t="s">
        <v>2111</v>
      </c>
      <c r="C338" s="724" t="s">
        <v>2400</v>
      </c>
      <c r="D338" s="805" t="s">
        <v>4070</v>
      </c>
      <c r="E338" s="806" t="s">
        <v>2415</v>
      </c>
      <c r="F338" s="724" t="s">
        <v>2396</v>
      </c>
      <c r="G338" s="724" t="s">
        <v>2746</v>
      </c>
      <c r="H338" s="724" t="s">
        <v>563</v>
      </c>
      <c r="I338" s="724" t="s">
        <v>3026</v>
      </c>
      <c r="J338" s="724" t="s">
        <v>3027</v>
      </c>
      <c r="K338" s="724" t="s">
        <v>3028</v>
      </c>
      <c r="L338" s="725">
        <v>1500.3</v>
      </c>
      <c r="M338" s="725">
        <v>9001.7999999999993</v>
      </c>
      <c r="N338" s="724">
        <v>6</v>
      </c>
      <c r="O338" s="807">
        <v>1</v>
      </c>
      <c r="P338" s="725">
        <v>9001.7999999999993</v>
      </c>
      <c r="Q338" s="740">
        <v>1</v>
      </c>
      <c r="R338" s="724">
        <v>6</v>
      </c>
      <c r="S338" s="740">
        <v>1</v>
      </c>
      <c r="T338" s="807">
        <v>1</v>
      </c>
      <c r="U338" s="763">
        <v>1</v>
      </c>
    </row>
    <row r="339" spans="1:21" ht="14.4" customHeight="1" x14ac:dyDescent="0.3">
      <c r="A339" s="723">
        <v>4</v>
      </c>
      <c r="B339" s="724" t="s">
        <v>2111</v>
      </c>
      <c r="C339" s="724" t="s">
        <v>2400</v>
      </c>
      <c r="D339" s="805" t="s">
        <v>4070</v>
      </c>
      <c r="E339" s="806" t="s">
        <v>2415</v>
      </c>
      <c r="F339" s="724" t="s">
        <v>2396</v>
      </c>
      <c r="G339" s="724" t="s">
        <v>2459</v>
      </c>
      <c r="H339" s="724" t="s">
        <v>563</v>
      </c>
      <c r="I339" s="724" t="s">
        <v>3029</v>
      </c>
      <c r="J339" s="724" t="s">
        <v>2461</v>
      </c>
      <c r="K339" s="724" t="s">
        <v>3030</v>
      </c>
      <c r="L339" s="725">
        <v>56.25</v>
      </c>
      <c r="M339" s="725">
        <v>168.75</v>
      </c>
      <c r="N339" s="724">
        <v>3</v>
      </c>
      <c r="O339" s="807">
        <v>1</v>
      </c>
      <c r="P339" s="725"/>
      <c r="Q339" s="740">
        <v>0</v>
      </c>
      <c r="R339" s="724"/>
      <c r="S339" s="740">
        <v>0</v>
      </c>
      <c r="T339" s="807"/>
      <c r="U339" s="763">
        <v>0</v>
      </c>
    </row>
    <row r="340" spans="1:21" ht="14.4" customHeight="1" x14ac:dyDescent="0.3">
      <c r="A340" s="723">
        <v>4</v>
      </c>
      <c r="B340" s="724" t="s">
        <v>2111</v>
      </c>
      <c r="C340" s="724" t="s">
        <v>2400</v>
      </c>
      <c r="D340" s="805" t="s">
        <v>4070</v>
      </c>
      <c r="E340" s="806" t="s">
        <v>2415</v>
      </c>
      <c r="F340" s="724" t="s">
        <v>2396</v>
      </c>
      <c r="G340" s="724" t="s">
        <v>2459</v>
      </c>
      <c r="H340" s="724" t="s">
        <v>563</v>
      </c>
      <c r="I340" s="724" t="s">
        <v>2463</v>
      </c>
      <c r="J340" s="724" t="s">
        <v>2464</v>
      </c>
      <c r="K340" s="724" t="s">
        <v>2465</v>
      </c>
      <c r="L340" s="725">
        <v>120</v>
      </c>
      <c r="M340" s="725">
        <v>240</v>
      </c>
      <c r="N340" s="724">
        <v>2</v>
      </c>
      <c r="O340" s="807">
        <v>1</v>
      </c>
      <c r="P340" s="725"/>
      <c r="Q340" s="740">
        <v>0</v>
      </c>
      <c r="R340" s="724"/>
      <c r="S340" s="740">
        <v>0</v>
      </c>
      <c r="T340" s="807"/>
      <c r="U340" s="763">
        <v>0</v>
      </c>
    </row>
    <row r="341" spans="1:21" ht="14.4" customHeight="1" x14ac:dyDescent="0.3">
      <c r="A341" s="723">
        <v>4</v>
      </c>
      <c r="B341" s="724" t="s">
        <v>2111</v>
      </c>
      <c r="C341" s="724" t="s">
        <v>2400</v>
      </c>
      <c r="D341" s="805" t="s">
        <v>4070</v>
      </c>
      <c r="E341" s="806" t="s">
        <v>2415</v>
      </c>
      <c r="F341" s="724" t="s">
        <v>2396</v>
      </c>
      <c r="G341" s="724" t="s">
        <v>3031</v>
      </c>
      <c r="H341" s="724" t="s">
        <v>563</v>
      </c>
      <c r="I341" s="724" t="s">
        <v>3032</v>
      </c>
      <c r="J341" s="724" t="s">
        <v>3033</v>
      </c>
      <c r="K341" s="724" t="s">
        <v>3034</v>
      </c>
      <c r="L341" s="725">
        <v>410</v>
      </c>
      <c r="M341" s="725">
        <v>4510</v>
      </c>
      <c r="N341" s="724">
        <v>11</v>
      </c>
      <c r="O341" s="807">
        <v>11</v>
      </c>
      <c r="P341" s="725">
        <v>4100</v>
      </c>
      <c r="Q341" s="740">
        <v>0.90909090909090906</v>
      </c>
      <c r="R341" s="724">
        <v>10</v>
      </c>
      <c r="S341" s="740">
        <v>0.90909090909090906</v>
      </c>
      <c r="T341" s="807">
        <v>10</v>
      </c>
      <c r="U341" s="763">
        <v>0.90909090909090906</v>
      </c>
    </row>
    <row r="342" spans="1:21" ht="14.4" customHeight="1" x14ac:dyDescent="0.3">
      <c r="A342" s="723">
        <v>4</v>
      </c>
      <c r="B342" s="724" t="s">
        <v>2111</v>
      </c>
      <c r="C342" s="724" t="s">
        <v>2400</v>
      </c>
      <c r="D342" s="805" t="s">
        <v>4070</v>
      </c>
      <c r="E342" s="806" t="s">
        <v>2415</v>
      </c>
      <c r="F342" s="724" t="s">
        <v>2396</v>
      </c>
      <c r="G342" s="724" t="s">
        <v>3031</v>
      </c>
      <c r="H342" s="724" t="s">
        <v>563</v>
      </c>
      <c r="I342" s="724" t="s">
        <v>3035</v>
      </c>
      <c r="J342" s="724" t="s">
        <v>3036</v>
      </c>
      <c r="K342" s="724" t="s">
        <v>3037</v>
      </c>
      <c r="L342" s="725">
        <v>566</v>
      </c>
      <c r="M342" s="725">
        <v>566</v>
      </c>
      <c r="N342" s="724">
        <v>1</v>
      </c>
      <c r="O342" s="807">
        <v>1</v>
      </c>
      <c r="P342" s="725">
        <v>566</v>
      </c>
      <c r="Q342" s="740">
        <v>1</v>
      </c>
      <c r="R342" s="724">
        <v>1</v>
      </c>
      <c r="S342" s="740">
        <v>1</v>
      </c>
      <c r="T342" s="807">
        <v>1</v>
      </c>
      <c r="U342" s="763">
        <v>1</v>
      </c>
    </row>
    <row r="343" spans="1:21" ht="14.4" customHeight="1" x14ac:dyDescent="0.3">
      <c r="A343" s="723">
        <v>4</v>
      </c>
      <c r="B343" s="724" t="s">
        <v>2111</v>
      </c>
      <c r="C343" s="724" t="s">
        <v>2400</v>
      </c>
      <c r="D343" s="805" t="s">
        <v>4070</v>
      </c>
      <c r="E343" s="806" t="s">
        <v>2415</v>
      </c>
      <c r="F343" s="724" t="s">
        <v>2396</v>
      </c>
      <c r="G343" s="724" t="s">
        <v>2466</v>
      </c>
      <c r="H343" s="724" t="s">
        <v>563</v>
      </c>
      <c r="I343" s="724" t="s">
        <v>2467</v>
      </c>
      <c r="J343" s="724" t="s">
        <v>2468</v>
      </c>
      <c r="K343" s="724" t="s">
        <v>2469</v>
      </c>
      <c r="L343" s="725">
        <v>900</v>
      </c>
      <c r="M343" s="725">
        <v>900</v>
      </c>
      <c r="N343" s="724">
        <v>1</v>
      </c>
      <c r="O343" s="807">
        <v>1</v>
      </c>
      <c r="P343" s="725"/>
      <c r="Q343" s="740">
        <v>0</v>
      </c>
      <c r="R343" s="724"/>
      <c r="S343" s="740">
        <v>0</v>
      </c>
      <c r="T343" s="807"/>
      <c r="U343" s="763">
        <v>0</v>
      </c>
    </row>
    <row r="344" spans="1:21" ht="14.4" customHeight="1" x14ac:dyDescent="0.3">
      <c r="A344" s="723">
        <v>4</v>
      </c>
      <c r="B344" s="724" t="s">
        <v>2111</v>
      </c>
      <c r="C344" s="724" t="s">
        <v>2400</v>
      </c>
      <c r="D344" s="805" t="s">
        <v>4070</v>
      </c>
      <c r="E344" s="806" t="s">
        <v>2416</v>
      </c>
      <c r="F344" s="724" t="s">
        <v>2394</v>
      </c>
      <c r="G344" s="724" t="s">
        <v>2450</v>
      </c>
      <c r="H344" s="724" t="s">
        <v>975</v>
      </c>
      <c r="I344" s="724" t="s">
        <v>1623</v>
      </c>
      <c r="J344" s="724" t="s">
        <v>1062</v>
      </c>
      <c r="K344" s="724" t="s">
        <v>2314</v>
      </c>
      <c r="L344" s="725">
        <v>154.36000000000001</v>
      </c>
      <c r="M344" s="725">
        <v>308.72000000000003</v>
      </c>
      <c r="N344" s="724">
        <v>2</v>
      </c>
      <c r="O344" s="807">
        <v>2</v>
      </c>
      <c r="P344" s="725">
        <v>154.36000000000001</v>
      </c>
      <c r="Q344" s="740">
        <v>0.5</v>
      </c>
      <c r="R344" s="724">
        <v>1</v>
      </c>
      <c r="S344" s="740">
        <v>0.5</v>
      </c>
      <c r="T344" s="807">
        <v>1</v>
      </c>
      <c r="U344" s="763">
        <v>0.5</v>
      </c>
    </row>
    <row r="345" spans="1:21" ht="14.4" customHeight="1" x14ac:dyDescent="0.3">
      <c r="A345" s="723">
        <v>4</v>
      </c>
      <c r="B345" s="724" t="s">
        <v>2111</v>
      </c>
      <c r="C345" s="724" t="s">
        <v>2400</v>
      </c>
      <c r="D345" s="805" t="s">
        <v>4070</v>
      </c>
      <c r="E345" s="806" t="s">
        <v>2416</v>
      </c>
      <c r="F345" s="724" t="s">
        <v>2394</v>
      </c>
      <c r="G345" s="724" t="s">
        <v>2609</v>
      </c>
      <c r="H345" s="724" t="s">
        <v>563</v>
      </c>
      <c r="I345" s="724" t="s">
        <v>3038</v>
      </c>
      <c r="J345" s="724" t="s">
        <v>2611</v>
      </c>
      <c r="K345" s="724" t="s">
        <v>3039</v>
      </c>
      <c r="L345" s="725">
        <v>0</v>
      </c>
      <c r="M345" s="725">
        <v>0</v>
      </c>
      <c r="N345" s="724">
        <v>1</v>
      </c>
      <c r="O345" s="807">
        <v>1</v>
      </c>
      <c r="P345" s="725">
        <v>0</v>
      </c>
      <c r="Q345" s="740"/>
      <c r="R345" s="724">
        <v>1</v>
      </c>
      <c r="S345" s="740">
        <v>1</v>
      </c>
      <c r="T345" s="807">
        <v>1</v>
      </c>
      <c r="U345" s="763">
        <v>1</v>
      </c>
    </row>
    <row r="346" spans="1:21" ht="14.4" customHeight="1" x14ac:dyDescent="0.3">
      <c r="A346" s="723">
        <v>4</v>
      </c>
      <c r="B346" s="724" t="s">
        <v>2111</v>
      </c>
      <c r="C346" s="724" t="s">
        <v>2400</v>
      </c>
      <c r="D346" s="805" t="s">
        <v>4070</v>
      </c>
      <c r="E346" s="806" t="s">
        <v>2416</v>
      </c>
      <c r="F346" s="724" t="s">
        <v>2394</v>
      </c>
      <c r="G346" s="724" t="s">
        <v>2719</v>
      </c>
      <c r="H346" s="724" t="s">
        <v>563</v>
      </c>
      <c r="I346" s="724" t="s">
        <v>2720</v>
      </c>
      <c r="J346" s="724" t="s">
        <v>2721</v>
      </c>
      <c r="K346" s="724" t="s">
        <v>2722</v>
      </c>
      <c r="L346" s="725">
        <v>78.33</v>
      </c>
      <c r="M346" s="725">
        <v>78.33</v>
      </c>
      <c r="N346" s="724">
        <v>1</v>
      </c>
      <c r="O346" s="807">
        <v>1</v>
      </c>
      <c r="P346" s="725">
        <v>78.33</v>
      </c>
      <c r="Q346" s="740">
        <v>1</v>
      </c>
      <c r="R346" s="724">
        <v>1</v>
      </c>
      <c r="S346" s="740">
        <v>1</v>
      </c>
      <c r="T346" s="807">
        <v>1</v>
      </c>
      <c r="U346" s="763">
        <v>1</v>
      </c>
    </row>
    <row r="347" spans="1:21" ht="14.4" customHeight="1" x14ac:dyDescent="0.3">
      <c r="A347" s="723">
        <v>4</v>
      </c>
      <c r="B347" s="724" t="s">
        <v>2111</v>
      </c>
      <c r="C347" s="724" t="s">
        <v>2400</v>
      </c>
      <c r="D347" s="805" t="s">
        <v>4070</v>
      </c>
      <c r="E347" s="806" t="s">
        <v>2416</v>
      </c>
      <c r="F347" s="724" t="s">
        <v>2394</v>
      </c>
      <c r="G347" s="724" t="s">
        <v>2719</v>
      </c>
      <c r="H347" s="724" t="s">
        <v>563</v>
      </c>
      <c r="I347" s="724" t="s">
        <v>3040</v>
      </c>
      <c r="J347" s="724" t="s">
        <v>3041</v>
      </c>
      <c r="K347" s="724" t="s">
        <v>3042</v>
      </c>
      <c r="L347" s="725">
        <v>0</v>
      </c>
      <c r="M347" s="725">
        <v>0</v>
      </c>
      <c r="N347" s="724">
        <v>1</v>
      </c>
      <c r="O347" s="807">
        <v>1</v>
      </c>
      <c r="P347" s="725">
        <v>0</v>
      </c>
      <c r="Q347" s="740"/>
      <c r="R347" s="724">
        <v>1</v>
      </c>
      <c r="S347" s="740">
        <v>1</v>
      </c>
      <c r="T347" s="807">
        <v>1</v>
      </c>
      <c r="U347" s="763">
        <v>1</v>
      </c>
    </row>
    <row r="348" spans="1:21" ht="14.4" customHeight="1" x14ac:dyDescent="0.3">
      <c r="A348" s="723">
        <v>4</v>
      </c>
      <c r="B348" s="724" t="s">
        <v>2111</v>
      </c>
      <c r="C348" s="724" t="s">
        <v>2400</v>
      </c>
      <c r="D348" s="805" t="s">
        <v>4070</v>
      </c>
      <c r="E348" s="806" t="s">
        <v>2416</v>
      </c>
      <c r="F348" s="724" t="s">
        <v>2394</v>
      </c>
      <c r="G348" s="724" t="s">
        <v>3043</v>
      </c>
      <c r="H348" s="724" t="s">
        <v>563</v>
      </c>
      <c r="I348" s="724" t="s">
        <v>3044</v>
      </c>
      <c r="J348" s="724" t="s">
        <v>3045</v>
      </c>
      <c r="K348" s="724" t="s">
        <v>3046</v>
      </c>
      <c r="L348" s="725">
        <v>38.47</v>
      </c>
      <c r="M348" s="725">
        <v>76.94</v>
      </c>
      <c r="N348" s="724">
        <v>2</v>
      </c>
      <c r="O348" s="807">
        <v>0.5</v>
      </c>
      <c r="P348" s="725">
        <v>76.94</v>
      </c>
      <c r="Q348" s="740">
        <v>1</v>
      </c>
      <c r="R348" s="724">
        <v>2</v>
      </c>
      <c r="S348" s="740">
        <v>1</v>
      </c>
      <c r="T348" s="807">
        <v>0.5</v>
      </c>
      <c r="U348" s="763">
        <v>1</v>
      </c>
    </row>
    <row r="349" spans="1:21" ht="14.4" customHeight="1" x14ac:dyDescent="0.3">
      <c r="A349" s="723">
        <v>4</v>
      </c>
      <c r="B349" s="724" t="s">
        <v>2111</v>
      </c>
      <c r="C349" s="724" t="s">
        <v>2400</v>
      </c>
      <c r="D349" s="805" t="s">
        <v>4070</v>
      </c>
      <c r="E349" s="806" t="s">
        <v>2416</v>
      </c>
      <c r="F349" s="724" t="s">
        <v>2394</v>
      </c>
      <c r="G349" s="724" t="s">
        <v>2478</v>
      </c>
      <c r="H349" s="724" t="s">
        <v>563</v>
      </c>
      <c r="I349" s="724" t="s">
        <v>846</v>
      </c>
      <c r="J349" s="724" t="s">
        <v>847</v>
      </c>
      <c r="K349" s="724" t="s">
        <v>3047</v>
      </c>
      <c r="L349" s="725">
        <v>78.03</v>
      </c>
      <c r="M349" s="725">
        <v>156.06</v>
      </c>
      <c r="N349" s="724">
        <v>2</v>
      </c>
      <c r="O349" s="807">
        <v>1.5</v>
      </c>
      <c r="P349" s="725">
        <v>156.06</v>
      </c>
      <c r="Q349" s="740">
        <v>1</v>
      </c>
      <c r="R349" s="724">
        <v>2</v>
      </c>
      <c r="S349" s="740">
        <v>1</v>
      </c>
      <c r="T349" s="807">
        <v>1.5</v>
      </c>
      <c r="U349" s="763">
        <v>1</v>
      </c>
    </row>
    <row r="350" spans="1:21" ht="14.4" customHeight="1" x14ac:dyDescent="0.3">
      <c r="A350" s="723">
        <v>4</v>
      </c>
      <c r="B350" s="724" t="s">
        <v>2111</v>
      </c>
      <c r="C350" s="724" t="s">
        <v>2400</v>
      </c>
      <c r="D350" s="805" t="s">
        <v>4070</v>
      </c>
      <c r="E350" s="806" t="s">
        <v>2416</v>
      </c>
      <c r="F350" s="724" t="s">
        <v>2394</v>
      </c>
      <c r="G350" s="724" t="s">
        <v>3048</v>
      </c>
      <c r="H350" s="724" t="s">
        <v>563</v>
      </c>
      <c r="I350" s="724" t="s">
        <v>3049</v>
      </c>
      <c r="J350" s="724" t="s">
        <v>3050</v>
      </c>
      <c r="K350" s="724" t="s">
        <v>3051</v>
      </c>
      <c r="L350" s="725">
        <v>0</v>
      </c>
      <c r="M350" s="725">
        <v>0</v>
      </c>
      <c r="N350" s="724">
        <v>1</v>
      </c>
      <c r="O350" s="807">
        <v>1</v>
      </c>
      <c r="P350" s="725"/>
      <c r="Q350" s="740"/>
      <c r="R350" s="724"/>
      <c r="S350" s="740">
        <v>0</v>
      </c>
      <c r="T350" s="807"/>
      <c r="U350" s="763">
        <v>0</v>
      </c>
    </row>
    <row r="351" spans="1:21" ht="14.4" customHeight="1" x14ac:dyDescent="0.3">
      <c r="A351" s="723">
        <v>4</v>
      </c>
      <c r="B351" s="724" t="s">
        <v>2111</v>
      </c>
      <c r="C351" s="724" t="s">
        <v>2400</v>
      </c>
      <c r="D351" s="805" t="s">
        <v>4070</v>
      </c>
      <c r="E351" s="806" t="s">
        <v>2416</v>
      </c>
      <c r="F351" s="724" t="s">
        <v>2394</v>
      </c>
      <c r="G351" s="724" t="s">
        <v>2485</v>
      </c>
      <c r="H351" s="724" t="s">
        <v>563</v>
      </c>
      <c r="I351" s="724" t="s">
        <v>632</v>
      </c>
      <c r="J351" s="724" t="s">
        <v>633</v>
      </c>
      <c r="K351" s="724" t="s">
        <v>2486</v>
      </c>
      <c r="L351" s="725">
        <v>105.63</v>
      </c>
      <c r="M351" s="725">
        <v>105.63</v>
      </c>
      <c r="N351" s="724">
        <v>1</v>
      </c>
      <c r="O351" s="807">
        <v>0.5</v>
      </c>
      <c r="P351" s="725">
        <v>105.63</v>
      </c>
      <c r="Q351" s="740">
        <v>1</v>
      </c>
      <c r="R351" s="724">
        <v>1</v>
      </c>
      <c r="S351" s="740">
        <v>1</v>
      </c>
      <c r="T351" s="807">
        <v>0.5</v>
      </c>
      <c r="U351" s="763">
        <v>1</v>
      </c>
    </row>
    <row r="352" spans="1:21" ht="14.4" customHeight="1" x14ac:dyDescent="0.3">
      <c r="A352" s="723">
        <v>4</v>
      </c>
      <c r="B352" s="724" t="s">
        <v>2111</v>
      </c>
      <c r="C352" s="724" t="s">
        <v>2400</v>
      </c>
      <c r="D352" s="805" t="s">
        <v>4070</v>
      </c>
      <c r="E352" s="806" t="s">
        <v>2416</v>
      </c>
      <c r="F352" s="724" t="s">
        <v>2394</v>
      </c>
      <c r="G352" s="724" t="s">
        <v>3052</v>
      </c>
      <c r="H352" s="724" t="s">
        <v>563</v>
      </c>
      <c r="I352" s="724" t="s">
        <v>3053</v>
      </c>
      <c r="J352" s="724" t="s">
        <v>3054</v>
      </c>
      <c r="K352" s="724" t="s">
        <v>3055</v>
      </c>
      <c r="L352" s="725">
        <v>79.64</v>
      </c>
      <c r="M352" s="725">
        <v>79.64</v>
      </c>
      <c r="N352" s="724">
        <v>1</v>
      </c>
      <c r="O352" s="807">
        <v>1</v>
      </c>
      <c r="P352" s="725">
        <v>79.64</v>
      </c>
      <c r="Q352" s="740">
        <v>1</v>
      </c>
      <c r="R352" s="724">
        <v>1</v>
      </c>
      <c r="S352" s="740">
        <v>1</v>
      </c>
      <c r="T352" s="807">
        <v>1</v>
      </c>
      <c r="U352" s="763">
        <v>1</v>
      </c>
    </row>
    <row r="353" spans="1:21" ht="14.4" customHeight="1" x14ac:dyDescent="0.3">
      <c r="A353" s="723">
        <v>4</v>
      </c>
      <c r="B353" s="724" t="s">
        <v>2111</v>
      </c>
      <c r="C353" s="724" t="s">
        <v>2400</v>
      </c>
      <c r="D353" s="805" t="s">
        <v>4070</v>
      </c>
      <c r="E353" s="806" t="s">
        <v>2416</v>
      </c>
      <c r="F353" s="724" t="s">
        <v>2394</v>
      </c>
      <c r="G353" s="724" t="s">
        <v>2544</v>
      </c>
      <c r="H353" s="724" t="s">
        <v>563</v>
      </c>
      <c r="I353" s="724" t="s">
        <v>3056</v>
      </c>
      <c r="J353" s="724" t="s">
        <v>1358</v>
      </c>
      <c r="K353" s="724" t="s">
        <v>3057</v>
      </c>
      <c r="L353" s="725">
        <v>33</v>
      </c>
      <c r="M353" s="725">
        <v>33</v>
      </c>
      <c r="N353" s="724">
        <v>1</v>
      </c>
      <c r="O353" s="807">
        <v>0.5</v>
      </c>
      <c r="P353" s="725">
        <v>33</v>
      </c>
      <c r="Q353" s="740">
        <v>1</v>
      </c>
      <c r="R353" s="724">
        <v>1</v>
      </c>
      <c r="S353" s="740">
        <v>1</v>
      </c>
      <c r="T353" s="807">
        <v>0.5</v>
      </c>
      <c r="U353" s="763">
        <v>1</v>
      </c>
    </row>
    <row r="354" spans="1:21" ht="14.4" customHeight="1" x14ac:dyDescent="0.3">
      <c r="A354" s="723">
        <v>4</v>
      </c>
      <c r="B354" s="724" t="s">
        <v>2111</v>
      </c>
      <c r="C354" s="724" t="s">
        <v>2400</v>
      </c>
      <c r="D354" s="805" t="s">
        <v>4070</v>
      </c>
      <c r="E354" s="806" t="s">
        <v>2416</v>
      </c>
      <c r="F354" s="724" t="s">
        <v>2394</v>
      </c>
      <c r="G354" s="724" t="s">
        <v>3058</v>
      </c>
      <c r="H354" s="724" t="s">
        <v>563</v>
      </c>
      <c r="I354" s="724" t="s">
        <v>1592</v>
      </c>
      <c r="J354" s="724" t="s">
        <v>1593</v>
      </c>
      <c r="K354" s="724" t="s">
        <v>3059</v>
      </c>
      <c r="L354" s="725">
        <v>48.09</v>
      </c>
      <c r="M354" s="725">
        <v>48.09</v>
      </c>
      <c r="N354" s="724">
        <v>1</v>
      </c>
      <c r="O354" s="807">
        <v>1</v>
      </c>
      <c r="P354" s="725">
        <v>48.09</v>
      </c>
      <c r="Q354" s="740">
        <v>1</v>
      </c>
      <c r="R354" s="724">
        <v>1</v>
      </c>
      <c r="S354" s="740">
        <v>1</v>
      </c>
      <c r="T354" s="807">
        <v>1</v>
      </c>
      <c r="U354" s="763">
        <v>1</v>
      </c>
    </row>
    <row r="355" spans="1:21" ht="14.4" customHeight="1" x14ac:dyDescent="0.3">
      <c r="A355" s="723">
        <v>4</v>
      </c>
      <c r="B355" s="724" t="s">
        <v>2111</v>
      </c>
      <c r="C355" s="724" t="s">
        <v>2400</v>
      </c>
      <c r="D355" s="805" t="s">
        <v>4070</v>
      </c>
      <c r="E355" s="806" t="s">
        <v>2416</v>
      </c>
      <c r="F355" s="724" t="s">
        <v>2394</v>
      </c>
      <c r="G355" s="724" t="s">
        <v>3060</v>
      </c>
      <c r="H355" s="724" t="s">
        <v>563</v>
      </c>
      <c r="I355" s="724" t="s">
        <v>3061</v>
      </c>
      <c r="J355" s="724" t="s">
        <v>3062</v>
      </c>
      <c r="K355" s="724" t="s">
        <v>3063</v>
      </c>
      <c r="L355" s="725">
        <v>77.52</v>
      </c>
      <c r="M355" s="725">
        <v>77.52</v>
      </c>
      <c r="N355" s="724">
        <v>1</v>
      </c>
      <c r="O355" s="807">
        <v>1</v>
      </c>
      <c r="P355" s="725">
        <v>77.52</v>
      </c>
      <c r="Q355" s="740">
        <v>1</v>
      </c>
      <c r="R355" s="724">
        <v>1</v>
      </c>
      <c r="S355" s="740">
        <v>1</v>
      </c>
      <c r="T355" s="807">
        <v>1</v>
      </c>
      <c r="U355" s="763">
        <v>1</v>
      </c>
    </row>
    <row r="356" spans="1:21" ht="14.4" customHeight="1" x14ac:dyDescent="0.3">
      <c r="A356" s="723">
        <v>4</v>
      </c>
      <c r="B356" s="724" t="s">
        <v>2111</v>
      </c>
      <c r="C356" s="724" t="s">
        <v>2400</v>
      </c>
      <c r="D356" s="805" t="s">
        <v>4070</v>
      </c>
      <c r="E356" s="806" t="s">
        <v>2416</v>
      </c>
      <c r="F356" s="724" t="s">
        <v>2394</v>
      </c>
      <c r="G356" s="724" t="s">
        <v>3064</v>
      </c>
      <c r="H356" s="724" t="s">
        <v>563</v>
      </c>
      <c r="I356" s="724" t="s">
        <v>3065</v>
      </c>
      <c r="J356" s="724" t="s">
        <v>3066</v>
      </c>
      <c r="K356" s="724" t="s">
        <v>3067</v>
      </c>
      <c r="L356" s="725">
        <v>75.819999999999993</v>
      </c>
      <c r="M356" s="725">
        <v>151.63999999999999</v>
      </c>
      <c r="N356" s="724">
        <v>2</v>
      </c>
      <c r="O356" s="807">
        <v>0.5</v>
      </c>
      <c r="P356" s="725">
        <v>151.63999999999999</v>
      </c>
      <c r="Q356" s="740">
        <v>1</v>
      </c>
      <c r="R356" s="724">
        <v>2</v>
      </c>
      <c r="S356" s="740">
        <v>1</v>
      </c>
      <c r="T356" s="807">
        <v>0.5</v>
      </c>
      <c r="U356" s="763">
        <v>1</v>
      </c>
    </row>
    <row r="357" spans="1:21" ht="14.4" customHeight="1" x14ac:dyDescent="0.3">
      <c r="A357" s="723">
        <v>4</v>
      </c>
      <c r="B357" s="724" t="s">
        <v>2111</v>
      </c>
      <c r="C357" s="724" t="s">
        <v>2400</v>
      </c>
      <c r="D357" s="805" t="s">
        <v>4070</v>
      </c>
      <c r="E357" s="806" t="s">
        <v>2416</v>
      </c>
      <c r="F357" s="724" t="s">
        <v>2394</v>
      </c>
      <c r="G357" s="724" t="s">
        <v>2515</v>
      </c>
      <c r="H357" s="724" t="s">
        <v>563</v>
      </c>
      <c r="I357" s="724" t="s">
        <v>2626</v>
      </c>
      <c r="J357" s="724" t="s">
        <v>1483</v>
      </c>
      <c r="K357" s="724" t="s">
        <v>2517</v>
      </c>
      <c r="L357" s="725">
        <v>185.26</v>
      </c>
      <c r="M357" s="725">
        <v>185.26</v>
      </c>
      <c r="N357" s="724">
        <v>1</v>
      </c>
      <c r="O357" s="807">
        <v>0.5</v>
      </c>
      <c r="P357" s="725"/>
      <c r="Q357" s="740">
        <v>0</v>
      </c>
      <c r="R357" s="724"/>
      <c r="S357" s="740">
        <v>0</v>
      </c>
      <c r="T357" s="807"/>
      <c r="U357" s="763">
        <v>0</v>
      </c>
    </row>
    <row r="358" spans="1:21" ht="14.4" customHeight="1" x14ac:dyDescent="0.3">
      <c r="A358" s="723">
        <v>4</v>
      </c>
      <c r="B358" s="724" t="s">
        <v>2111</v>
      </c>
      <c r="C358" s="724" t="s">
        <v>2400</v>
      </c>
      <c r="D358" s="805" t="s">
        <v>4070</v>
      </c>
      <c r="E358" s="806" t="s">
        <v>2416</v>
      </c>
      <c r="F358" s="724" t="s">
        <v>2394</v>
      </c>
      <c r="G358" s="724" t="s">
        <v>3068</v>
      </c>
      <c r="H358" s="724" t="s">
        <v>563</v>
      </c>
      <c r="I358" s="724" t="s">
        <v>1280</v>
      </c>
      <c r="J358" s="724" t="s">
        <v>3069</v>
      </c>
      <c r="K358" s="724" t="s">
        <v>3070</v>
      </c>
      <c r="L358" s="725">
        <v>0</v>
      </c>
      <c r="M358" s="725">
        <v>0</v>
      </c>
      <c r="N358" s="724">
        <v>1</v>
      </c>
      <c r="O358" s="807">
        <v>1</v>
      </c>
      <c r="P358" s="725"/>
      <c r="Q358" s="740"/>
      <c r="R358" s="724"/>
      <c r="S358" s="740">
        <v>0</v>
      </c>
      <c r="T358" s="807"/>
      <c r="U358" s="763">
        <v>0</v>
      </c>
    </row>
    <row r="359" spans="1:21" ht="14.4" customHeight="1" x14ac:dyDescent="0.3">
      <c r="A359" s="723">
        <v>4</v>
      </c>
      <c r="B359" s="724" t="s">
        <v>2111</v>
      </c>
      <c r="C359" s="724" t="s">
        <v>2400</v>
      </c>
      <c r="D359" s="805" t="s">
        <v>4070</v>
      </c>
      <c r="E359" s="806" t="s">
        <v>2416</v>
      </c>
      <c r="F359" s="724" t="s">
        <v>2394</v>
      </c>
      <c r="G359" s="724" t="s">
        <v>2457</v>
      </c>
      <c r="H359" s="724" t="s">
        <v>563</v>
      </c>
      <c r="I359" s="724" t="s">
        <v>924</v>
      </c>
      <c r="J359" s="724" t="s">
        <v>925</v>
      </c>
      <c r="K359" s="724" t="s">
        <v>2458</v>
      </c>
      <c r="L359" s="725">
        <v>108.44</v>
      </c>
      <c r="M359" s="725">
        <v>108.44</v>
      </c>
      <c r="N359" s="724">
        <v>1</v>
      </c>
      <c r="O359" s="807">
        <v>1</v>
      </c>
      <c r="P359" s="725"/>
      <c r="Q359" s="740">
        <v>0</v>
      </c>
      <c r="R359" s="724"/>
      <c r="S359" s="740">
        <v>0</v>
      </c>
      <c r="T359" s="807"/>
      <c r="U359" s="763">
        <v>0</v>
      </c>
    </row>
    <row r="360" spans="1:21" ht="14.4" customHeight="1" x14ac:dyDescent="0.3">
      <c r="A360" s="723">
        <v>4</v>
      </c>
      <c r="B360" s="724" t="s">
        <v>2111</v>
      </c>
      <c r="C360" s="724" t="s">
        <v>2400</v>
      </c>
      <c r="D360" s="805" t="s">
        <v>4070</v>
      </c>
      <c r="E360" s="806" t="s">
        <v>2416</v>
      </c>
      <c r="F360" s="724" t="s">
        <v>2394</v>
      </c>
      <c r="G360" s="724" t="s">
        <v>2451</v>
      </c>
      <c r="H360" s="724" t="s">
        <v>975</v>
      </c>
      <c r="I360" s="724" t="s">
        <v>999</v>
      </c>
      <c r="J360" s="724" t="s">
        <v>2263</v>
      </c>
      <c r="K360" s="724" t="s">
        <v>2264</v>
      </c>
      <c r="L360" s="725">
        <v>0</v>
      </c>
      <c r="M360" s="725">
        <v>0</v>
      </c>
      <c r="N360" s="724">
        <v>2</v>
      </c>
      <c r="O360" s="807">
        <v>2</v>
      </c>
      <c r="P360" s="725">
        <v>0</v>
      </c>
      <c r="Q360" s="740"/>
      <c r="R360" s="724">
        <v>1</v>
      </c>
      <c r="S360" s="740">
        <v>0.5</v>
      </c>
      <c r="T360" s="807">
        <v>1</v>
      </c>
      <c r="U360" s="763">
        <v>0.5</v>
      </c>
    </row>
    <row r="361" spans="1:21" ht="14.4" customHeight="1" x14ac:dyDescent="0.3">
      <c r="A361" s="723">
        <v>4</v>
      </c>
      <c r="B361" s="724" t="s">
        <v>2111</v>
      </c>
      <c r="C361" s="724" t="s">
        <v>2400</v>
      </c>
      <c r="D361" s="805" t="s">
        <v>4070</v>
      </c>
      <c r="E361" s="806" t="s">
        <v>2416</v>
      </c>
      <c r="F361" s="724" t="s">
        <v>2394</v>
      </c>
      <c r="G361" s="724" t="s">
        <v>3071</v>
      </c>
      <c r="H361" s="724" t="s">
        <v>563</v>
      </c>
      <c r="I361" s="724" t="s">
        <v>3072</v>
      </c>
      <c r="J361" s="724" t="s">
        <v>3073</v>
      </c>
      <c r="K361" s="724" t="s">
        <v>3074</v>
      </c>
      <c r="L361" s="725">
        <v>96.81</v>
      </c>
      <c r="M361" s="725">
        <v>193.62</v>
      </c>
      <c r="N361" s="724">
        <v>2</v>
      </c>
      <c r="O361" s="807">
        <v>1</v>
      </c>
      <c r="P361" s="725"/>
      <c r="Q361" s="740">
        <v>0</v>
      </c>
      <c r="R361" s="724"/>
      <c r="S361" s="740">
        <v>0</v>
      </c>
      <c r="T361" s="807"/>
      <c r="U361" s="763">
        <v>0</v>
      </c>
    </row>
    <row r="362" spans="1:21" ht="14.4" customHeight="1" x14ac:dyDescent="0.3">
      <c r="A362" s="723">
        <v>4</v>
      </c>
      <c r="B362" s="724" t="s">
        <v>2111</v>
      </c>
      <c r="C362" s="724" t="s">
        <v>2400</v>
      </c>
      <c r="D362" s="805" t="s">
        <v>4070</v>
      </c>
      <c r="E362" s="806" t="s">
        <v>2416</v>
      </c>
      <c r="F362" s="724" t="s">
        <v>2394</v>
      </c>
      <c r="G362" s="724" t="s">
        <v>3075</v>
      </c>
      <c r="H362" s="724" t="s">
        <v>563</v>
      </c>
      <c r="I362" s="724" t="s">
        <v>3076</v>
      </c>
      <c r="J362" s="724" t="s">
        <v>3077</v>
      </c>
      <c r="K362" s="724" t="s">
        <v>3078</v>
      </c>
      <c r="L362" s="725">
        <v>139.04</v>
      </c>
      <c r="M362" s="725">
        <v>139.04</v>
      </c>
      <c r="N362" s="724">
        <v>1</v>
      </c>
      <c r="O362" s="807">
        <v>0.5</v>
      </c>
      <c r="P362" s="725">
        <v>139.04</v>
      </c>
      <c r="Q362" s="740">
        <v>1</v>
      </c>
      <c r="R362" s="724">
        <v>1</v>
      </c>
      <c r="S362" s="740">
        <v>1</v>
      </c>
      <c r="T362" s="807">
        <v>0.5</v>
      </c>
      <c r="U362" s="763">
        <v>1</v>
      </c>
    </row>
    <row r="363" spans="1:21" ht="14.4" customHeight="1" x14ac:dyDescent="0.3">
      <c r="A363" s="723">
        <v>4</v>
      </c>
      <c r="B363" s="724" t="s">
        <v>2111</v>
      </c>
      <c r="C363" s="724" t="s">
        <v>2400</v>
      </c>
      <c r="D363" s="805" t="s">
        <v>4070</v>
      </c>
      <c r="E363" s="806" t="s">
        <v>2416</v>
      </c>
      <c r="F363" s="724" t="s">
        <v>2394</v>
      </c>
      <c r="G363" s="724" t="s">
        <v>2577</v>
      </c>
      <c r="H363" s="724" t="s">
        <v>563</v>
      </c>
      <c r="I363" s="724" t="s">
        <v>3079</v>
      </c>
      <c r="J363" s="724" t="s">
        <v>3080</v>
      </c>
      <c r="K363" s="724" t="s">
        <v>3081</v>
      </c>
      <c r="L363" s="725">
        <v>133.94</v>
      </c>
      <c r="M363" s="725">
        <v>133.94</v>
      </c>
      <c r="N363" s="724">
        <v>1</v>
      </c>
      <c r="O363" s="807">
        <v>0.5</v>
      </c>
      <c r="P363" s="725"/>
      <c r="Q363" s="740">
        <v>0</v>
      </c>
      <c r="R363" s="724"/>
      <c r="S363" s="740">
        <v>0</v>
      </c>
      <c r="T363" s="807"/>
      <c r="U363" s="763">
        <v>0</v>
      </c>
    </row>
    <row r="364" spans="1:21" ht="14.4" customHeight="1" x14ac:dyDescent="0.3">
      <c r="A364" s="723">
        <v>4</v>
      </c>
      <c r="B364" s="724" t="s">
        <v>2111</v>
      </c>
      <c r="C364" s="724" t="s">
        <v>2400</v>
      </c>
      <c r="D364" s="805" t="s">
        <v>4070</v>
      </c>
      <c r="E364" s="806" t="s">
        <v>2416</v>
      </c>
      <c r="F364" s="724" t="s">
        <v>2395</v>
      </c>
      <c r="G364" s="724" t="s">
        <v>2508</v>
      </c>
      <c r="H364" s="724" t="s">
        <v>563</v>
      </c>
      <c r="I364" s="724" t="s">
        <v>2511</v>
      </c>
      <c r="J364" s="724" t="s">
        <v>2510</v>
      </c>
      <c r="K364" s="724"/>
      <c r="L364" s="725">
        <v>0</v>
      </c>
      <c r="M364" s="725">
        <v>0</v>
      </c>
      <c r="N364" s="724">
        <v>1</v>
      </c>
      <c r="O364" s="807">
        <v>1</v>
      </c>
      <c r="P364" s="725">
        <v>0</v>
      </c>
      <c r="Q364" s="740"/>
      <c r="R364" s="724">
        <v>1</v>
      </c>
      <c r="S364" s="740">
        <v>1</v>
      </c>
      <c r="T364" s="807">
        <v>1</v>
      </c>
      <c r="U364" s="763">
        <v>1</v>
      </c>
    </row>
    <row r="365" spans="1:21" ht="14.4" customHeight="1" x14ac:dyDescent="0.3">
      <c r="A365" s="723">
        <v>4</v>
      </c>
      <c r="B365" s="724" t="s">
        <v>2111</v>
      </c>
      <c r="C365" s="724" t="s">
        <v>2400</v>
      </c>
      <c r="D365" s="805" t="s">
        <v>4070</v>
      </c>
      <c r="E365" s="806" t="s">
        <v>2416</v>
      </c>
      <c r="F365" s="724" t="s">
        <v>2396</v>
      </c>
      <c r="G365" s="724" t="s">
        <v>2459</v>
      </c>
      <c r="H365" s="724" t="s">
        <v>563</v>
      </c>
      <c r="I365" s="724" t="s">
        <v>3082</v>
      </c>
      <c r="J365" s="724" t="s">
        <v>2461</v>
      </c>
      <c r="K365" s="724" t="s">
        <v>3083</v>
      </c>
      <c r="L365" s="725">
        <v>25</v>
      </c>
      <c r="M365" s="725">
        <v>25</v>
      </c>
      <c r="N365" s="724">
        <v>1</v>
      </c>
      <c r="O365" s="807">
        <v>1</v>
      </c>
      <c r="P365" s="725">
        <v>25</v>
      </c>
      <c r="Q365" s="740">
        <v>1</v>
      </c>
      <c r="R365" s="724">
        <v>1</v>
      </c>
      <c r="S365" s="740">
        <v>1</v>
      </c>
      <c r="T365" s="807">
        <v>1</v>
      </c>
      <c r="U365" s="763">
        <v>1</v>
      </c>
    </row>
    <row r="366" spans="1:21" ht="14.4" customHeight="1" x14ac:dyDescent="0.3">
      <c r="A366" s="723">
        <v>4</v>
      </c>
      <c r="B366" s="724" t="s">
        <v>2111</v>
      </c>
      <c r="C366" s="724" t="s">
        <v>2400</v>
      </c>
      <c r="D366" s="805" t="s">
        <v>4070</v>
      </c>
      <c r="E366" s="806" t="s">
        <v>2416</v>
      </c>
      <c r="F366" s="724" t="s">
        <v>2396</v>
      </c>
      <c r="G366" s="724" t="s">
        <v>2459</v>
      </c>
      <c r="H366" s="724" t="s">
        <v>563</v>
      </c>
      <c r="I366" s="724" t="s">
        <v>2460</v>
      </c>
      <c r="J366" s="724" t="s">
        <v>2461</v>
      </c>
      <c r="K366" s="724" t="s">
        <v>2462</v>
      </c>
      <c r="L366" s="725">
        <v>100</v>
      </c>
      <c r="M366" s="725">
        <v>400</v>
      </c>
      <c r="N366" s="724">
        <v>4</v>
      </c>
      <c r="O366" s="807">
        <v>2</v>
      </c>
      <c r="P366" s="725">
        <v>400</v>
      </c>
      <c r="Q366" s="740">
        <v>1</v>
      </c>
      <c r="R366" s="724">
        <v>4</v>
      </c>
      <c r="S366" s="740">
        <v>1</v>
      </c>
      <c r="T366" s="807">
        <v>2</v>
      </c>
      <c r="U366" s="763">
        <v>1</v>
      </c>
    </row>
    <row r="367" spans="1:21" ht="14.4" customHeight="1" x14ac:dyDescent="0.3">
      <c r="A367" s="723">
        <v>4</v>
      </c>
      <c r="B367" s="724" t="s">
        <v>2111</v>
      </c>
      <c r="C367" s="724" t="s">
        <v>2400</v>
      </c>
      <c r="D367" s="805" t="s">
        <v>4070</v>
      </c>
      <c r="E367" s="806" t="s">
        <v>2416</v>
      </c>
      <c r="F367" s="724" t="s">
        <v>2396</v>
      </c>
      <c r="G367" s="724" t="s">
        <v>2459</v>
      </c>
      <c r="H367" s="724" t="s">
        <v>563</v>
      </c>
      <c r="I367" s="724" t="s">
        <v>3084</v>
      </c>
      <c r="J367" s="724" t="s">
        <v>3085</v>
      </c>
      <c r="K367" s="724" t="s">
        <v>3086</v>
      </c>
      <c r="L367" s="725">
        <v>50</v>
      </c>
      <c r="M367" s="725">
        <v>150</v>
      </c>
      <c r="N367" s="724">
        <v>3</v>
      </c>
      <c r="O367" s="807">
        <v>1</v>
      </c>
      <c r="P367" s="725">
        <v>150</v>
      </c>
      <c r="Q367" s="740">
        <v>1</v>
      </c>
      <c r="R367" s="724">
        <v>3</v>
      </c>
      <c r="S367" s="740">
        <v>1</v>
      </c>
      <c r="T367" s="807">
        <v>1</v>
      </c>
      <c r="U367" s="763">
        <v>1</v>
      </c>
    </row>
    <row r="368" spans="1:21" ht="14.4" customHeight="1" x14ac:dyDescent="0.3">
      <c r="A368" s="723">
        <v>4</v>
      </c>
      <c r="B368" s="724" t="s">
        <v>2111</v>
      </c>
      <c r="C368" s="724" t="s">
        <v>2400</v>
      </c>
      <c r="D368" s="805" t="s">
        <v>4070</v>
      </c>
      <c r="E368" s="806" t="s">
        <v>2416</v>
      </c>
      <c r="F368" s="724" t="s">
        <v>2396</v>
      </c>
      <c r="G368" s="724" t="s">
        <v>2459</v>
      </c>
      <c r="H368" s="724" t="s">
        <v>563</v>
      </c>
      <c r="I368" s="724" t="s">
        <v>3087</v>
      </c>
      <c r="J368" s="724" t="s">
        <v>3088</v>
      </c>
      <c r="K368" s="724" t="s">
        <v>3089</v>
      </c>
      <c r="L368" s="725">
        <v>99</v>
      </c>
      <c r="M368" s="725">
        <v>297</v>
      </c>
      <c r="N368" s="724">
        <v>3</v>
      </c>
      <c r="O368" s="807">
        <v>1</v>
      </c>
      <c r="P368" s="725">
        <v>297</v>
      </c>
      <c r="Q368" s="740">
        <v>1</v>
      </c>
      <c r="R368" s="724">
        <v>3</v>
      </c>
      <c r="S368" s="740">
        <v>1</v>
      </c>
      <c r="T368" s="807">
        <v>1</v>
      </c>
      <c r="U368" s="763">
        <v>1</v>
      </c>
    </row>
    <row r="369" spans="1:21" ht="14.4" customHeight="1" x14ac:dyDescent="0.3">
      <c r="A369" s="723">
        <v>4</v>
      </c>
      <c r="B369" s="724" t="s">
        <v>2111</v>
      </c>
      <c r="C369" s="724" t="s">
        <v>2400</v>
      </c>
      <c r="D369" s="805" t="s">
        <v>4070</v>
      </c>
      <c r="E369" s="806" t="s">
        <v>2416</v>
      </c>
      <c r="F369" s="724" t="s">
        <v>2396</v>
      </c>
      <c r="G369" s="724" t="s">
        <v>2459</v>
      </c>
      <c r="H369" s="724" t="s">
        <v>563</v>
      </c>
      <c r="I369" s="724" t="s">
        <v>3090</v>
      </c>
      <c r="J369" s="724" t="s">
        <v>3091</v>
      </c>
      <c r="K369" s="724" t="s">
        <v>3092</v>
      </c>
      <c r="L369" s="725">
        <v>1512.58</v>
      </c>
      <c r="M369" s="725">
        <v>4537.74</v>
      </c>
      <c r="N369" s="724">
        <v>3</v>
      </c>
      <c r="O369" s="807">
        <v>1</v>
      </c>
      <c r="P369" s="725"/>
      <c r="Q369" s="740">
        <v>0</v>
      </c>
      <c r="R369" s="724"/>
      <c r="S369" s="740">
        <v>0</v>
      </c>
      <c r="T369" s="807"/>
      <c r="U369" s="763">
        <v>0</v>
      </c>
    </row>
    <row r="370" spans="1:21" ht="14.4" customHeight="1" x14ac:dyDescent="0.3">
      <c r="A370" s="723">
        <v>4</v>
      </c>
      <c r="B370" s="724" t="s">
        <v>2111</v>
      </c>
      <c r="C370" s="724" t="s">
        <v>2400</v>
      </c>
      <c r="D370" s="805" t="s">
        <v>4070</v>
      </c>
      <c r="E370" s="806" t="s">
        <v>2416</v>
      </c>
      <c r="F370" s="724" t="s">
        <v>2396</v>
      </c>
      <c r="G370" s="724" t="s">
        <v>2459</v>
      </c>
      <c r="H370" s="724" t="s">
        <v>563</v>
      </c>
      <c r="I370" s="724" t="s">
        <v>3093</v>
      </c>
      <c r="J370" s="724" t="s">
        <v>3088</v>
      </c>
      <c r="K370" s="724" t="s">
        <v>3094</v>
      </c>
      <c r="L370" s="725">
        <v>56.25</v>
      </c>
      <c r="M370" s="725">
        <v>393.75</v>
      </c>
      <c r="N370" s="724">
        <v>7</v>
      </c>
      <c r="O370" s="807">
        <v>4</v>
      </c>
      <c r="P370" s="725">
        <v>168.75</v>
      </c>
      <c r="Q370" s="740">
        <v>0.42857142857142855</v>
      </c>
      <c r="R370" s="724">
        <v>3</v>
      </c>
      <c r="S370" s="740">
        <v>0.42857142857142855</v>
      </c>
      <c r="T370" s="807">
        <v>2</v>
      </c>
      <c r="U370" s="763">
        <v>0.5</v>
      </c>
    </row>
    <row r="371" spans="1:21" ht="14.4" customHeight="1" x14ac:dyDescent="0.3">
      <c r="A371" s="723">
        <v>4</v>
      </c>
      <c r="B371" s="724" t="s">
        <v>2111</v>
      </c>
      <c r="C371" s="724" t="s">
        <v>2400</v>
      </c>
      <c r="D371" s="805" t="s">
        <v>4070</v>
      </c>
      <c r="E371" s="806" t="s">
        <v>2416</v>
      </c>
      <c r="F371" s="724" t="s">
        <v>2396</v>
      </c>
      <c r="G371" s="724" t="s">
        <v>2459</v>
      </c>
      <c r="H371" s="724" t="s">
        <v>563</v>
      </c>
      <c r="I371" s="724" t="s">
        <v>3095</v>
      </c>
      <c r="J371" s="724" t="s">
        <v>3096</v>
      </c>
      <c r="K371" s="724" t="s">
        <v>3097</v>
      </c>
      <c r="L371" s="725">
        <v>1599.97</v>
      </c>
      <c r="M371" s="725">
        <v>3199.94</v>
      </c>
      <c r="N371" s="724">
        <v>2</v>
      </c>
      <c r="O371" s="807">
        <v>1</v>
      </c>
      <c r="P371" s="725">
        <v>3199.94</v>
      </c>
      <c r="Q371" s="740">
        <v>1</v>
      </c>
      <c r="R371" s="724">
        <v>2</v>
      </c>
      <c r="S371" s="740">
        <v>1</v>
      </c>
      <c r="T371" s="807">
        <v>1</v>
      </c>
      <c r="U371" s="763">
        <v>1</v>
      </c>
    </row>
    <row r="372" spans="1:21" ht="14.4" customHeight="1" x14ac:dyDescent="0.3">
      <c r="A372" s="723">
        <v>4</v>
      </c>
      <c r="B372" s="724" t="s">
        <v>2111</v>
      </c>
      <c r="C372" s="724" t="s">
        <v>2400</v>
      </c>
      <c r="D372" s="805" t="s">
        <v>4070</v>
      </c>
      <c r="E372" s="806" t="s">
        <v>2416</v>
      </c>
      <c r="F372" s="724" t="s">
        <v>2396</v>
      </c>
      <c r="G372" s="724" t="s">
        <v>2459</v>
      </c>
      <c r="H372" s="724" t="s">
        <v>563</v>
      </c>
      <c r="I372" s="724" t="s">
        <v>3098</v>
      </c>
      <c r="J372" s="724" t="s">
        <v>3099</v>
      </c>
      <c r="K372" s="724" t="s">
        <v>3100</v>
      </c>
      <c r="L372" s="725">
        <v>438.75</v>
      </c>
      <c r="M372" s="725">
        <v>438.75</v>
      </c>
      <c r="N372" s="724">
        <v>1</v>
      </c>
      <c r="O372" s="807">
        <v>1</v>
      </c>
      <c r="P372" s="725"/>
      <c r="Q372" s="740">
        <v>0</v>
      </c>
      <c r="R372" s="724"/>
      <c r="S372" s="740">
        <v>0</v>
      </c>
      <c r="T372" s="807"/>
      <c r="U372" s="763">
        <v>0</v>
      </c>
    </row>
    <row r="373" spans="1:21" ht="14.4" customHeight="1" x14ac:dyDescent="0.3">
      <c r="A373" s="723">
        <v>4</v>
      </c>
      <c r="B373" s="724" t="s">
        <v>2111</v>
      </c>
      <c r="C373" s="724" t="s">
        <v>2400</v>
      </c>
      <c r="D373" s="805" t="s">
        <v>4070</v>
      </c>
      <c r="E373" s="806" t="s">
        <v>2416</v>
      </c>
      <c r="F373" s="724" t="s">
        <v>2396</v>
      </c>
      <c r="G373" s="724" t="s">
        <v>3031</v>
      </c>
      <c r="H373" s="724" t="s">
        <v>563</v>
      </c>
      <c r="I373" s="724" t="s">
        <v>3032</v>
      </c>
      <c r="J373" s="724" t="s">
        <v>3033</v>
      </c>
      <c r="K373" s="724" t="s">
        <v>3034</v>
      </c>
      <c r="L373" s="725">
        <v>410</v>
      </c>
      <c r="M373" s="725">
        <v>7380</v>
      </c>
      <c r="N373" s="724">
        <v>18</v>
      </c>
      <c r="O373" s="807">
        <v>18</v>
      </c>
      <c r="P373" s="725">
        <v>6970</v>
      </c>
      <c r="Q373" s="740">
        <v>0.94444444444444442</v>
      </c>
      <c r="R373" s="724">
        <v>17</v>
      </c>
      <c r="S373" s="740">
        <v>0.94444444444444442</v>
      </c>
      <c r="T373" s="807">
        <v>17</v>
      </c>
      <c r="U373" s="763">
        <v>0.94444444444444442</v>
      </c>
    </row>
    <row r="374" spans="1:21" ht="14.4" customHeight="1" x14ac:dyDescent="0.3">
      <c r="A374" s="723">
        <v>4</v>
      </c>
      <c r="B374" s="724" t="s">
        <v>2111</v>
      </c>
      <c r="C374" s="724" t="s">
        <v>2400</v>
      </c>
      <c r="D374" s="805" t="s">
        <v>4070</v>
      </c>
      <c r="E374" s="806" t="s">
        <v>2416</v>
      </c>
      <c r="F374" s="724" t="s">
        <v>2396</v>
      </c>
      <c r="G374" s="724" t="s">
        <v>3031</v>
      </c>
      <c r="H374" s="724" t="s">
        <v>563</v>
      </c>
      <c r="I374" s="724" t="s">
        <v>3035</v>
      </c>
      <c r="J374" s="724" t="s">
        <v>3036</v>
      </c>
      <c r="K374" s="724" t="s">
        <v>3037</v>
      </c>
      <c r="L374" s="725">
        <v>566</v>
      </c>
      <c r="M374" s="725">
        <v>1132</v>
      </c>
      <c r="N374" s="724">
        <v>2</v>
      </c>
      <c r="O374" s="807">
        <v>2</v>
      </c>
      <c r="P374" s="725">
        <v>566</v>
      </c>
      <c r="Q374" s="740">
        <v>0.5</v>
      </c>
      <c r="R374" s="724">
        <v>1</v>
      </c>
      <c r="S374" s="740">
        <v>0.5</v>
      </c>
      <c r="T374" s="807">
        <v>1</v>
      </c>
      <c r="U374" s="763">
        <v>0.5</v>
      </c>
    </row>
    <row r="375" spans="1:21" ht="14.4" customHeight="1" x14ac:dyDescent="0.3">
      <c r="A375" s="723">
        <v>4</v>
      </c>
      <c r="B375" s="724" t="s">
        <v>2111</v>
      </c>
      <c r="C375" s="724" t="s">
        <v>2400</v>
      </c>
      <c r="D375" s="805" t="s">
        <v>4070</v>
      </c>
      <c r="E375" s="806" t="s">
        <v>2416</v>
      </c>
      <c r="F375" s="724" t="s">
        <v>2396</v>
      </c>
      <c r="G375" s="724" t="s">
        <v>3031</v>
      </c>
      <c r="H375" s="724" t="s">
        <v>563</v>
      </c>
      <c r="I375" s="724" t="s">
        <v>3101</v>
      </c>
      <c r="J375" s="724" t="s">
        <v>3102</v>
      </c>
      <c r="K375" s="724" t="s">
        <v>3103</v>
      </c>
      <c r="L375" s="725">
        <v>450</v>
      </c>
      <c r="M375" s="725">
        <v>450</v>
      </c>
      <c r="N375" s="724">
        <v>1</v>
      </c>
      <c r="O375" s="807">
        <v>1</v>
      </c>
      <c r="P375" s="725">
        <v>450</v>
      </c>
      <c r="Q375" s="740">
        <v>1</v>
      </c>
      <c r="R375" s="724">
        <v>1</v>
      </c>
      <c r="S375" s="740">
        <v>1</v>
      </c>
      <c r="T375" s="807">
        <v>1</v>
      </c>
      <c r="U375" s="763">
        <v>1</v>
      </c>
    </row>
    <row r="376" spans="1:21" ht="14.4" customHeight="1" x14ac:dyDescent="0.3">
      <c r="A376" s="723">
        <v>4</v>
      </c>
      <c r="B376" s="724" t="s">
        <v>2111</v>
      </c>
      <c r="C376" s="724" t="s">
        <v>2400</v>
      </c>
      <c r="D376" s="805" t="s">
        <v>4070</v>
      </c>
      <c r="E376" s="806" t="s">
        <v>2416</v>
      </c>
      <c r="F376" s="724" t="s">
        <v>2396</v>
      </c>
      <c r="G376" s="724" t="s">
        <v>2466</v>
      </c>
      <c r="H376" s="724" t="s">
        <v>563</v>
      </c>
      <c r="I376" s="724" t="s">
        <v>2467</v>
      </c>
      <c r="J376" s="724" t="s">
        <v>2468</v>
      </c>
      <c r="K376" s="724" t="s">
        <v>2469</v>
      </c>
      <c r="L376" s="725">
        <v>900</v>
      </c>
      <c r="M376" s="725">
        <v>17100</v>
      </c>
      <c r="N376" s="724">
        <v>19</v>
      </c>
      <c r="O376" s="807">
        <v>19</v>
      </c>
      <c r="P376" s="725">
        <v>17100</v>
      </c>
      <c r="Q376" s="740">
        <v>1</v>
      </c>
      <c r="R376" s="724">
        <v>19</v>
      </c>
      <c r="S376" s="740">
        <v>1</v>
      </c>
      <c r="T376" s="807">
        <v>19</v>
      </c>
      <c r="U376" s="763">
        <v>1</v>
      </c>
    </row>
    <row r="377" spans="1:21" ht="14.4" customHeight="1" x14ac:dyDescent="0.3">
      <c r="A377" s="723">
        <v>4</v>
      </c>
      <c r="B377" s="724" t="s">
        <v>2111</v>
      </c>
      <c r="C377" s="724" t="s">
        <v>2400</v>
      </c>
      <c r="D377" s="805" t="s">
        <v>4070</v>
      </c>
      <c r="E377" s="806" t="s">
        <v>2416</v>
      </c>
      <c r="F377" s="724" t="s">
        <v>2396</v>
      </c>
      <c r="G377" s="724" t="s">
        <v>2466</v>
      </c>
      <c r="H377" s="724" t="s">
        <v>563</v>
      </c>
      <c r="I377" s="724" t="s">
        <v>3104</v>
      </c>
      <c r="J377" s="724" t="s">
        <v>3105</v>
      </c>
      <c r="K377" s="724" t="s">
        <v>3106</v>
      </c>
      <c r="L377" s="725">
        <v>378.48</v>
      </c>
      <c r="M377" s="725">
        <v>1513.92</v>
      </c>
      <c r="N377" s="724">
        <v>4</v>
      </c>
      <c r="O377" s="807">
        <v>4</v>
      </c>
      <c r="P377" s="725">
        <v>1513.92</v>
      </c>
      <c r="Q377" s="740">
        <v>1</v>
      </c>
      <c r="R377" s="724">
        <v>4</v>
      </c>
      <c r="S377" s="740">
        <v>1</v>
      </c>
      <c r="T377" s="807">
        <v>4</v>
      </c>
      <c r="U377" s="763">
        <v>1</v>
      </c>
    </row>
    <row r="378" spans="1:21" ht="14.4" customHeight="1" x14ac:dyDescent="0.3">
      <c r="A378" s="723">
        <v>4</v>
      </c>
      <c r="B378" s="724" t="s">
        <v>2111</v>
      </c>
      <c r="C378" s="724" t="s">
        <v>2400</v>
      </c>
      <c r="D378" s="805" t="s">
        <v>4070</v>
      </c>
      <c r="E378" s="806" t="s">
        <v>2416</v>
      </c>
      <c r="F378" s="724" t="s">
        <v>2396</v>
      </c>
      <c r="G378" s="724" t="s">
        <v>2466</v>
      </c>
      <c r="H378" s="724" t="s">
        <v>563</v>
      </c>
      <c r="I378" s="724" t="s">
        <v>3107</v>
      </c>
      <c r="J378" s="724" t="s">
        <v>3108</v>
      </c>
      <c r="K378" s="724" t="s">
        <v>3109</v>
      </c>
      <c r="L378" s="725">
        <v>378.48</v>
      </c>
      <c r="M378" s="725">
        <v>378.48</v>
      </c>
      <c r="N378" s="724">
        <v>1</v>
      </c>
      <c r="O378" s="807">
        <v>1</v>
      </c>
      <c r="P378" s="725">
        <v>378.48</v>
      </c>
      <c r="Q378" s="740">
        <v>1</v>
      </c>
      <c r="R378" s="724">
        <v>1</v>
      </c>
      <c r="S378" s="740">
        <v>1</v>
      </c>
      <c r="T378" s="807">
        <v>1</v>
      </c>
      <c r="U378" s="763">
        <v>1</v>
      </c>
    </row>
    <row r="379" spans="1:21" ht="14.4" customHeight="1" x14ac:dyDescent="0.3">
      <c r="A379" s="723">
        <v>4</v>
      </c>
      <c r="B379" s="724" t="s">
        <v>2111</v>
      </c>
      <c r="C379" s="724" t="s">
        <v>2400</v>
      </c>
      <c r="D379" s="805" t="s">
        <v>4070</v>
      </c>
      <c r="E379" s="806" t="s">
        <v>2416</v>
      </c>
      <c r="F379" s="724" t="s">
        <v>2396</v>
      </c>
      <c r="G379" s="724" t="s">
        <v>2466</v>
      </c>
      <c r="H379" s="724" t="s">
        <v>563</v>
      </c>
      <c r="I379" s="724" t="s">
        <v>3110</v>
      </c>
      <c r="J379" s="724" t="s">
        <v>3111</v>
      </c>
      <c r="K379" s="724" t="s">
        <v>3112</v>
      </c>
      <c r="L379" s="725">
        <v>906.78</v>
      </c>
      <c r="M379" s="725">
        <v>906.78</v>
      </c>
      <c r="N379" s="724">
        <v>1</v>
      </c>
      <c r="O379" s="807">
        <v>1</v>
      </c>
      <c r="P379" s="725"/>
      <c r="Q379" s="740">
        <v>0</v>
      </c>
      <c r="R379" s="724"/>
      <c r="S379" s="740">
        <v>0</v>
      </c>
      <c r="T379" s="807"/>
      <c r="U379" s="763">
        <v>0</v>
      </c>
    </row>
    <row r="380" spans="1:21" ht="14.4" customHeight="1" x14ac:dyDescent="0.3">
      <c r="A380" s="723">
        <v>4</v>
      </c>
      <c r="B380" s="724" t="s">
        <v>2111</v>
      </c>
      <c r="C380" s="724" t="s">
        <v>2400</v>
      </c>
      <c r="D380" s="805" t="s">
        <v>4070</v>
      </c>
      <c r="E380" s="806" t="s">
        <v>2416</v>
      </c>
      <c r="F380" s="724" t="s">
        <v>2396</v>
      </c>
      <c r="G380" s="724" t="s">
        <v>2466</v>
      </c>
      <c r="H380" s="724" t="s">
        <v>563</v>
      </c>
      <c r="I380" s="724" t="s">
        <v>3113</v>
      </c>
      <c r="J380" s="724" t="s">
        <v>3114</v>
      </c>
      <c r="K380" s="724" t="s">
        <v>3115</v>
      </c>
      <c r="L380" s="725">
        <v>1100</v>
      </c>
      <c r="M380" s="725">
        <v>1100</v>
      </c>
      <c r="N380" s="724">
        <v>1</v>
      </c>
      <c r="O380" s="807">
        <v>1</v>
      </c>
      <c r="P380" s="725"/>
      <c r="Q380" s="740">
        <v>0</v>
      </c>
      <c r="R380" s="724"/>
      <c r="S380" s="740">
        <v>0</v>
      </c>
      <c r="T380" s="807"/>
      <c r="U380" s="763">
        <v>0</v>
      </c>
    </row>
    <row r="381" spans="1:21" ht="14.4" customHeight="1" x14ac:dyDescent="0.3">
      <c r="A381" s="723">
        <v>4</v>
      </c>
      <c r="B381" s="724" t="s">
        <v>2111</v>
      </c>
      <c r="C381" s="724" t="s">
        <v>2400</v>
      </c>
      <c r="D381" s="805" t="s">
        <v>4070</v>
      </c>
      <c r="E381" s="806" t="s">
        <v>2419</v>
      </c>
      <c r="F381" s="724" t="s">
        <v>2394</v>
      </c>
      <c r="G381" s="724" t="s">
        <v>3116</v>
      </c>
      <c r="H381" s="724" t="s">
        <v>975</v>
      </c>
      <c r="I381" s="724" t="s">
        <v>3117</v>
      </c>
      <c r="J381" s="724" t="s">
        <v>3118</v>
      </c>
      <c r="K381" s="724" t="s">
        <v>3119</v>
      </c>
      <c r="L381" s="725">
        <v>4.7</v>
      </c>
      <c r="M381" s="725">
        <v>9.4</v>
      </c>
      <c r="N381" s="724">
        <v>2</v>
      </c>
      <c r="O381" s="807">
        <v>1</v>
      </c>
      <c r="P381" s="725"/>
      <c r="Q381" s="740">
        <v>0</v>
      </c>
      <c r="R381" s="724"/>
      <c r="S381" s="740">
        <v>0</v>
      </c>
      <c r="T381" s="807"/>
      <c r="U381" s="763">
        <v>0</v>
      </c>
    </row>
    <row r="382" spans="1:21" ht="14.4" customHeight="1" x14ac:dyDescent="0.3">
      <c r="A382" s="723">
        <v>4</v>
      </c>
      <c r="B382" s="724" t="s">
        <v>2111</v>
      </c>
      <c r="C382" s="724" t="s">
        <v>2400</v>
      </c>
      <c r="D382" s="805" t="s">
        <v>4070</v>
      </c>
      <c r="E382" s="806" t="s">
        <v>2419</v>
      </c>
      <c r="F382" s="724" t="s">
        <v>2394</v>
      </c>
      <c r="G382" s="724" t="s">
        <v>2450</v>
      </c>
      <c r="H382" s="724" t="s">
        <v>975</v>
      </c>
      <c r="I382" s="724" t="s">
        <v>1061</v>
      </c>
      <c r="J382" s="724" t="s">
        <v>1062</v>
      </c>
      <c r="K382" s="724" t="s">
        <v>2238</v>
      </c>
      <c r="L382" s="725">
        <v>225.06</v>
      </c>
      <c r="M382" s="725">
        <v>225.06</v>
      </c>
      <c r="N382" s="724">
        <v>1</v>
      </c>
      <c r="O382" s="807">
        <v>1</v>
      </c>
      <c r="P382" s="725">
        <v>225.06</v>
      </c>
      <c r="Q382" s="740">
        <v>1</v>
      </c>
      <c r="R382" s="724">
        <v>1</v>
      </c>
      <c r="S382" s="740">
        <v>1</v>
      </c>
      <c r="T382" s="807">
        <v>1</v>
      </c>
      <c r="U382" s="763">
        <v>1</v>
      </c>
    </row>
    <row r="383" spans="1:21" ht="14.4" customHeight="1" x14ac:dyDescent="0.3">
      <c r="A383" s="723">
        <v>4</v>
      </c>
      <c r="B383" s="724" t="s">
        <v>2111</v>
      </c>
      <c r="C383" s="724" t="s">
        <v>2400</v>
      </c>
      <c r="D383" s="805" t="s">
        <v>4070</v>
      </c>
      <c r="E383" s="806" t="s">
        <v>2419</v>
      </c>
      <c r="F383" s="724" t="s">
        <v>2394</v>
      </c>
      <c r="G383" s="724" t="s">
        <v>2478</v>
      </c>
      <c r="H383" s="724" t="s">
        <v>563</v>
      </c>
      <c r="I383" s="724" t="s">
        <v>2479</v>
      </c>
      <c r="J383" s="724" t="s">
        <v>2480</v>
      </c>
      <c r="K383" s="724" t="s">
        <v>2481</v>
      </c>
      <c r="L383" s="725">
        <v>64.56</v>
      </c>
      <c r="M383" s="725">
        <v>64.56</v>
      </c>
      <c r="N383" s="724">
        <v>1</v>
      </c>
      <c r="O383" s="807">
        <v>1</v>
      </c>
      <c r="P383" s="725">
        <v>64.56</v>
      </c>
      <c r="Q383" s="740">
        <v>1</v>
      </c>
      <c r="R383" s="724">
        <v>1</v>
      </c>
      <c r="S383" s="740">
        <v>1</v>
      </c>
      <c r="T383" s="807">
        <v>1</v>
      </c>
      <c r="U383" s="763">
        <v>1</v>
      </c>
    </row>
    <row r="384" spans="1:21" ht="14.4" customHeight="1" x14ac:dyDescent="0.3">
      <c r="A384" s="723">
        <v>4</v>
      </c>
      <c r="B384" s="724" t="s">
        <v>2111</v>
      </c>
      <c r="C384" s="724" t="s">
        <v>2400</v>
      </c>
      <c r="D384" s="805" t="s">
        <v>4070</v>
      </c>
      <c r="E384" s="806" t="s">
        <v>2419</v>
      </c>
      <c r="F384" s="724" t="s">
        <v>2394</v>
      </c>
      <c r="G384" s="724" t="s">
        <v>3120</v>
      </c>
      <c r="H384" s="724" t="s">
        <v>563</v>
      </c>
      <c r="I384" s="724" t="s">
        <v>3121</v>
      </c>
      <c r="J384" s="724" t="s">
        <v>3122</v>
      </c>
      <c r="K384" s="724" t="s">
        <v>3123</v>
      </c>
      <c r="L384" s="725">
        <v>0</v>
      </c>
      <c r="M384" s="725">
        <v>0</v>
      </c>
      <c r="N384" s="724">
        <v>2</v>
      </c>
      <c r="O384" s="807">
        <v>1</v>
      </c>
      <c r="P384" s="725">
        <v>0</v>
      </c>
      <c r="Q384" s="740"/>
      <c r="R384" s="724">
        <v>2</v>
      </c>
      <c r="S384" s="740">
        <v>1</v>
      </c>
      <c r="T384" s="807">
        <v>1</v>
      </c>
      <c r="U384" s="763">
        <v>1</v>
      </c>
    </row>
    <row r="385" spans="1:21" ht="14.4" customHeight="1" x14ac:dyDescent="0.3">
      <c r="A385" s="723">
        <v>4</v>
      </c>
      <c r="B385" s="724" t="s">
        <v>2111</v>
      </c>
      <c r="C385" s="724" t="s">
        <v>2400</v>
      </c>
      <c r="D385" s="805" t="s">
        <v>4070</v>
      </c>
      <c r="E385" s="806" t="s">
        <v>2419</v>
      </c>
      <c r="F385" s="724" t="s">
        <v>2394</v>
      </c>
      <c r="G385" s="724" t="s">
        <v>2727</v>
      </c>
      <c r="H385" s="724" t="s">
        <v>563</v>
      </c>
      <c r="I385" s="724" t="s">
        <v>706</v>
      </c>
      <c r="J385" s="724" t="s">
        <v>707</v>
      </c>
      <c r="K385" s="724" t="s">
        <v>2728</v>
      </c>
      <c r="L385" s="725">
        <v>256.67</v>
      </c>
      <c r="M385" s="725">
        <v>256.67</v>
      </c>
      <c r="N385" s="724">
        <v>1</v>
      </c>
      <c r="O385" s="807">
        <v>1</v>
      </c>
      <c r="P385" s="725"/>
      <c r="Q385" s="740">
        <v>0</v>
      </c>
      <c r="R385" s="724"/>
      <c r="S385" s="740">
        <v>0</v>
      </c>
      <c r="T385" s="807"/>
      <c r="U385" s="763">
        <v>0</v>
      </c>
    </row>
    <row r="386" spans="1:21" ht="14.4" customHeight="1" x14ac:dyDescent="0.3">
      <c r="A386" s="723">
        <v>4</v>
      </c>
      <c r="B386" s="724" t="s">
        <v>2111</v>
      </c>
      <c r="C386" s="724" t="s">
        <v>2400</v>
      </c>
      <c r="D386" s="805" t="s">
        <v>4070</v>
      </c>
      <c r="E386" s="806" t="s">
        <v>2419</v>
      </c>
      <c r="F386" s="724" t="s">
        <v>2394</v>
      </c>
      <c r="G386" s="724" t="s">
        <v>3124</v>
      </c>
      <c r="H386" s="724" t="s">
        <v>563</v>
      </c>
      <c r="I386" s="724" t="s">
        <v>3125</v>
      </c>
      <c r="J386" s="724" t="s">
        <v>3126</v>
      </c>
      <c r="K386" s="724" t="s">
        <v>2209</v>
      </c>
      <c r="L386" s="725">
        <v>38.56</v>
      </c>
      <c r="M386" s="725">
        <v>77.12</v>
      </c>
      <c r="N386" s="724">
        <v>2</v>
      </c>
      <c r="O386" s="807">
        <v>1</v>
      </c>
      <c r="P386" s="725">
        <v>77.12</v>
      </c>
      <c r="Q386" s="740">
        <v>1</v>
      </c>
      <c r="R386" s="724">
        <v>2</v>
      </c>
      <c r="S386" s="740">
        <v>1</v>
      </c>
      <c r="T386" s="807">
        <v>1</v>
      </c>
      <c r="U386" s="763">
        <v>1</v>
      </c>
    </row>
    <row r="387" spans="1:21" ht="14.4" customHeight="1" x14ac:dyDescent="0.3">
      <c r="A387" s="723">
        <v>4</v>
      </c>
      <c r="B387" s="724" t="s">
        <v>2111</v>
      </c>
      <c r="C387" s="724" t="s">
        <v>2400</v>
      </c>
      <c r="D387" s="805" t="s">
        <v>4070</v>
      </c>
      <c r="E387" s="806" t="s">
        <v>2419</v>
      </c>
      <c r="F387" s="724" t="s">
        <v>2394</v>
      </c>
      <c r="G387" s="724" t="s">
        <v>2645</v>
      </c>
      <c r="H387" s="724" t="s">
        <v>563</v>
      </c>
      <c r="I387" s="724" t="s">
        <v>2646</v>
      </c>
      <c r="J387" s="724" t="s">
        <v>1528</v>
      </c>
      <c r="K387" s="724" t="s">
        <v>2647</v>
      </c>
      <c r="L387" s="725">
        <v>48.42</v>
      </c>
      <c r="M387" s="725">
        <v>96.84</v>
      </c>
      <c r="N387" s="724">
        <v>2</v>
      </c>
      <c r="O387" s="807">
        <v>1</v>
      </c>
      <c r="P387" s="725">
        <v>96.84</v>
      </c>
      <c r="Q387" s="740">
        <v>1</v>
      </c>
      <c r="R387" s="724">
        <v>2</v>
      </c>
      <c r="S387" s="740">
        <v>1</v>
      </c>
      <c r="T387" s="807">
        <v>1</v>
      </c>
      <c r="U387" s="763">
        <v>1</v>
      </c>
    </row>
    <row r="388" spans="1:21" ht="14.4" customHeight="1" x14ac:dyDescent="0.3">
      <c r="A388" s="723">
        <v>4</v>
      </c>
      <c r="B388" s="724" t="s">
        <v>2111</v>
      </c>
      <c r="C388" s="724" t="s">
        <v>2400</v>
      </c>
      <c r="D388" s="805" t="s">
        <v>4070</v>
      </c>
      <c r="E388" s="806" t="s">
        <v>2419</v>
      </c>
      <c r="F388" s="724" t="s">
        <v>2394</v>
      </c>
      <c r="G388" s="724" t="s">
        <v>3127</v>
      </c>
      <c r="H388" s="724" t="s">
        <v>563</v>
      </c>
      <c r="I388" s="724" t="s">
        <v>3128</v>
      </c>
      <c r="J388" s="724" t="s">
        <v>3129</v>
      </c>
      <c r="K388" s="724" t="s">
        <v>3130</v>
      </c>
      <c r="L388" s="725">
        <v>139.63999999999999</v>
      </c>
      <c r="M388" s="725">
        <v>139.63999999999999</v>
      </c>
      <c r="N388" s="724">
        <v>1</v>
      </c>
      <c r="O388" s="807">
        <v>1</v>
      </c>
      <c r="P388" s="725">
        <v>139.63999999999999</v>
      </c>
      <c r="Q388" s="740">
        <v>1</v>
      </c>
      <c r="R388" s="724">
        <v>1</v>
      </c>
      <c r="S388" s="740">
        <v>1</v>
      </c>
      <c r="T388" s="807">
        <v>1</v>
      </c>
      <c r="U388" s="763">
        <v>1</v>
      </c>
    </row>
    <row r="389" spans="1:21" ht="14.4" customHeight="1" x14ac:dyDescent="0.3">
      <c r="A389" s="723">
        <v>4</v>
      </c>
      <c r="B389" s="724" t="s">
        <v>2111</v>
      </c>
      <c r="C389" s="724" t="s">
        <v>2400</v>
      </c>
      <c r="D389" s="805" t="s">
        <v>4070</v>
      </c>
      <c r="E389" s="806" t="s">
        <v>2419</v>
      </c>
      <c r="F389" s="724" t="s">
        <v>2394</v>
      </c>
      <c r="G389" s="724" t="s">
        <v>2451</v>
      </c>
      <c r="H389" s="724" t="s">
        <v>975</v>
      </c>
      <c r="I389" s="724" t="s">
        <v>999</v>
      </c>
      <c r="J389" s="724" t="s">
        <v>2263</v>
      </c>
      <c r="K389" s="724" t="s">
        <v>2264</v>
      </c>
      <c r="L389" s="725">
        <v>0</v>
      </c>
      <c r="M389" s="725">
        <v>0</v>
      </c>
      <c r="N389" s="724">
        <v>2</v>
      </c>
      <c r="O389" s="807">
        <v>1</v>
      </c>
      <c r="P389" s="725">
        <v>0</v>
      </c>
      <c r="Q389" s="740"/>
      <c r="R389" s="724">
        <v>2</v>
      </c>
      <c r="S389" s="740">
        <v>1</v>
      </c>
      <c r="T389" s="807">
        <v>1</v>
      </c>
      <c r="U389" s="763">
        <v>1</v>
      </c>
    </row>
    <row r="390" spans="1:21" ht="14.4" customHeight="1" x14ac:dyDescent="0.3">
      <c r="A390" s="723">
        <v>4</v>
      </c>
      <c r="B390" s="724" t="s">
        <v>2111</v>
      </c>
      <c r="C390" s="724" t="s">
        <v>2400</v>
      </c>
      <c r="D390" s="805" t="s">
        <v>4070</v>
      </c>
      <c r="E390" s="806" t="s">
        <v>2419</v>
      </c>
      <c r="F390" s="724" t="s">
        <v>2396</v>
      </c>
      <c r="G390" s="724" t="s">
        <v>2459</v>
      </c>
      <c r="H390" s="724" t="s">
        <v>563</v>
      </c>
      <c r="I390" s="724" t="s">
        <v>3090</v>
      </c>
      <c r="J390" s="724" t="s">
        <v>3091</v>
      </c>
      <c r="K390" s="724" t="s">
        <v>3092</v>
      </c>
      <c r="L390" s="725">
        <v>1512.58</v>
      </c>
      <c r="M390" s="725">
        <v>3025.16</v>
      </c>
      <c r="N390" s="724">
        <v>2</v>
      </c>
      <c r="O390" s="807">
        <v>1</v>
      </c>
      <c r="P390" s="725"/>
      <c r="Q390" s="740">
        <v>0</v>
      </c>
      <c r="R390" s="724"/>
      <c r="S390" s="740">
        <v>0</v>
      </c>
      <c r="T390" s="807"/>
      <c r="U390" s="763">
        <v>0</v>
      </c>
    </row>
    <row r="391" spans="1:21" ht="14.4" customHeight="1" x14ac:dyDescent="0.3">
      <c r="A391" s="723">
        <v>4</v>
      </c>
      <c r="B391" s="724" t="s">
        <v>2111</v>
      </c>
      <c r="C391" s="724" t="s">
        <v>2400</v>
      </c>
      <c r="D391" s="805" t="s">
        <v>4070</v>
      </c>
      <c r="E391" s="806" t="s">
        <v>2419</v>
      </c>
      <c r="F391" s="724" t="s">
        <v>2396</v>
      </c>
      <c r="G391" s="724" t="s">
        <v>3031</v>
      </c>
      <c r="H391" s="724" t="s">
        <v>563</v>
      </c>
      <c r="I391" s="724" t="s">
        <v>3032</v>
      </c>
      <c r="J391" s="724" t="s">
        <v>3033</v>
      </c>
      <c r="K391" s="724" t="s">
        <v>3034</v>
      </c>
      <c r="L391" s="725">
        <v>410</v>
      </c>
      <c r="M391" s="725">
        <v>1230</v>
      </c>
      <c r="N391" s="724">
        <v>3</v>
      </c>
      <c r="O391" s="807">
        <v>3</v>
      </c>
      <c r="P391" s="725">
        <v>820</v>
      </c>
      <c r="Q391" s="740">
        <v>0.66666666666666663</v>
      </c>
      <c r="R391" s="724">
        <v>2</v>
      </c>
      <c r="S391" s="740">
        <v>0.66666666666666663</v>
      </c>
      <c r="T391" s="807">
        <v>2</v>
      </c>
      <c r="U391" s="763">
        <v>0.66666666666666663</v>
      </c>
    </row>
    <row r="392" spans="1:21" ht="14.4" customHeight="1" x14ac:dyDescent="0.3">
      <c r="A392" s="723">
        <v>4</v>
      </c>
      <c r="B392" s="724" t="s">
        <v>2111</v>
      </c>
      <c r="C392" s="724" t="s">
        <v>2400</v>
      </c>
      <c r="D392" s="805" t="s">
        <v>4070</v>
      </c>
      <c r="E392" s="806" t="s">
        <v>2419</v>
      </c>
      <c r="F392" s="724" t="s">
        <v>2396</v>
      </c>
      <c r="G392" s="724" t="s">
        <v>3031</v>
      </c>
      <c r="H392" s="724" t="s">
        <v>563</v>
      </c>
      <c r="I392" s="724" t="s">
        <v>3035</v>
      </c>
      <c r="J392" s="724" t="s">
        <v>3036</v>
      </c>
      <c r="K392" s="724" t="s">
        <v>3037</v>
      </c>
      <c r="L392" s="725">
        <v>566</v>
      </c>
      <c r="M392" s="725">
        <v>2264</v>
      </c>
      <c r="N392" s="724">
        <v>4</v>
      </c>
      <c r="O392" s="807">
        <v>4</v>
      </c>
      <c r="P392" s="725">
        <v>1132</v>
      </c>
      <c r="Q392" s="740">
        <v>0.5</v>
      </c>
      <c r="R392" s="724">
        <v>2</v>
      </c>
      <c r="S392" s="740">
        <v>0.5</v>
      </c>
      <c r="T392" s="807">
        <v>2</v>
      </c>
      <c r="U392" s="763">
        <v>0.5</v>
      </c>
    </row>
    <row r="393" spans="1:21" ht="14.4" customHeight="1" x14ac:dyDescent="0.3">
      <c r="A393" s="723">
        <v>4</v>
      </c>
      <c r="B393" s="724" t="s">
        <v>2111</v>
      </c>
      <c r="C393" s="724" t="s">
        <v>2400</v>
      </c>
      <c r="D393" s="805" t="s">
        <v>4070</v>
      </c>
      <c r="E393" s="806" t="s">
        <v>2419</v>
      </c>
      <c r="F393" s="724" t="s">
        <v>2396</v>
      </c>
      <c r="G393" s="724" t="s">
        <v>3031</v>
      </c>
      <c r="H393" s="724" t="s">
        <v>563</v>
      </c>
      <c r="I393" s="724" t="s">
        <v>3131</v>
      </c>
      <c r="J393" s="724" t="s">
        <v>3036</v>
      </c>
      <c r="K393" s="724" t="s">
        <v>3132</v>
      </c>
      <c r="L393" s="725">
        <v>600</v>
      </c>
      <c r="M393" s="725">
        <v>600</v>
      </c>
      <c r="N393" s="724">
        <v>1</v>
      </c>
      <c r="O393" s="807">
        <v>1</v>
      </c>
      <c r="P393" s="725">
        <v>600</v>
      </c>
      <c r="Q393" s="740">
        <v>1</v>
      </c>
      <c r="R393" s="724">
        <v>1</v>
      </c>
      <c r="S393" s="740">
        <v>1</v>
      </c>
      <c r="T393" s="807">
        <v>1</v>
      </c>
      <c r="U393" s="763">
        <v>1</v>
      </c>
    </row>
    <row r="394" spans="1:21" ht="14.4" customHeight="1" x14ac:dyDescent="0.3">
      <c r="A394" s="723">
        <v>4</v>
      </c>
      <c r="B394" s="724" t="s">
        <v>2111</v>
      </c>
      <c r="C394" s="724" t="s">
        <v>2400</v>
      </c>
      <c r="D394" s="805" t="s">
        <v>4070</v>
      </c>
      <c r="E394" s="806" t="s">
        <v>2419</v>
      </c>
      <c r="F394" s="724" t="s">
        <v>2396</v>
      </c>
      <c r="G394" s="724" t="s">
        <v>2466</v>
      </c>
      <c r="H394" s="724" t="s">
        <v>563</v>
      </c>
      <c r="I394" s="724" t="s">
        <v>2467</v>
      </c>
      <c r="J394" s="724" t="s">
        <v>2468</v>
      </c>
      <c r="K394" s="724" t="s">
        <v>2469</v>
      </c>
      <c r="L394" s="725">
        <v>900</v>
      </c>
      <c r="M394" s="725">
        <v>2700</v>
      </c>
      <c r="N394" s="724">
        <v>3</v>
      </c>
      <c r="O394" s="807">
        <v>3</v>
      </c>
      <c r="P394" s="725">
        <v>2700</v>
      </c>
      <c r="Q394" s="740">
        <v>1</v>
      </c>
      <c r="R394" s="724">
        <v>3</v>
      </c>
      <c r="S394" s="740">
        <v>1</v>
      </c>
      <c r="T394" s="807">
        <v>3</v>
      </c>
      <c r="U394" s="763">
        <v>1</v>
      </c>
    </row>
    <row r="395" spans="1:21" ht="14.4" customHeight="1" x14ac:dyDescent="0.3">
      <c r="A395" s="723">
        <v>4</v>
      </c>
      <c r="B395" s="724" t="s">
        <v>2111</v>
      </c>
      <c r="C395" s="724" t="s">
        <v>2400</v>
      </c>
      <c r="D395" s="805" t="s">
        <v>4070</v>
      </c>
      <c r="E395" s="806" t="s">
        <v>2421</v>
      </c>
      <c r="F395" s="724" t="s">
        <v>2394</v>
      </c>
      <c r="G395" s="724" t="s">
        <v>3116</v>
      </c>
      <c r="H395" s="724" t="s">
        <v>975</v>
      </c>
      <c r="I395" s="724" t="s">
        <v>3117</v>
      </c>
      <c r="J395" s="724" t="s">
        <v>3118</v>
      </c>
      <c r="K395" s="724" t="s">
        <v>3119</v>
      </c>
      <c r="L395" s="725">
        <v>4.7</v>
      </c>
      <c r="M395" s="725">
        <v>18.8</v>
      </c>
      <c r="N395" s="724">
        <v>4</v>
      </c>
      <c r="O395" s="807">
        <v>1.5</v>
      </c>
      <c r="P395" s="725">
        <v>18.8</v>
      </c>
      <c r="Q395" s="740">
        <v>1</v>
      </c>
      <c r="R395" s="724">
        <v>4</v>
      </c>
      <c r="S395" s="740">
        <v>1</v>
      </c>
      <c r="T395" s="807">
        <v>1.5</v>
      </c>
      <c r="U395" s="763">
        <v>1</v>
      </c>
    </row>
    <row r="396" spans="1:21" ht="14.4" customHeight="1" x14ac:dyDescent="0.3">
      <c r="A396" s="723">
        <v>4</v>
      </c>
      <c r="B396" s="724" t="s">
        <v>2111</v>
      </c>
      <c r="C396" s="724" t="s">
        <v>2400</v>
      </c>
      <c r="D396" s="805" t="s">
        <v>4070</v>
      </c>
      <c r="E396" s="806" t="s">
        <v>2421</v>
      </c>
      <c r="F396" s="724" t="s">
        <v>2394</v>
      </c>
      <c r="G396" s="724" t="s">
        <v>3133</v>
      </c>
      <c r="H396" s="724" t="s">
        <v>563</v>
      </c>
      <c r="I396" s="724" t="s">
        <v>3134</v>
      </c>
      <c r="J396" s="724" t="s">
        <v>3135</v>
      </c>
      <c r="K396" s="724" t="s">
        <v>2473</v>
      </c>
      <c r="L396" s="725">
        <v>46.09</v>
      </c>
      <c r="M396" s="725">
        <v>46.09</v>
      </c>
      <c r="N396" s="724">
        <v>1</v>
      </c>
      <c r="O396" s="807">
        <v>0.5</v>
      </c>
      <c r="P396" s="725"/>
      <c r="Q396" s="740">
        <v>0</v>
      </c>
      <c r="R396" s="724"/>
      <c r="S396" s="740">
        <v>0</v>
      </c>
      <c r="T396" s="807"/>
      <c r="U396" s="763">
        <v>0</v>
      </c>
    </row>
    <row r="397" spans="1:21" ht="14.4" customHeight="1" x14ac:dyDescent="0.3">
      <c r="A397" s="723">
        <v>4</v>
      </c>
      <c r="B397" s="724" t="s">
        <v>2111</v>
      </c>
      <c r="C397" s="724" t="s">
        <v>2400</v>
      </c>
      <c r="D397" s="805" t="s">
        <v>4070</v>
      </c>
      <c r="E397" s="806" t="s">
        <v>2421</v>
      </c>
      <c r="F397" s="724" t="s">
        <v>2394</v>
      </c>
      <c r="G397" s="724" t="s">
        <v>2450</v>
      </c>
      <c r="H397" s="724" t="s">
        <v>975</v>
      </c>
      <c r="I397" s="724" t="s">
        <v>1623</v>
      </c>
      <c r="J397" s="724" t="s">
        <v>1062</v>
      </c>
      <c r="K397" s="724" t="s">
        <v>2314</v>
      </c>
      <c r="L397" s="725">
        <v>154.36000000000001</v>
      </c>
      <c r="M397" s="725">
        <v>154.36000000000001</v>
      </c>
      <c r="N397" s="724">
        <v>1</v>
      </c>
      <c r="O397" s="807">
        <v>1</v>
      </c>
      <c r="P397" s="725">
        <v>154.36000000000001</v>
      </c>
      <c r="Q397" s="740">
        <v>1</v>
      </c>
      <c r="R397" s="724">
        <v>1</v>
      </c>
      <c r="S397" s="740">
        <v>1</v>
      </c>
      <c r="T397" s="807">
        <v>1</v>
      </c>
      <c r="U397" s="763">
        <v>1</v>
      </c>
    </row>
    <row r="398" spans="1:21" ht="14.4" customHeight="1" x14ac:dyDescent="0.3">
      <c r="A398" s="723">
        <v>4</v>
      </c>
      <c r="B398" s="724" t="s">
        <v>2111</v>
      </c>
      <c r="C398" s="724" t="s">
        <v>2400</v>
      </c>
      <c r="D398" s="805" t="s">
        <v>4070</v>
      </c>
      <c r="E398" s="806" t="s">
        <v>2421</v>
      </c>
      <c r="F398" s="724" t="s">
        <v>2394</v>
      </c>
      <c r="G398" s="724" t="s">
        <v>2658</v>
      </c>
      <c r="H398" s="724" t="s">
        <v>975</v>
      </c>
      <c r="I398" s="724" t="s">
        <v>2659</v>
      </c>
      <c r="J398" s="724" t="s">
        <v>2660</v>
      </c>
      <c r="K398" s="724" t="s">
        <v>2661</v>
      </c>
      <c r="L398" s="725">
        <v>70.540000000000006</v>
      </c>
      <c r="M398" s="725">
        <v>70.540000000000006</v>
      </c>
      <c r="N398" s="724">
        <v>1</v>
      </c>
      <c r="O398" s="807">
        <v>1</v>
      </c>
      <c r="P398" s="725"/>
      <c r="Q398" s="740">
        <v>0</v>
      </c>
      <c r="R398" s="724"/>
      <c r="S398" s="740">
        <v>0</v>
      </c>
      <c r="T398" s="807"/>
      <c r="U398" s="763">
        <v>0</v>
      </c>
    </row>
    <row r="399" spans="1:21" ht="14.4" customHeight="1" x14ac:dyDescent="0.3">
      <c r="A399" s="723">
        <v>4</v>
      </c>
      <c r="B399" s="724" t="s">
        <v>2111</v>
      </c>
      <c r="C399" s="724" t="s">
        <v>2400</v>
      </c>
      <c r="D399" s="805" t="s">
        <v>4070</v>
      </c>
      <c r="E399" s="806" t="s">
        <v>2421</v>
      </c>
      <c r="F399" s="724" t="s">
        <v>2394</v>
      </c>
      <c r="G399" s="724" t="s">
        <v>3136</v>
      </c>
      <c r="H399" s="724" t="s">
        <v>975</v>
      </c>
      <c r="I399" s="724" t="s">
        <v>3137</v>
      </c>
      <c r="J399" s="724" t="s">
        <v>992</v>
      </c>
      <c r="K399" s="724" t="s">
        <v>3138</v>
      </c>
      <c r="L399" s="725">
        <v>105.32</v>
      </c>
      <c r="M399" s="725">
        <v>105.32</v>
      </c>
      <c r="N399" s="724">
        <v>1</v>
      </c>
      <c r="O399" s="807">
        <v>1</v>
      </c>
      <c r="P399" s="725">
        <v>105.32</v>
      </c>
      <c r="Q399" s="740">
        <v>1</v>
      </c>
      <c r="R399" s="724">
        <v>1</v>
      </c>
      <c r="S399" s="740">
        <v>1</v>
      </c>
      <c r="T399" s="807">
        <v>1</v>
      </c>
      <c r="U399" s="763">
        <v>1</v>
      </c>
    </row>
    <row r="400" spans="1:21" ht="14.4" customHeight="1" x14ac:dyDescent="0.3">
      <c r="A400" s="723">
        <v>4</v>
      </c>
      <c r="B400" s="724" t="s">
        <v>2111</v>
      </c>
      <c r="C400" s="724" t="s">
        <v>2400</v>
      </c>
      <c r="D400" s="805" t="s">
        <v>4070</v>
      </c>
      <c r="E400" s="806" t="s">
        <v>2421</v>
      </c>
      <c r="F400" s="724" t="s">
        <v>2394</v>
      </c>
      <c r="G400" s="724" t="s">
        <v>2613</v>
      </c>
      <c r="H400" s="724" t="s">
        <v>563</v>
      </c>
      <c r="I400" s="724" t="s">
        <v>2614</v>
      </c>
      <c r="J400" s="724" t="s">
        <v>2096</v>
      </c>
      <c r="K400" s="724" t="s">
        <v>2615</v>
      </c>
      <c r="L400" s="725">
        <v>18.760000000000002</v>
      </c>
      <c r="M400" s="725">
        <v>18.760000000000002</v>
      </c>
      <c r="N400" s="724">
        <v>1</v>
      </c>
      <c r="O400" s="807">
        <v>1</v>
      </c>
      <c r="P400" s="725">
        <v>18.760000000000002</v>
      </c>
      <c r="Q400" s="740">
        <v>1</v>
      </c>
      <c r="R400" s="724">
        <v>1</v>
      </c>
      <c r="S400" s="740">
        <v>1</v>
      </c>
      <c r="T400" s="807">
        <v>1</v>
      </c>
      <c r="U400" s="763">
        <v>1</v>
      </c>
    </row>
    <row r="401" spans="1:21" ht="14.4" customHeight="1" x14ac:dyDescent="0.3">
      <c r="A401" s="723">
        <v>4</v>
      </c>
      <c r="B401" s="724" t="s">
        <v>2111</v>
      </c>
      <c r="C401" s="724" t="s">
        <v>2400</v>
      </c>
      <c r="D401" s="805" t="s">
        <v>4070</v>
      </c>
      <c r="E401" s="806" t="s">
        <v>2421</v>
      </c>
      <c r="F401" s="724" t="s">
        <v>2394</v>
      </c>
      <c r="G401" s="724" t="s">
        <v>2478</v>
      </c>
      <c r="H401" s="724" t="s">
        <v>563</v>
      </c>
      <c r="I401" s="724" t="s">
        <v>3139</v>
      </c>
      <c r="J401" s="724" t="s">
        <v>3140</v>
      </c>
      <c r="K401" s="724" t="s">
        <v>3141</v>
      </c>
      <c r="L401" s="725">
        <v>39.020000000000003</v>
      </c>
      <c r="M401" s="725">
        <v>39.020000000000003</v>
      </c>
      <c r="N401" s="724">
        <v>1</v>
      </c>
      <c r="O401" s="807">
        <v>1</v>
      </c>
      <c r="P401" s="725">
        <v>39.020000000000003</v>
      </c>
      <c r="Q401" s="740">
        <v>1</v>
      </c>
      <c r="R401" s="724">
        <v>1</v>
      </c>
      <c r="S401" s="740">
        <v>1</v>
      </c>
      <c r="T401" s="807">
        <v>1</v>
      </c>
      <c r="U401" s="763">
        <v>1</v>
      </c>
    </row>
    <row r="402" spans="1:21" ht="14.4" customHeight="1" x14ac:dyDescent="0.3">
      <c r="A402" s="723">
        <v>4</v>
      </c>
      <c r="B402" s="724" t="s">
        <v>2111</v>
      </c>
      <c r="C402" s="724" t="s">
        <v>2400</v>
      </c>
      <c r="D402" s="805" t="s">
        <v>4070</v>
      </c>
      <c r="E402" s="806" t="s">
        <v>2421</v>
      </c>
      <c r="F402" s="724" t="s">
        <v>2394</v>
      </c>
      <c r="G402" s="724" t="s">
        <v>3058</v>
      </c>
      <c r="H402" s="724" t="s">
        <v>563</v>
      </c>
      <c r="I402" s="724" t="s">
        <v>3142</v>
      </c>
      <c r="J402" s="724" t="s">
        <v>1593</v>
      </c>
      <c r="K402" s="724" t="s">
        <v>3143</v>
      </c>
      <c r="L402" s="725">
        <v>64.36</v>
      </c>
      <c r="M402" s="725">
        <v>128.72</v>
      </c>
      <c r="N402" s="724">
        <v>2</v>
      </c>
      <c r="O402" s="807">
        <v>2</v>
      </c>
      <c r="P402" s="725">
        <v>64.36</v>
      </c>
      <c r="Q402" s="740">
        <v>0.5</v>
      </c>
      <c r="R402" s="724">
        <v>1</v>
      </c>
      <c r="S402" s="740">
        <v>0.5</v>
      </c>
      <c r="T402" s="807">
        <v>1</v>
      </c>
      <c r="U402" s="763">
        <v>0.5</v>
      </c>
    </row>
    <row r="403" spans="1:21" ht="14.4" customHeight="1" x14ac:dyDescent="0.3">
      <c r="A403" s="723">
        <v>4</v>
      </c>
      <c r="B403" s="724" t="s">
        <v>2111</v>
      </c>
      <c r="C403" s="724" t="s">
        <v>2400</v>
      </c>
      <c r="D403" s="805" t="s">
        <v>4070</v>
      </c>
      <c r="E403" s="806" t="s">
        <v>2421</v>
      </c>
      <c r="F403" s="724" t="s">
        <v>2394</v>
      </c>
      <c r="G403" s="724" t="s">
        <v>2564</v>
      </c>
      <c r="H403" s="724" t="s">
        <v>563</v>
      </c>
      <c r="I403" s="724" t="s">
        <v>753</v>
      </c>
      <c r="J403" s="724" t="s">
        <v>754</v>
      </c>
      <c r="K403" s="724" t="s">
        <v>2565</v>
      </c>
      <c r="L403" s="725">
        <v>0</v>
      </c>
      <c r="M403" s="725">
        <v>0</v>
      </c>
      <c r="N403" s="724">
        <v>1</v>
      </c>
      <c r="O403" s="807">
        <v>0.5</v>
      </c>
      <c r="P403" s="725">
        <v>0</v>
      </c>
      <c r="Q403" s="740"/>
      <c r="R403" s="724">
        <v>1</v>
      </c>
      <c r="S403" s="740">
        <v>1</v>
      </c>
      <c r="T403" s="807">
        <v>0.5</v>
      </c>
      <c r="U403" s="763">
        <v>1</v>
      </c>
    </row>
    <row r="404" spans="1:21" ht="14.4" customHeight="1" x14ac:dyDescent="0.3">
      <c r="A404" s="723">
        <v>4</v>
      </c>
      <c r="B404" s="724" t="s">
        <v>2111</v>
      </c>
      <c r="C404" s="724" t="s">
        <v>2400</v>
      </c>
      <c r="D404" s="805" t="s">
        <v>4070</v>
      </c>
      <c r="E404" s="806" t="s">
        <v>2421</v>
      </c>
      <c r="F404" s="724" t="s">
        <v>2394</v>
      </c>
      <c r="G404" s="724" t="s">
        <v>3144</v>
      </c>
      <c r="H404" s="724" t="s">
        <v>563</v>
      </c>
      <c r="I404" s="724" t="s">
        <v>3145</v>
      </c>
      <c r="J404" s="724" t="s">
        <v>2019</v>
      </c>
      <c r="K404" s="724" t="s">
        <v>2473</v>
      </c>
      <c r="L404" s="725">
        <v>98.75</v>
      </c>
      <c r="M404" s="725">
        <v>98.75</v>
      </c>
      <c r="N404" s="724">
        <v>1</v>
      </c>
      <c r="O404" s="807">
        <v>0.5</v>
      </c>
      <c r="P404" s="725"/>
      <c r="Q404" s="740">
        <v>0</v>
      </c>
      <c r="R404" s="724"/>
      <c r="S404" s="740">
        <v>0</v>
      </c>
      <c r="T404" s="807"/>
      <c r="U404" s="763">
        <v>0</v>
      </c>
    </row>
    <row r="405" spans="1:21" ht="14.4" customHeight="1" x14ac:dyDescent="0.3">
      <c r="A405" s="723">
        <v>4</v>
      </c>
      <c r="B405" s="724" t="s">
        <v>2111</v>
      </c>
      <c r="C405" s="724" t="s">
        <v>2400</v>
      </c>
      <c r="D405" s="805" t="s">
        <v>4070</v>
      </c>
      <c r="E405" s="806" t="s">
        <v>2421</v>
      </c>
      <c r="F405" s="724" t="s">
        <v>2394</v>
      </c>
      <c r="G405" s="724" t="s">
        <v>3146</v>
      </c>
      <c r="H405" s="724" t="s">
        <v>563</v>
      </c>
      <c r="I405" s="724" t="s">
        <v>3147</v>
      </c>
      <c r="J405" s="724" t="s">
        <v>3148</v>
      </c>
      <c r="K405" s="724" t="s">
        <v>3149</v>
      </c>
      <c r="L405" s="725">
        <v>0</v>
      </c>
      <c r="M405" s="725">
        <v>0</v>
      </c>
      <c r="N405" s="724">
        <v>1</v>
      </c>
      <c r="O405" s="807">
        <v>0.5</v>
      </c>
      <c r="P405" s="725">
        <v>0</v>
      </c>
      <c r="Q405" s="740"/>
      <c r="R405" s="724">
        <v>1</v>
      </c>
      <c r="S405" s="740">
        <v>1</v>
      </c>
      <c r="T405" s="807">
        <v>0.5</v>
      </c>
      <c r="U405" s="763">
        <v>1</v>
      </c>
    </row>
    <row r="406" spans="1:21" ht="14.4" customHeight="1" x14ac:dyDescent="0.3">
      <c r="A406" s="723">
        <v>4</v>
      </c>
      <c r="B406" s="724" t="s">
        <v>2111</v>
      </c>
      <c r="C406" s="724" t="s">
        <v>2400</v>
      </c>
      <c r="D406" s="805" t="s">
        <v>4070</v>
      </c>
      <c r="E406" s="806" t="s">
        <v>2421</v>
      </c>
      <c r="F406" s="724" t="s">
        <v>2394</v>
      </c>
      <c r="G406" s="724" t="s">
        <v>2531</v>
      </c>
      <c r="H406" s="724" t="s">
        <v>563</v>
      </c>
      <c r="I406" s="724" t="s">
        <v>956</v>
      </c>
      <c r="J406" s="724" t="s">
        <v>957</v>
      </c>
      <c r="K406" s="724" t="s">
        <v>2650</v>
      </c>
      <c r="L406" s="725">
        <v>0</v>
      </c>
      <c r="M406" s="725">
        <v>0</v>
      </c>
      <c r="N406" s="724">
        <v>2</v>
      </c>
      <c r="O406" s="807">
        <v>0.5</v>
      </c>
      <c r="P406" s="725">
        <v>0</v>
      </c>
      <c r="Q406" s="740"/>
      <c r="R406" s="724">
        <v>2</v>
      </c>
      <c r="S406" s="740">
        <v>1</v>
      </c>
      <c r="T406" s="807">
        <v>0.5</v>
      </c>
      <c r="U406" s="763">
        <v>1</v>
      </c>
    </row>
    <row r="407" spans="1:21" ht="14.4" customHeight="1" x14ac:dyDescent="0.3">
      <c r="A407" s="723">
        <v>4</v>
      </c>
      <c r="B407" s="724" t="s">
        <v>2111</v>
      </c>
      <c r="C407" s="724" t="s">
        <v>2400</v>
      </c>
      <c r="D407" s="805" t="s">
        <v>4070</v>
      </c>
      <c r="E407" s="806" t="s">
        <v>2421</v>
      </c>
      <c r="F407" s="724" t="s">
        <v>2394</v>
      </c>
      <c r="G407" s="724" t="s">
        <v>3150</v>
      </c>
      <c r="H407" s="724" t="s">
        <v>563</v>
      </c>
      <c r="I407" s="724" t="s">
        <v>3151</v>
      </c>
      <c r="J407" s="724" t="s">
        <v>3152</v>
      </c>
      <c r="K407" s="724" t="s">
        <v>3153</v>
      </c>
      <c r="L407" s="725">
        <v>140.72</v>
      </c>
      <c r="M407" s="725">
        <v>140.72</v>
      </c>
      <c r="N407" s="724">
        <v>1</v>
      </c>
      <c r="O407" s="807">
        <v>1</v>
      </c>
      <c r="P407" s="725">
        <v>140.72</v>
      </c>
      <c r="Q407" s="740">
        <v>1</v>
      </c>
      <c r="R407" s="724">
        <v>1</v>
      </c>
      <c r="S407" s="740">
        <v>1</v>
      </c>
      <c r="T407" s="807">
        <v>1</v>
      </c>
      <c r="U407" s="763">
        <v>1</v>
      </c>
    </row>
    <row r="408" spans="1:21" ht="14.4" customHeight="1" x14ac:dyDescent="0.3">
      <c r="A408" s="723">
        <v>4</v>
      </c>
      <c r="B408" s="724" t="s">
        <v>2111</v>
      </c>
      <c r="C408" s="724" t="s">
        <v>2400</v>
      </c>
      <c r="D408" s="805" t="s">
        <v>4070</v>
      </c>
      <c r="E408" s="806" t="s">
        <v>2421</v>
      </c>
      <c r="F408" s="724" t="s">
        <v>2394</v>
      </c>
      <c r="G408" s="724" t="s">
        <v>3154</v>
      </c>
      <c r="H408" s="724" t="s">
        <v>563</v>
      </c>
      <c r="I408" s="724" t="s">
        <v>3155</v>
      </c>
      <c r="J408" s="724" t="s">
        <v>3156</v>
      </c>
      <c r="K408" s="724" t="s">
        <v>3157</v>
      </c>
      <c r="L408" s="725">
        <v>0</v>
      </c>
      <c r="M408" s="725">
        <v>0</v>
      </c>
      <c r="N408" s="724">
        <v>2</v>
      </c>
      <c r="O408" s="807">
        <v>1</v>
      </c>
      <c r="P408" s="725">
        <v>0</v>
      </c>
      <c r="Q408" s="740"/>
      <c r="R408" s="724">
        <v>2</v>
      </c>
      <c r="S408" s="740">
        <v>1</v>
      </c>
      <c r="T408" s="807">
        <v>1</v>
      </c>
      <c r="U408" s="763">
        <v>1</v>
      </c>
    </row>
    <row r="409" spans="1:21" ht="14.4" customHeight="1" x14ac:dyDescent="0.3">
      <c r="A409" s="723">
        <v>4</v>
      </c>
      <c r="B409" s="724" t="s">
        <v>2111</v>
      </c>
      <c r="C409" s="724" t="s">
        <v>2400</v>
      </c>
      <c r="D409" s="805" t="s">
        <v>4070</v>
      </c>
      <c r="E409" s="806" t="s">
        <v>2421</v>
      </c>
      <c r="F409" s="724" t="s">
        <v>2394</v>
      </c>
      <c r="G409" s="724" t="s">
        <v>3154</v>
      </c>
      <c r="H409" s="724" t="s">
        <v>563</v>
      </c>
      <c r="I409" s="724" t="s">
        <v>3158</v>
      </c>
      <c r="J409" s="724" t="s">
        <v>3156</v>
      </c>
      <c r="K409" s="724" t="s">
        <v>3055</v>
      </c>
      <c r="L409" s="725">
        <v>0</v>
      </c>
      <c r="M409" s="725">
        <v>0</v>
      </c>
      <c r="N409" s="724">
        <v>2</v>
      </c>
      <c r="O409" s="807">
        <v>1</v>
      </c>
      <c r="P409" s="725">
        <v>0</v>
      </c>
      <c r="Q409" s="740"/>
      <c r="R409" s="724">
        <v>2</v>
      </c>
      <c r="S409" s="740">
        <v>1</v>
      </c>
      <c r="T409" s="807">
        <v>1</v>
      </c>
      <c r="U409" s="763">
        <v>1</v>
      </c>
    </row>
    <row r="410" spans="1:21" ht="14.4" customHeight="1" x14ac:dyDescent="0.3">
      <c r="A410" s="723">
        <v>4</v>
      </c>
      <c r="B410" s="724" t="s">
        <v>2111</v>
      </c>
      <c r="C410" s="724" t="s">
        <v>2400</v>
      </c>
      <c r="D410" s="805" t="s">
        <v>4070</v>
      </c>
      <c r="E410" s="806" t="s">
        <v>2421</v>
      </c>
      <c r="F410" s="724" t="s">
        <v>2394</v>
      </c>
      <c r="G410" s="724" t="s">
        <v>3159</v>
      </c>
      <c r="H410" s="724" t="s">
        <v>563</v>
      </c>
      <c r="I410" s="724" t="s">
        <v>3160</v>
      </c>
      <c r="J410" s="724" t="s">
        <v>3161</v>
      </c>
      <c r="K410" s="724" t="s">
        <v>3162</v>
      </c>
      <c r="L410" s="725">
        <v>249.45</v>
      </c>
      <c r="M410" s="725">
        <v>748.34999999999991</v>
      </c>
      <c r="N410" s="724">
        <v>3</v>
      </c>
      <c r="O410" s="807">
        <v>1</v>
      </c>
      <c r="P410" s="725"/>
      <c r="Q410" s="740">
        <v>0</v>
      </c>
      <c r="R410" s="724"/>
      <c r="S410" s="740">
        <v>0</v>
      </c>
      <c r="T410" s="807"/>
      <c r="U410" s="763">
        <v>0</v>
      </c>
    </row>
    <row r="411" spans="1:21" ht="14.4" customHeight="1" x14ac:dyDescent="0.3">
      <c r="A411" s="723">
        <v>4</v>
      </c>
      <c r="B411" s="724" t="s">
        <v>2111</v>
      </c>
      <c r="C411" s="724" t="s">
        <v>2400</v>
      </c>
      <c r="D411" s="805" t="s">
        <v>4070</v>
      </c>
      <c r="E411" s="806" t="s">
        <v>2421</v>
      </c>
      <c r="F411" s="724" t="s">
        <v>2394</v>
      </c>
      <c r="G411" s="724" t="s">
        <v>2701</v>
      </c>
      <c r="H411" s="724" t="s">
        <v>563</v>
      </c>
      <c r="I411" s="724" t="s">
        <v>3163</v>
      </c>
      <c r="J411" s="724" t="s">
        <v>1690</v>
      </c>
      <c r="K411" s="724" t="s">
        <v>3164</v>
      </c>
      <c r="L411" s="725">
        <v>0</v>
      </c>
      <c r="M411" s="725">
        <v>0</v>
      </c>
      <c r="N411" s="724">
        <v>2</v>
      </c>
      <c r="O411" s="807">
        <v>0.5</v>
      </c>
      <c r="P411" s="725">
        <v>0</v>
      </c>
      <c r="Q411" s="740"/>
      <c r="R411" s="724">
        <v>2</v>
      </c>
      <c r="S411" s="740">
        <v>1</v>
      </c>
      <c r="T411" s="807">
        <v>0.5</v>
      </c>
      <c r="U411" s="763">
        <v>1</v>
      </c>
    </row>
    <row r="412" spans="1:21" ht="14.4" customHeight="1" x14ac:dyDescent="0.3">
      <c r="A412" s="723">
        <v>4</v>
      </c>
      <c r="B412" s="724" t="s">
        <v>2111</v>
      </c>
      <c r="C412" s="724" t="s">
        <v>2400</v>
      </c>
      <c r="D412" s="805" t="s">
        <v>4070</v>
      </c>
      <c r="E412" s="806" t="s">
        <v>2421</v>
      </c>
      <c r="F412" s="724" t="s">
        <v>2394</v>
      </c>
      <c r="G412" s="724" t="s">
        <v>2515</v>
      </c>
      <c r="H412" s="724" t="s">
        <v>563</v>
      </c>
      <c r="I412" s="724" t="s">
        <v>2516</v>
      </c>
      <c r="J412" s="724" t="s">
        <v>1483</v>
      </c>
      <c r="K412" s="724" t="s">
        <v>2517</v>
      </c>
      <c r="L412" s="725">
        <v>301.2</v>
      </c>
      <c r="M412" s="725">
        <v>903.59999999999991</v>
      </c>
      <c r="N412" s="724">
        <v>3</v>
      </c>
      <c r="O412" s="807">
        <v>2</v>
      </c>
      <c r="P412" s="725">
        <v>602.4</v>
      </c>
      <c r="Q412" s="740">
        <v>0.66666666666666674</v>
      </c>
      <c r="R412" s="724">
        <v>2</v>
      </c>
      <c r="S412" s="740">
        <v>0.66666666666666663</v>
      </c>
      <c r="T412" s="807">
        <v>1.5</v>
      </c>
      <c r="U412" s="763">
        <v>0.75</v>
      </c>
    </row>
    <row r="413" spans="1:21" ht="14.4" customHeight="1" x14ac:dyDescent="0.3">
      <c r="A413" s="723">
        <v>4</v>
      </c>
      <c r="B413" s="724" t="s">
        <v>2111</v>
      </c>
      <c r="C413" s="724" t="s">
        <v>2400</v>
      </c>
      <c r="D413" s="805" t="s">
        <v>4070</v>
      </c>
      <c r="E413" s="806" t="s">
        <v>2421</v>
      </c>
      <c r="F413" s="724" t="s">
        <v>2394</v>
      </c>
      <c r="G413" s="724" t="s">
        <v>2515</v>
      </c>
      <c r="H413" s="724" t="s">
        <v>563</v>
      </c>
      <c r="I413" s="724" t="s">
        <v>2626</v>
      </c>
      <c r="J413" s="724" t="s">
        <v>1483</v>
      </c>
      <c r="K413" s="724" t="s">
        <v>2517</v>
      </c>
      <c r="L413" s="725">
        <v>185.26</v>
      </c>
      <c r="M413" s="725">
        <v>370.52</v>
      </c>
      <c r="N413" s="724">
        <v>2</v>
      </c>
      <c r="O413" s="807">
        <v>1</v>
      </c>
      <c r="P413" s="725">
        <v>185.26</v>
      </c>
      <c r="Q413" s="740">
        <v>0.5</v>
      </c>
      <c r="R413" s="724">
        <v>1</v>
      </c>
      <c r="S413" s="740">
        <v>0.5</v>
      </c>
      <c r="T413" s="807">
        <v>0.5</v>
      </c>
      <c r="U413" s="763">
        <v>0.5</v>
      </c>
    </row>
    <row r="414" spans="1:21" ht="14.4" customHeight="1" x14ac:dyDescent="0.3">
      <c r="A414" s="723">
        <v>4</v>
      </c>
      <c r="B414" s="724" t="s">
        <v>2111</v>
      </c>
      <c r="C414" s="724" t="s">
        <v>2400</v>
      </c>
      <c r="D414" s="805" t="s">
        <v>4070</v>
      </c>
      <c r="E414" s="806" t="s">
        <v>2421</v>
      </c>
      <c r="F414" s="724" t="s">
        <v>2394</v>
      </c>
      <c r="G414" s="724" t="s">
        <v>2627</v>
      </c>
      <c r="H414" s="724" t="s">
        <v>563</v>
      </c>
      <c r="I414" s="724" t="s">
        <v>655</v>
      </c>
      <c r="J414" s="724" t="s">
        <v>2628</v>
      </c>
      <c r="K414" s="724" t="s">
        <v>2629</v>
      </c>
      <c r="L414" s="725">
        <v>0</v>
      </c>
      <c r="M414" s="725">
        <v>0</v>
      </c>
      <c r="N414" s="724">
        <v>1</v>
      </c>
      <c r="O414" s="807">
        <v>0.5</v>
      </c>
      <c r="P414" s="725"/>
      <c r="Q414" s="740"/>
      <c r="R414" s="724"/>
      <c r="S414" s="740">
        <v>0</v>
      </c>
      <c r="T414" s="807"/>
      <c r="U414" s="763">
        <v>0</v>
      </c>
    </row>
    <row r="415" spans="1:21" ht="14.4" customHeight="1" x14ac:dyDescent="0.3">
      <c r="A415" s="723">
        <v>4</v>
      </c>
      <c r="B415" s="724" t="s">
        <v>2111</v>
      </c>
      <c r="C415" s="724" t="s">
        <v>2400</v>
      </c>
      <c r="D415" s="805" t="s">
        <v>4070</v>
      </c>
      <c r="E415" s="806" t="s">
        <v>2421</v>
      </c>
      <c r="F415" s="724" t="s">
        <v>2394</v>
      </c>
      <c r="G415" s="724" t="s">
        <v>2457</v>
      </c>
      <c r="H415" s="724" t="s">
        <v>563</v>
      </c>
      <c r="I415" s="724" t="s">
        <v>2552</v>
      </c>
      <c r="J415" s="724" t="s">
        <v>925</v>
      </c>
      <c r="K415" s="724" t="s">
        <v>2458</v>
      </c>
      <c r="L415" s="725">
        <v>52.61</v>
      </c>
      <c r="M415" s="725">
        <v>52.61</v>
      </c>
      <c r="N415" s="724">
        <v>1</v>
      </c>
      <c r="O415" s="807">
        <v>0.5</v>
      </c>
      <c r="P415" s="725">
        <v>52.61</v>
      </c>
      <c r="Q415" s="740">
        <v>1</v>
      </c>
      <c r="R415" s="724">
        <v>1</v>
      </c>
      <c r="S415" s="740">
        <v>1</v>
      </c>
      <c r="T415" s="807">
        <v>0.5</v>
      </c>
      <c r="U415" s="763">
        <v>1</v>
      </c>
    </row>
    <row r="416" spans="1:21" ht="14.4" customHeight="1" x14ac:dyDescent="0.3">
      <c r="A416" s="723">
        <v>4</v>
      </c>
      <c r="B416" s="724" t="s">
        <v>2111</v>
      </c>
      <c r="C416" s="724" t="s">
        <v>2400</v>
      </c>
      <c r="D416" s="805" t="s">
        <v>4070</v>
      </c>
      <c r="E416" s="806" t="s">
        <v>2421</v>
      </c>
      <c r="F416" s="724" t="s">
        <v>2394</v>
      </c>
      <c r="G416" s="724" t="s">
        <v>2451</v>
      </c>
      <c r="H416" s="724" t="s">
        <v>975</v>
      </c>
      <c r="I416" s="724" t="s">
        <v>999</v>
      </c>
      <c r="J416" s="724" t="s">
        <v>2263</v>
      </c>
      <c r="K416" s="724" t="s">
        <v>2264</v>
      </c>
      <c r="L416" s="725">
        <v>0</v>
      </c>
      <c r="M416" s="725">
        <v>0</v>
      </c>
      <c r="N416" s="724">
        <v>4</v>
      </c>
      <c r="O416" s="807">
        <v>3</v>
      </c>
      <c r="P416" s="725">
        <v>0</v>
      </c>
      <c r="Q416" s="740"/>
      <c r="R416" s="724">
        <v>3</v>
      </c>
      <c r="S416" s="740">
        <v>0.75</v>
      </c>
      <c r="T416" s="807">
        <v>2.5</v>
      </c>
      <c r="U416" s="763">
        <v>0.83333333333333337</v>
      </c>
    </row>
    <row r="417" spans="1:21" ht="14.4" customHeight="1" x14ac:dyDescent="0.3">
      <c r="A417" s="723">
        <v>4</v>
      </c>
      <c r="B417" s="724" t="s">
        <v>2111</v>
      </c>
      <c r="C417" s="724" t="s">
        <v>2400</v>
      </c>
      <c r="D417" s="805" t="s">
        <v>4070</v>
      </c>
      <c r="E417" s="806" t="s">
        <v>2421</v>
      </c>
      <c r="F417" s="724" t="s">
        <v>2394</v>
      </c>
      <c r="G417" s="724" t="s">
        <v>3071</v>
      </c>
      <c r="H417" s="724" t="s">
        <v>563</v>
      </c>
      <c r="I417" s="724" t="s">
        <v>3072</v>
      </c>
      <c r="J417" s="724" t="s">
        <v>3073</v>
      </c>
      <c r="K417" s="724" t="s">
        <v>3074</v>
      </c>
      <c r="L417" s="725">
        <v>96.81</v>
      </c>
      <c r="M417" s="725">
        <v>193.62</v>
      </c>
      <c r="N417" s="724">
        <v>2</v>
      </c>
      <c r="O417" s="807">
        <v>1</v>
      </c>
      <c r="P417" s="725">
        <v>193.62</v>
      </c>
      <c r="Q417" s="740">
        <v>1</v>
      </c>
      <c r="R417" s="724">
        <v>2</v>
      </c>
      <c r="S417" s="740">
        <v>1</v>
      </c>
      <c r="T417" s="807">
        <v>1</v>
      </c>
      <c r="U417" s="763">
        <v>1</v>
      </c>
    </row>
    <row r="418" spans="1:21" ht="14.4" customHeight="1" x14ac:dyDescent="0.3">
      <c r="A418" s="723">
        <v>4</v>
      </c>
      <c r="B418" s="724" t="s">
        <v>2111</v>
      </c>
      <c r="C418" s="724" t="s">
        <v>2400</v>
      </c>
      <c r="D418" s="805" t="s">
        <v>4070</v>
      </c>
      <c r="E418" s="806" t="s">
        <v>2421</v>
      </c>
      <c r="F418" s="724" t="s">
        <v>2394</v>
      </c>
      <c r="G418" s="724" t="s">
        <v>2499</v>
      </c>
      <c r="H418" s="724" t="s">
        <v>563</v>
      </c>
      <c r="I418" s="724" t="s">
        <v>2601</v>
      </c>
      <c r="J418" s="724" t="s">
        <v>1157</v>
      </c>
      <c r="K418" s="724" t="s">
        <v>2500</v>
      </c>
      <c r="L418" s="725">
        <v>42.54</v>
      </c>
      <c r="M418" s="725">
        <v>42.54</v>
      </c>
      <c r="N418" s="724">
        <v>1</v>
      </c>
      <c r="O418" s="807">
        <v>1</v>
      </c>
      <c r="P418" s="725">
        <v>42.54</v>
      </c>
      <c r="Q418" s="740">
        <v>1</v>
      </c>
      <c r="R418" s="724">
        <v>1</v>
      </c>
      <c r="S418" s="740">
        <v>1</v>
      </c>
      <c r="T418" s="807">
        <v>1</v>
      </c>
      <c r="U418" s="763">
        <v>1</v>
      </c>
    </row>
    <row r="419" spans="1:21" ht="14.4" customHeight="1" x14ac:dyDescent="0.3">
      <c r="A419" s="723">
        <v>4</v>
      </c>
      <c r="B419" s="724" t="s">
        <v>2111</v>
      </c>
      <c r="C419" s="724" t="s">
        <v>2400</v>
      </c>
      <c r="D419" s="805" t="s">
        <v>4070</v>
      </c>
      <c r="E419" s="806" t="s">
        <v>2421</v>
      </c>
      <c r="F419" s="724" t="s">
        <v>2394</v>
      </c>
      <c r="G419" s="724" t="s">
        <v>2499</v>
      </c>
      <c r="H419" s="724" t="s">
        <v>563</v>
      </c>
      <c r="I419" s="724" t="s">
        <v>2518</v>
      </c>
      <c r="J419" s="724" t="s">
        <v>1157</v>
      </c>
      <c r="K419" s="724" t="s">
        <v>2519</v>
      </c>
      <c r="L419" s="725">
        <v>59.56</v>
      </c>
      <c r="M419" s="725">
        <v>59.56</v>
      </c>
      <c r="N419" s="724">
        <v>1</v>
      </c>
      <c r="O419" s="807">
        <v>1</v>
      </c>
      <c r="P419" s="725">
        <v>59.56</v>
      </c>
      <c r="Q419" s="740">
        <v>1</v>
      </c>
      <c r="R419" s="724">
        <v>1</v>
      </c>
      <c r="S419" s="740">
        <v>1</v>
      </c>
      <c r="T419" s="807">
        <v>1</v>
      </c>
      <c r="U419" s="763">
        <v>1</v>
      </c>
    </row>
    <row r="420" spans="1:21" ht="14.4" customHeight="1" x14ac:dyDescent="0.3">
      <c r="A420" s="723">
        <v>4</v>
      </c>
      <c r="B420" s="724" t="s">
        <v>2111</v>
      </c>
      <c r="C420" s="724" t="s">
        <v>2400</v>
      </c>
      <c r="D420" s="805" t="s">
        <v>4070</v>
      </c>
      <c r="E420" s="806" t="s">
        <v>2421</v>
      </c>
      <c r="F420" s="724" t="s">
        <v>2394</v>
      </c>
      <c r="G420" s="724" t="s">
        <v>3165</v>
      </c>
      <c r="H420" s="724" t="s">
        <v>563</v>
      </c>
      <c r="I420" s="724" t="s">
        <v>3166</v>
      </c>
      <c r="J420" s="724" t="s">
        <v>3167</v>
      </c>
      <c r="K420" s="724" t="s">
        <v>3168</v>
      </c>
      <c r="L420" s="725">
        <v>140.94999999999999</v>
      </c>
      <c r="M420" s="725">
        <v>281.89999999999998</v>
      </c>
      <c r="N420" s="724">
        <v>2</v>
      </c>
      <c r="O420" s="807">
        <v>0.5</v>
      </c>
      <c r="P420" s="725">
        <v>281.89999999999998</v>
      </c>
      <c r="Q420" s="740">
        <v>1</v>
      </c>
      <c r="R420" s="724">
        <v>2</v>
      </c>
      <c r="S420" s="740">
        <v>1</v>
      </c>
      <c r="T420" s="807">
        <v>0.5</v>
      </c>
      <c r="U420" s="763">
        <v>1</v>
      </c>
    </row>
    <row r="421" spans="1:21" ht="14.4" customHeight="1" x14ac:dyDescent="0.3">
      <c r="A421" s="723">
        <v>4</v>
      </c>
      <c r="B421" s="724" t="s">
        <v>2111</v>
      </c>
      <c r="C421" s="724" t="s">
        <v>2400</v>
      </c>
      <c r="D421" s="805" t="s">
        <v>4070</v>
      </c>
      <c r="E421" s="806" t="s">
        <v>2421</v>
      </c>
      <c r="F421" s="724" t="s">
        <v>2394</v>
      </c>
      <c r="G421" s="724" t="s">
        <v>2577</v>
      </c>
      <c r="H421" s="724" t="s">
        <v>563</v>
      </c>
      <c r="I421" s="724" t="s">
        <v>3169</v>
      </c>
      <c r="J421" s="724" t="s">
        <v>3080</v>
      </c>
      <c r="K421" s="724" t="s">
        <v>3170</v>
      </c>
      <c r="L421" s="725">
        <v>133.94</v>
      </c>
      <c r="M421" s="725">
        <v>267.88</v>
      </c>
      <c r="N421" s="724">
        <v>2</v>
      </c>
      <c r="O421" s="807">
        <v>1</v>
      </c>
      <c r="P421" s="725"/>
      <c r="Q421" s="740">
        <v>0</v>
      </c>
      <c r="R421" s="724"/>
      <c r="S421" s="740">
        <v>0</v>
      </c>
      <c r="T421" s="807"/>
      <c r="U421" s="763">
        <v>0</v>
      </c>
    </row>
    <row r="422" spans="1:21" ht="14.4" customHeight="1" x14ac:dyDescent="0.3">
      <c r="A422" s="723">
        <v>4</v>
      </c>
      <c r="B422" s="724" t="s">
        <v>2111</v>
      </c>
      <c r="C422" s="724" t="s">
        <v>2400</v>
      </c>
      <c r="D422" s="805" t="s">
        <v>4070</v>
      </c>
      <c r="E422" s="806" t="s">
        <v>2421</v>
      </c>
      <c r="F422" s="724" t="s">
        <v>2395</v>
      </c>
      <c r="G422" s="724" t="s">
        <v>2508</v>
      </c>
      <c r="H422" s="724" t="s">
        <v>563</v>
      </c>
      <c r="I422" s="724" t="s">
        <v>2511</v>
      </c>
      <c r="J422" s="724" t="s">
        <v>2510</v>
      </c>
      <c r="K422" s="724"/>
      <c r="L422" s="725">
        <v>0</v>
      </c>
      <c r="M422" s="725">
        <v>0</v>
      </c>
      <c r="N422" s="724">
        <v>2</v>
      </c>
      <c r="O422" s="807">
        <v>2</v>
      </c>
      <c r="P422" s="725">
        <v>0</v>
      </c>
      <c r="Q422" s="740"/>
      <c r="R422" s="724">
        <v>2</v>
      </c>
      <c r="S422" s="740">
        <v>1</v>
      </c>
      <c r="T422" s="807">
        <v>2</v>
      </c>
      <c r="U422" s="763">
        <v>1</v>
      </c>
    </row>
    <row r="423" spans="1:21" ht="14.4" customHeight="1" x14ac:dyDescent="0.3">
      <c r="A423" s="723">
        <v>4</v>
      </c>
      <c r="B423" s="724" t="s">
        <v>2111</v>
      </c>
      <c r="C423" s="724" t="s">
        <v>2400</v>
      </c>
      <c r="D423" s="805" t="s">
        <v>4070</v>
      </c>
      <c r="E423" s="806" t="s">
        <v>2421</v>
      </c>
      <c r="F423" s="724" t="s">
        <v>2396</v>
      </c>
      <c r="G423" s="724" t="s">
        <v>2459</v>
      </c>
      <c r="H423" s="724" t="s">
        <v>563</v>
      </c>
      <c r="I423" s="724" t="s">
        <v>2460</v>
      </c>
      <c r="J423" s="724" t="s">
        <v>2461</v>
      </c>
      <c r="K423" s="724" t="s">
        <v>2462</v>
      </c>
      <c r="L423" s="725">
        <v>100</v>
      </c>
      <c r="M423" s="725">
        <v>100</v>
      </c>
      <c r="N423" s="724">
        <v>1</v>
      </c>
      <c r="O423" s="807">
        <v>1</v>
      </c>
      <c r="P423" s="725">
        <v>100</v>
      </c>
      <c r="Q423" s="740">
        <v>1</v>
      </c>
      <c r="R423" s="724">
        <v>1</v>
      </c>
      <c r="S423" s="740">
        <v>1</v>
      </c>
      <c r="T423" s="807">
        <v>1</v>
      </c>
      <c r="U423" s="763">
        <v>1</v>
      </c>
    </row>
    <row r="424" spans="1:21" ht="14.4" customHeight="1" x14ac:dyDescent="0.3">
      <c r="A424" s="723">
        <v>4</v>
      </c>
      <c r="B424" s="724" t="s">
        <v>2111</v>
      </c>
      <c r="C424" s="724" t="s">
        <v>2400</v>
      </c>
      <c r="D424" s="805" t="s">
        <v>4070</v>
      </c>
      <c r="E424" s="806" t="s">
        <v>2421</v>
      </c>
      <c r="F424" s="724" t="s">
        <v>2396</v>
      </c>
      <c r="G424" s="724" t="s">
        <v>3031</v>
      </c>
      <c r="H424" s="724" t="s">
        <v>563</v>
      </c>
      <c r="I424" s="724" t="s">
        <v>3032</v>
      </c>
      <c r="J424" s="724" t="s">
        <v>3033</v>
      </c>
      <c r="K424" s="724" t="s">
        <v>3034</v>
      </c>
      <c r="L424" s="725">
        <v>410</v>
      </c>
      <c r="M424" s="725">
        <v>4100</v>
      </c>
      <c r="N424" s="724">
        <v>10</v>
      </c>
      <c r="O424" s="807">
        <v>10</v>
      </c>
      <c r="P424" s="725">
        <v>4100</v>
      </c>
      <c r="Q424" s="740">
        <v>1</v>
      </c>
      <c r="R424" s="724">
        <v>10</v>
      </c>
      <c r="S424" s="740">
        <v>1</v>
      </c>
      <c r="T424" s="807">
        <v>10</v>
      </c>
      <c r="U424" s="763">
        <v>1</v>
      </c>
    </row>
    <row r="425" spans="1:21" ht="14.4" customHeight="1" x14ac:dyDescent="0.3">
      <c r="A425" s="723">
        <v>4</v>
      </c>
      <c r="B425" s="724" t="s">
        <v>2111</v>
      </c>
      <c r="C425" s="724" t="s">
        <v>2400</v>
      </c>
      <c r="D425" s="805" t="s">
        <v>4070</v>
      </c>
      <c r="E425" s="806" t="s">
        <v>2421</v>
      </c>
      <c r="F425" s="724" t="s">
        <v>2396</v>
      </c>
      <c r="G425" s="724" t="s">
        <v>3031</v>
      </c>
      <c r="H425" s="724" t="s">
        <v>563</v>
      </c>
      <c r="I425" s="724" t="s">
        <v>3035</v>
      </c>
      <c r="J425" s="724" t="s">
        <v>3036</v>
      </c>
      <c r="K425" s="724" t="s">
        <v>3037</v>
      </c>
      <c r="L425" s="725">
        <v>566</v>
      </c>
      <c r="M425" s="725">
        <v>566</v>
      </c>
      <c r="N425" s="724">
        <v>1</v>
      </c>
      <c r="O425" s="807">
        <v>1</v>
      </c>
      <c r="P425" s="725"/>
      <c r="Q425" s="740">
        <v>0</v>
      </c>
      <c r="R425" s="724"/>
      <c r="S425" s="740">
        <v>0</v>
      </c>
      <c r="T425" s="807"/>
      <c r="U425" s="763">
        <v>0</v>
      </c>
    </row>
    <row r="426" spans="1:21" ht="14.4" customHeight="1" x14ac:dyDescent="0.3">
      <c r="A426" s="723">
        <v>4</v>
      </c>
      <c r="B426" s="724" t="s">
        <v>2111</v>
      </c>
      <c r="C426" s="724" t="s">
        <v>2400</v>
      </c>
      <c r="D426" s="805" t="s">
        <v>4070</v>
      </c>
      <c r="E426" s="806" t="s">
        <v>2421</v>
      </c>
      <c r="F426" s="724" t="s">
        <v>2396</v>
      </c>
      <c r="G426" s="724" t="s">
        <v>2466</v>
      </c>
      <c r="H426" s="724" t="s">
        <v>563</v>
      </c>
      <c r="I426" s="724" t="s">
        <v>2467</v>
      </c>
      <c r="J426" s="724" t="s">
        <v>2468</v>
      </c>
      <c r="K426" s="724" t="s">
        <v>2469</v>
      </c>
      <c r="L426" s="725">
        <v>900</v>
      </c>
      <c r="M426" s="725">
        <v>900</v>
      </c>
      <c r="N426" s="724">
        <v>1</v>
      </c>
      <c r="O426" s="807">
        <v>1</v>
      </c>
      <c r="P426" s="725">
        <v>900</v>
      </c>
      <c r="Q426" s="740">
        <v>1</v>
      </c>
      <c r="R426" s="724">
        <v>1</v>
      </c>
      <c r="S426" s="740">
        <v>1</v>
      </c>
      <c r="T426" s="807">
        <v>1</v>
      </c>
      <c r="U426" s="763">
        <v>1</v>
      </c>
    </row>
    <row r="427" spans="1:21" ht="14.4" customHeight="1" x14ac:dyDescent="0.3">
      <c r="A427" s="723">
        <v>4</v>
      </c>
      <c r="B427" s="724" t="s">
        <v>2111</v>
      </c>
      <c r="C427" s="724" t="s">
        <v>2400</v>
      </c>
      <c r="D427" s="805" t="s">
        <v>4070</v>
      </c>
      <c r="E427" s="806" t="s">
        <v>2422</v>
      </c>
      <c r="F427" s="724" t="s">
        <v>2394</v>
      </c>
      <c r="G427" s="724" t="s">
        <v>3171</v>
      </c>
      <c r="H427" s="724" t="s">
        <v>563</v>
      </c>
      <c r="I427" s="724" t="s">
        <v>3172</v>
      </c>
      <c r="J427" s="724" t="s">
        <v>3173</v>
      </c>
      <c r="K427" s="724" t="s">
        <v>3174</v>
      </c>
      <c r="L427" s="725">
        <v>1295.6400000000001</v>
      </c>
      <c r="M427" s="725">
        <v>1295.6400000000001</v>
      </c>
      <c r="N427" s="724">
        <v>1</v>
      </c>
      <c r="O427" s="807">
        <v>1</v>
      </c>
      <c r="P427" s="725">
        <v>1295.6400000000001</v>
      </c>
      <c r="Q427" s="740">
        <v>1</v>
      </c>
      <c r="R427" s="724">
        <v>1</v>
      </c>
      <c r="S427" s="740">
        <v>1</v>
      </c>
      <c r="T427" s="807">
        <v>1</v>
      </c>
      <c r="U427" s="763">
        <v>1</v>
      </c>
    </row>
    <row r="428" spans="1:21" ht="14.4" customHeight="1" x14ac:dyDescent="0.3">
      <c r="A428" s="723">
        <v>4</v>
      </c>
      <c r="B428" s="724" t="s">
        <v>2111</v>
      </c>
      <c r="C428" s="724" t="s">
        <v>2400</v>
      </c>
      <c r="D428" s="805" t="s">
        <v>4070</v>
      </c>
      <c r="E428" s="806" t="s">
        <v>2422</v>
      </c>
      <c r="F428" s="724" t="s">
        <v>2394</v>
      </c>
      <c r="G428" s="724" t="s">
        <v>3116</v>
      </c>
      <c r="H428" s="724" t="s">
        <v>975</v>
      </c>
      <c r="I428" s="724" t="s">
        <v>3117</v>
      </c>
      <c r="J428" s="724" t="s">
        <v>3118</v>
      </c>
      <c r="K428" s="724" t="s">
        <v>3119</v>
      </c>
      <c r="L428" s="725">
        <v>4.7</v>
      </c>
      <c r="M428" s="725">
        <v>9.4</v>
      </c>
      <c r="N428" s="724">
        <v>2</v>
      </c>
      <c r="O428" s="807">
        <v>0.5</v>
      </c>
      <c r="P428" s="725"/>
      <c r="Q428" s="740">
        <v>0</v>
      </c>
      <c r="R428" s="724"/>
      <c r="S428" s="740">
        <v>0</v>
      </c>
      <c r="T428" s="807"/>
      <c r="U428" s="763">
        <v>0</v>
      </c>
    </row>
    <row r="429" spans="1:21" ht="14.4" customHeight="1" x14ac:dyDescent="0.3">
      <c r="A429" s="723">
        <v>4</v>
      </c>
      <c r="B429" s="724" t="s">
        <v>2111</v>
      </c>
      <c r="C429" s="724" t="s">
        <v>2400</v>
      </c>
      <c r="D429" s="805" t="s">
        <v>4070</v>
      </c>
      <c r="E429" s="806" t="s">
        <v>2422</v>
      </c>
      <c r="F429" s="724" t="s">
        <v>2394</v>
      </c>
      <c r="G429" s="724" t="s">
        <v>2450</v>
      </c>
      <c r="H429" s="724" t="s">
        <v>975</v>
      </c>
      <c r="I429" s="724" t="s">
        <v>1623</v>
      </c>
      <c r="J429" s="724" t="s">
        <v>1062</v>
      </c>
      <c r="K429" s="724" t="s">
        <v>2314</v>
      </c>
      <c r="L429" s="725">
        <v>154.36000000000001</v>
      </c>
      <c r="M429" s="725">
        <v>308.72000000000003</v>
      </c>
      <c r="N429" s="724">
        <v>2</v>
      </c>
      <c r="O429" s="807">
        <v>0.5</v>
      </c>
      <c r="P429" s="725">
        <v>308.72000000000003</v>
      </c>
      <c r="Q429" s="740">
        <v>1</v>
      </c>
      <c r="R429" s="724">
        <v>2</v>
      </c>
      <c r="S429" s="740">
        <v>1</v>
      </c>
      <c r="T429" s="807">
        <v>0.5</v>
      </c>
      <c r="U429" s="763">
        <v>1</v>
      </c>
    </row>
    <row r="430" spans="1:21" ht="14.4" customHeight="1" x14ac:dyDescent="0.3">
      <c r="A430" s="723">
        <v>4</v>
      </c>
      <c r="B430" s="724" t="s">
        <v>2111</v>
      </c>
      <c r="C430" s="724" t="s">
        <v>2400</v>
      </c>
      <c r="D430" s="805" t="s">
        <v>4070</v>
      </c>
      <c r="E430" s="806" t="s">
        <v>2422</v>
      </c>
      <c r="F430" s="724" t="s">
        <v>2394</v>
      </c>
      <c r="G430" s="724" t="s">
        <v>2450</v>
      </c>
      <c r="H430" s="724" t="s">
        <v>563</v>
      </c>
      <c r="I430" s="724" t="s">
        <v>3175</v>
      </c>
      <c r="J430" s="724" t="s">
        <v>1062</v>
      </c>
      <c r="K430" s="724" t="s">
        <v>2314</v>
      </c>
      <c r="L430" s="725">
        <v>154.36000000000001</v>
      </c>
      <c r="M430" s="725">
        <v>308.72000000000003</v>
      </c>
      <c r="N430" s="724">
        <v>2</v>
      </c>
      <c r="O430" s="807">
        <v>0.5</v>
      </c>
      <c r="P430" s="725">
        <v>308.72000000000003</v>
      </c>
      <c r="Q430" s="740">
        <v>1</v>
      </c>
      <c r="R430" s="724">
        <v>2</v>
      </c>
      <c r="S430" s="740">
        <v>1</v>
      </c>
      <c r="T430" s="807">
        <v>0.5</v>
      </c>
      <c r="U430" s="763">
        <v>1</v>
      </c>
    </row>
    <row r="431" spans="1:21" ht="14.4" customHeight="1" x14ac:dyDescent="0.3">
      <c r="A431" s="723">
        <v>4</v>
      </c>
      <c r="B431" s="724" t="s">
        <v>2111</v>
      </c>
      <c r="C431" s="724" t="s">
        <v>2400</v>
      </c>
      <c r="D431" s="805" t="s">
        <v>4070</v>
      </c>
      <c r="E431" s="806" t="s">
        <v>2422</v>
      </c>
      <c r="F431" s="724" t="s">
        <v>2394</v>
      </c>
      <c r="G431" s="724" t="s">
        <v>2450</v>
      </c>
      <c r="H431" s="724" t="s">
        <v>563</v>
      </c>
      <c r="I431" s="724" t="s">
        <v>3176</v>
      </c>
      <c r="J431" s="724" t="s">
        <v>1062</v>
      </c>
      <c r="K431" s="724" t="s">
        <v>2314</v>
      </c>
      <c r="L431" s="725">
        <v>154.36000000000001</v>
      </c>
      <c r="M431" s="725">
        <v>463.08000000000004</v>
      </c>
      <c r="N431" s="724">
        <v>3</v>
      </c>
      <c r="O431" s="807">
        <v>0.5</v>
      </c>
      <c r="P431" s="725"/>
      <c r="Q431" s="740">
        <v>0</v>
      </c>
      <c r="R431" s="724"/>
      <c r="S431" s="740">
        <v>0</v>
      </c>
      <c r="T431" s="807"/>
      <c r="U431" s="763">
        <v>0</v>
      </c>
    </row>
    <row r="432" spans="1:21" ht="14.4" customHeight="1" x14ac:dyDescent="0.3">
      <c r="A432" s="723">
        <v>4</v>
      </c>
      <c r="B432" s="724" t="s">
        <v>2111</v>
      </c>
      <c r="C432" s="724" t="s">
        <v>2400</v>
      </c>
      <c r="D432" s="805" t="s">
        <v>4070</v>
      </c>
      <c r="E432" s="806" t="s">
        <v>2422</v>
      </c>
      <c r="F432" s="724" t="s">
        <v>2394</v>
      </c>
      <c r="G432" s="724" t="s">
        <v>2658</v>
      </c>
      <c r="H432" s="724" t="s">
        <v>975</v>
      </c>
      <c r="I432" s="724" t="s">
        <v>2659</v>
      </c>
      <c r="J432" s="724" t="s">
        <v>2660</v>
      </c>
      <c r="K432" s="724" t="s">
        <v>2661</v>
      </c>
      <c r="L432" s="725">
        <v>70.540000000000006</v>
      </c>
      <c r="M432" s="725">
        <v>70.540000000000006</v>
      </c>
      <c r="N432" s="724">
        <v>1</v>
      </c>
      <c r="O432" s="807">
        <v>1</v>
      </c>
      <c r="P432" s="725">
        <v>70.540000000000006</v>
      </c>
      <c r="Q432" s="740">
        <v>1</v>
      </c>
      <c r="R432" s="724">
        <v>1</v>
      </c>
      <c r="S432" s="740">
        <v>1</v>
      </c>
      <c r="T432" s="807">
        <v>1</v>
      </c>
      <c r="U432" s="763">
        <v>1</v>
      </c>
    </row>
    <row r="433" spans="1:21" ht="14.4" customHeight="1" x14ac:dyDescent="0.3">
      <c r="A433" s="723">
        <v>4</v>
      </c>
      <c r="B433" s="724" t="s">
        <v>2111</v>
      </c>
      <c r="C433" s="724" t="s">
        <v>2400</v>
      </c>
      <c r="D433" s="805" t="s">
        <v>4070</v>
      </c>
      <c r="E433" s="806" t="s">
        <v>2422</v>
      </c>
      <c r="F433" s="724" t="s">
        <v>2394</v>
      </c>
      <c r="G433" s="724" t="s">
        <v>3177</v>
      </c>
      <c r="H433" s="724" t="s">
        <v>563</v>
      </c>
      <c r="I433" s="724" t="s">
        <v>3178</v>
      </c>
      <c r="J433" s="724" t="s">
        <v>3179</v>
      </c>
      <c r="K433" s="724" t="s">
        <v>3180</v>
      </c>
      <c r="L433" s="725">
        <v>86.02</v>
      </c>
      <c r="M433" s="725">
        <v>172.04</v>
      </c>
      <c r="N433" s="724">
        <v>2</v>
      </c>
      <c r="O433" s="807">
        <v>0.5</v>
      </c>
      <c r="P433" s="725"/>
      <c r="Q433" s="740">
        <v>0</v>
      </c>
      <c r="R433" s="724"/>
      <c r="S433" s="740">
        <v>0</v>
      </c>
      <c r="T433" s="807"/>
      <c r="U433" s="763">
        <v>0</v>
      </c>
    </row>
    <row r="434" spans="1:21" ht="14.4" customHeight="1" x14ac:dyDescent="0.3">
      <c r="A434" s="723">
        <v>4</v>
      </c>
      <c r="B434" s="724" t="s">
        <v>2111</v>
      </c>
      <c r="C434" s="724" t="s">
        <v>2400</v>
      </c>
      <c r="D434" s="805" t="s">
        <v>4070</v>
      </c>
      <c r="E434" s="806" t="s">
        <v>2422</v>
      </c>
      <c r="F434" s="724" t="s">
        <v>2394</v>
      </c>
      <c r="G434" s="724" t="s">
        <v>3136</v>
      </c>
      <c r="H434" s="724" t="s">
        <v>975</v>
      </c>
      <c r="I434" s="724" t="s">
        <v>3137</v>
      </c>
      <c r="J434" s="724" t="s">
        <v>992</v>
      </c>
      <c r="K434" s="724" t="s">
        <v>3138</v>
      </c>
      <c r="L434" s="725">
        <v>105.32</v>
      </c>
      <c r="M434" s="725">
        <v>315.95999999999998</v>
      </c>
      <c r="N434" s="724">
        <v>3</v>
      </c>
      <c r="O434" s="807">
        <v>0.5</v>
      </c>
      <c r="P434" s="725"/>
      <c r="Q434" s="740">
        <v>0</v>
      </c>
      <c r="R434" s="724"/>
      <c r="S434" s="740">
        <v>0</v>
      </c>
      <c r="T434" s="807"/>
      <c r="U434" s="763">
        <v>0</v>
      </c>
    </row>
    <row r="435" spans="1:21" ht="14.4" customHeight="1" x14ac:dyDescent="0.3">
      <c r="A435" s="723">
        <v>4</v>
      </c>
      <c r="B435" s="724" t="s">
        <v>2111</v>
      </c>
      <c r="C435" s="724" t="s">
        <v>2400</v>
      </c>
      <c r="D435" s="805" t="s">
        <v>4070</v>
      </c>
      <c r="E435" s="806" t="s">
        <v>2422</v>
      </c>
      <c r="F435" s="724" t="s">
        <v>2394</v>
      </c>
      <c r="G435" s="724" t="s">
        <v>2609</v>
      </c>
      <c r="H435" s="724" t="s">
        <v>563</v>
      </c>
      <c r="I435" s="724" t="s">
        <v>1701</v>
      </c>
      <c r="J435" s="724" t="s">
        <v>1702</v>
      </c>
      <c r="K435" s="724" t="s">
        <v>3181</v>
      </c>
      <c r="L435" s="725">
        <v>0</v>
      </c>
      <c r="M435" s="725">
        <v>0</v>
      </c>
      <c r="N435" s="724">
        <v>5</v>
      </c>
      <c r="O435" s="807">
        <v>1</v>
      </c>
      <c r="P435" s="725">
        <v>0</v>
      </c>
      <c r="Q435" s="740"/>
      <c r="R435" s="724">
        <v>3</v>
      </c>
      <c r="S435" s="740">
        <v>0.6</v>
      </c>
      <c r="T435" s="807">
        <v>0.5</v>
      </c>
      <c r="U435" s="763">
        <v>0.5</v>
      </c>
    </row>
    <row r="436" spans="1:21" ht="14.4" customHeight="1" x14ac:dyDescent="0.3">
      <c r="A436" s="723">
        <v>4</v>
      </c>
      <c r="B436" s="724" t="s">
        <v>2111</v>
      </c>
      <c r="C436" s="724" t="s">
        <v>2400</v>
      </c>
      <c r="D436" s="805" t="s">
        <v>4070</v>
      </c>
      <c r="E436" s="806" t="s">
        <v>2422</v>
      </c>
      <c r="F436" s="724" t="s">
        <v>2394</v>
      </c>
      <c r="G436" s="724" t="s">
        <v>2470</v>
      </c>
      <c r="H436" s="724" t="s">
        <v>563</v>
      </c>
      <c r="I436" s="724" t="s">
        <v>3182</v>
      </c>
      <c r="J436" s="724" t="s">
        <v>2472</v>
      </c>
      <c r="K436" s="724" t="s">
        <v>2722</v>
      </c>
      <c r="L436" s="725">
        <v>170.52</v>
      </c>
      <c r="M436" s="725">
        <v>170.52</v>
      </c>
      <c r="N436" s="724">
        <v>1</v>
      </c>
      <c r="O436" s="807">
        <v>1</v>
      </c>
      <c r="P436" s="725">
        <v>170.52</v>
      </c>
      <c r="Q436" s="740">
        <v>1</v>
      </c>
      <c r="R436" s="724">
        <v>1</v>
      </c>
      <c r="S436" s="740">
        <v>1</v>
      </c>
      <c r="T436" s="807">
        <v>1</v>
      </c>
      <c r="U436" s="763">
        <v>1</v>
      </c>
    </row>
    <row r="437" spans="1:21" ht="14.4" customHeight="1" x14ac:dyDescent="0.3">
      <c r="A437" s="723">
        <v>4</v>
      </c>
      <c r="B437" s="724" t="s">
        <v>2111</v>
      </c>
      <c r="C437" s="724" t="s">
        <v>2400</v>
      </c>
      <c r="D437" s="805" t="s">
        <v>4070</v>
      </c>
      <c r="E437" s="806" t="s">
        <v>2422</v>
      </c>
      <c r="F437" s="724" t="s">
        <v>2394</v>
      </c>
      <c r="G437" s="724" t="s">
        <v>3183</v>
      </c>
      <c r="H437" s="724" t="s">
        <v>563</v>
      </c>
      <c r="I437" s="724" t="s">
        <v>3184</v>
      </c>
      <c r="J437" s="724" t="s">
        <v>3185</v>
      </c>
      <c r="K437" s="724" t="s">
        <v>3186</v>
      </c>
      <c r="L437" s="725">
        <v>0</v>
      </c>
      <c r="M437" s="725">
        <v>0</v>
      </c>
      <c r="N437" s="724">
        <v>3</v>
      </c>
      <c r="O437" s="807">
        <v>0.5</v>
      </c>
      <c r="P437" s="725"/>
      <c r="Q437" s="740"/>
      <c r="R437" s="724"/>
      <c r="S437" s="740">
        <v>0</v>
      </c>
      <c r="T437" s="807"/>
      <c r="U437" s="763">
        <v>0</v>
      </c>
    </row>
    <row r="438" spans="1:21" ht="14.4" customHeight="1" x14ac:dyDescent="0.3">
      <c r="A438" s="723">
        <v>4</v>
      </c>
      <c r="B438" s="724" t="s">
        <v>2111</v>
      </c>
      <c r="C438" s="724" t="s">
        <v>2400</v>
      </c>
      <c r="D438" s="805" t="s">
        <v>4070</v>
      </c>
      <c r="E438" s="806" t="s">
        <v>2422</v>
      </c>
      <c r="F438" s="724" t="s">
        <v>2394</v>
      </c>
      <c r="G438" s="724" t="s">
        <v>3187</v>
      </c>
      <c r="H438" s="724" t="s">
        <v>563</v>
      </c>
      <c r="I438" s="724" t="s">
        <v>3188</v>
      </c>
      <c r="J438" s="724" t="s">
        <v>3189</v>
      </c>
      <c r="K438" s="724" t="s">
        <v>3190</v>
      </c>
      <c r="L438" s="725">
        <v>0</v>
      </c>
      <c r="M438" s="725">
        <v>0</v>
      </c>
      <c r="N438" s="724">
        <v>1</v>
      </c>
      <c r="O438" s="807">
        <v>0.5</v>
      </c>
      <c r="P438" s="725"/>
      <c r="Q438" s="740"/>
      <c r="R438" s="724"/>
      <c r="S438" s="740">
        <v>0</v>
      </c>
      <c r="T438" s="807"/>
      <c r="U438" s="763">
        <v>0</v>
      </c>
    </row>
    <row r="439" spans="1:21" ht="14.4" customHeight="1" x14ac:dyDescent="0.3">
      <c r="A439" s="723">
        <v>4</v>
      </c>
      <c r="B439" s="724" t="s">
        <v>2111</v>
      </c>
      <c r="C439" s="724" t="s">
        <v>2400</v>
      </c>
      <c r="D439" s="805" t="s">
        <v>4070</v>
      </c>
      <c r="E439" s="806" t="s">
        <v>2422</v>
      </c>
      <c r="F439" s="724" t="s">
        <v>2394</v>
      </c>
      <c r="G439" s="724" t="s">
        <v>3191</v>
      </c>
      <c r="H439" s="724" t="s">
        <v>563</v>
      </c>
      <c r="I439" s="724" t="s">
        <v>3192</v>
      </c>
      <c r="J439" s="724" t="s">
        <v>3193</v>
      </c>
      <c r="K439" s="724" t="s">
        <v>3194</v>
      </c>
      <c r="L439" s="725">
        <v>0</v>
      </c>
      <c r="M439" s="725">
        <v>0</v>
      </c>
      <c r="N439" s="724">
        <v>2</v>
      </c>
      <c r="O439" s="807">
        <v>1</v>
      </c>
      <c r="P439" s="725">
        <v>0</v>
      </c>
      <c r="Q439" s="740"/>
      <c r="R439" s="724">
        <v>2</v>
      </c>
      <c r="S439" s="740">
        <v>1</v>
      </c>
      <c r="T439" s="807">
        <v>1</v>
      </c>
      <c r="U439" s="763">
        <v>1</v>
      </c>
    </row>
    <row r="440" spans="1:21" ht="14.4" customHeight="1" x14ac:dyDescent="0.3">
      <c r="A440" s="723">
        <v>4</v>
      </c>
      <c r="B440" s="724" t="s">
        <v>2111</v>
      </c>
      <c r="C440" s="724" t="s">
        <v>2400</v>
      </c>
      <c r="D440" s="805" t="s">
        <v>4070</v>
      </c>
      <c r="E440" s="806" t="s">
        <v>2422</v>
      </c>
      <c r="F440" s="724" t="s">
        <v>2394</v>
      </c>
      <c r="G440" s="724" t="s">
        <v>3195</v>
      </c>
      <c r="H440" s="724" t="s">
        <v>563</v>
      </c>
      <c r="I440" s="724" t="s">
        <v>3196</v>
      </c>
      <c r="J440" s="724" t="s">
        <v>1348</v>
      </c>
      <c r="K440" s="724" t="s">
        <v>3197</v>
      </c>
      <c r="L440" s="725">
        <v>182.22</v>
      </c>
      <c r="M440" s="725">
        <v>728.88</v>
      </c>
      <c r="N440" s="724">
        <v>4</v>
      </c>
      <c r="O440" s="807">
        <v>3</v>
      </c>
      <c r="P440" s="725">
        <v>546.66</v>
      </c>
      <c r="Q440" s="740">
        <v>0.75</v>
      </c>
      <c r="R440" s="724">
        <v>3</v>
      </c>
      <c r="S440" s="740">
        <v>0.75</v>
      </c>
      <c r="T440" s="807">
        <v>2</v>
      </c>
      <c r="U440" s="763">
        <v>0.66666666666666663</v>
      </c>
    </row>
    <row r="441" spans="1:21" ht="14.4" customHeight="1" x14ac:dyDescent="0.3">
      <c r="A441" s="723">
        <v>4</v>
      </c>
      <c r="B441" s="724" t="s">
        <v>2111</v>
      </c>
      <c r="C441" s="724" t="s">
        <v>2400</v>
      </c>
      <c r="D441" s="805" t="s">
        <v>4070</v>
      </c>
      <c r="E441" s="806" t="s">
        <v>2422</v>
      </c>
      <c r="F441" s="724" t="s">
        <v>2394</v>
      </c>
      <c r="G441" s="724" t="s">
        <v>3198</v>
      </c>
      <c r="H441" s="724" t="s">
        <v>563</v>
      </c>
      <c r="I441" s="724" t="s">
        <v>3199</v>
      </c>
      <c r="J441" s="724" t="s">
        <v>3200</v>
      </c>
      <c r="K441" s="724" t="s">
        <v>3201</v>
      </c>
      <c r="L441" s="725">
        <v>0</v>
      </c>
      <c r="M441" s="725">
        <v>0</v>
      </c>
      <c r="N441" s="724">
        <v>2</v>
      </c>
      <c r="O441" s="807">
        <v>0.5</v>
      </c>
      <c r="P441" s="725"/>
      <c r="Q441" s="740"/>
      <c r="R441" s="724"/>
      <c r="S441" s="740">
        <v>0</v>
      </c>
      <c r="T441" s="807"/>
      <c r="U441" s="763">
        <v>0</v>
      </c>
    </row>
    <row r="442" spans="1:21" ht="14.4" customHeight="1" x14ac:dyDescent="0.3">
      <c r="A442" s="723">
        <v>4</v>
      </c>
      <c r="B442" s="724" t="s">
        <v>2111</v>
      </c>
      <c r="C442" s="724" t="s">
        <v>2400</v>
      </c>
      <c r="D442" s="805" t="s">
        <v>4070</v>
      </c>
      <c r="E442" s="806" t="s">
        <v>2422</v>
      </c>
      <c r="F442" s="724" t="s">
        <v>2394</v>
      </c>
      <c r="G442" s="724" t="s">
        <v>2670</v>
      </c>
      <c r="H442" s="724" t="s">
        <v>563</v>
      </c>
      <c r="I442" s="724" t="s">
        <v>2671</v>
      </c>
      <c r="J442" s="724" t="s">
        <v>2672</v>
      </c>
      <c r="K442" s="724" t="s">
        <v>2673</v>
      </c>
      <c r="L442" s="725">
        <v>107.27</v>
      </c>
      <c r="M442" s="725">
        <v>321.81</v>
      </c>
      <c r="N442" s="724">
        <v>3</v>
      </c>
      <c r="O442" s="807">
        <v>0.5</v>
      </c>
      <c r="P442" s="725">
        <v>321.81</v>
      </c>
      <c r="Q442" s="740">
        <v>1</v>
      </c>
      <c r="R442" s="724">
        <v>3</v>
      </c>
      <c r="S442" s="740">
        <v>1</v>
      </c>
      <c r="T442" s="807">
        <v>0.5</v>
      </c>
      <c r="U442" s="763">
        <v>1</v>
      </c>
    </row>
    <row r="443" spans="1:21" ht="14.4" customHeight="1" x14ac:dyDescent="0.3">
      <c r="A443" s="723">
        <v>4</v>
      </c>
      <c r="B443" s="724" t="s">
        <v>2111</v>
      </c>
      <c r="C443" s="724" t="s">
        <v>2400</v>
      </c>
      <c r="D443" s="805" t="s">
        <v>4070</v>
      </c>
      <c r="E443" s="806" t="s">
        <v>2422</v>
      </c>
      <c r="F443" s="724" t="s">
        <v>2394</v>
      </c>
      <c r="G443" s="724" t="s">
        <v>2487</v>
      </c>
      <c r="H443" s="724" t="s">
        <v>563</v>
      </c>
      <c r="I443" s="724" t="s">
        <v>838</v>
      </c>
      <c r="J443" s="724" t="s">
        <v>2488</v>
      </c>
      <c r="K443" s="724" t="s">
        <v>2489</v>
      </c>
      <c r="L443" s="725">
        <v>0</v>
      </c>
      <c r="M443" s="725">
        <v>0</v>
      </c>
      <c r="N443" s="724">
        <v>10</v>
      </c>
      <c r="O443" s="807">
        <v>5.5</v>
      </c>
      <c r="P443" s="725">
        <v>0</v>
      </c>
      <c r="Q443" s="740"/>
      <c r="R443" s="724">
        <v>10</v>
      </c>
      <c r="S443" s="740">
        <v>1</v>
      </c>
      <c r="T443" s="807">
        <v>5.5</v>
      </c>
      <c r="U443" s="763">
        <v>1</v>
      </c>
    </row>
    <row r="444" spans="1:21" ht="14.4" customHeight="1" x14ac:dyDescent="0.3">
      <c r="A444" s="723">
        <v>4</v>
      </c>
      <c r="B444" s="724" t="s">
        <v>2111</v>
      </c>
      <c r="C444" s="724" t="s">
        <v>2400</v>
      </c>
      <c r="D444" s="805" t="s">
        <v>4070</v>
      </c>
      <c r="E444" s="806" t="s">
        <v>2422</v>
      </c>
      <c r="F444" s="724" t="s">
        <v>2394</v>
      </c>
      <c r="G444" s="724" t="s">
        <v>2562</v>
      </c>
      <c r="H444" s="724" t="s">
        <v>563</v>
      </c>
      <c r="I444" s="724" t="s">
        <v>810</v>
      </c>
      <c r="J444" s="724" t="s">
        <v>811</v>
      </c>
      <c r="K444" s="724" t="s">
        <v>2563</v>
      </c>
      <c r="L444" s="725">
        <v>60.9</v>
      </c>
      <c r="M444" s="725">
        <v>243.6</v>
      </c>
      <c r="N444" s="724">
        <v>4</v>
      </c>
      <c r="O444" s="807">
        <v>1</v>
      </c>
      <c r="P444" s="725">
        <v>243.6</v>
      </c>
      <c r="Q444" s="740">
        <v>1</v>
      </c>
      <c r="R444" s="724">
        <v>4</v>
      </c>
      <c r="S444" s="740">
        <v>1</v>
      </c>
      <c r="T444" s="807">
        <v>1</v>
      </c>
      <c r="U444" s="763">
        <v>1</v>
      </c>
    </row>
    <row r="445" spans="1:21" ht="14.4" customHeight="1" x14ac:dyDescent="0.3">
      <c r="A445" s="723">
        <v>4</v>
      </c>
      <c r="B445" s="724" t="s">
        <v>2111</v>
      </c>
      <c r="C445" s="724" t="s">
        <v>2400</v>
      </c>
      <c r="D445" s="805" t="s">
        <v>4070</v>
      </c>
      <c r="E445" s="806" t="s">
        <v>2422</v>
      </c>
      <c r="F445" s="724" t="s">
        <v>2394</v>
      </c>
      <c r="G445" s="724" t="s">
        <v>2564</v>
      </c>
      <c r="H445" s="724" t="s">
        <v>563</v>
      </c>
      <c r="I445" s="724" t="s">
        <v>3202</v>
      </c>
      <c r="J445" s="724" t="s">
        <v>754</v>
      </c>
      <c r="K445" s="724" t="s">
        <v>3203</v>
      </c>
      <c r="L445" s="725">
        <v>0</v>
      </c>
      <c r="M445" s="725">
        <v>0</v>
      </c>
      <c r="N445" s="724">
        <v>1</v>
      </c>
      <c r="O445" s="807">
        <v>1</v>
      </c>
      <c r="P445" s="725">
        <v>0</v>
      </c>
      <c r="Q445" s="740"/>
      <c r="R445" s="724">
        <v>1</v>
      </c>
      <c r="S445" s="740">
        <v>1</v>
      </c>
      <c r="T445" s="807">
        <v>1</v>
      </c>
      <c r="U445" s="763">
        <v>1</v>
      </c>
    </row>
    <row r="446" spans="1:21" ht="14.4" customHeight="1" x14ac:dyDescent="0.3">
      <c r="A446" s="723">
        <v>4</v>
      </c>
      <c r="B446" s="724" t="s">
        <v>2111</v>
      </c>
      <c r="C446" s="724" t="s">
        <v>2400</v>
      </c>
      <c r="D446" s="805" t="s">
        <v>4070</v>
      </c>
      <c r="E446" s="806" t="s">
        <v>2422</v>
      </c>
      <c r="F446" s="724" t="s">
        <v>2394</v>
      </c>
      <c r="G446" s="724" t="s">
        <v>3146</v>
      </c>
      <c r="H446" s="724" t="s">
        <v>563</v>
      </c>
      <c r="I446" s="724" t="s">
        <v>3204</v>
      </c>
      <c r="J446" s="724" t="s">
        <v>1874</v>
      </c>
      <c r="K446" s="724" t="s">
        <v>3205</v>
      </c>
      <c r="L446" s="725">
        <v>0</v>
      </c>
      <c r="M446" s="725">
        <v>0</v>
      </c>
      <c r="N446" s="724">
        <v>2</v>
      </c>
      <c r="O446" s="807">
        <v>0.5</v>
      </c>
      <c r="P446" s="725"/>
      <c r="Q446" s="740"/>
      <c r="R446" s="724"/>
      <c r="S446" s="740">
        <v>0</v>
      </c>
      <c r="T446" s="807"/>
      <c r="U446" s="763">
        <v>0</v>
      </c>
    </row>
    <row r="447" spans="1:21" ht="14.4" customHeight="1" x14ac:dyDescent="0.3">
      <c r="A447" s="723">
        <v>4</v>
      </c>
      <c r="B447" s="724" t="s">
        <v>2111</v>
      </c>
      <c r="C447" s="724" t="s">
        <v>2400</v>
      </c>
      <c r="D447" s="805" t="s">
        <v>4070</v>
      </c>
      <c r="E447" s="806" t="s">
        <v>2422</v>
      </c>
      <c r="F447" s="724" t="s">
        <v>2394</v>
      </c>
      <c r="G447" s="724" t="s">
        <v>2490</v>
      </c>
      <c r="H447" s="724" t="s">
        <v>563</v>
      </c>
      <c r="I447" s="724" t="s">
        <v>3206</v>
      </c>
      <c r="J447" s="724" t="s">
        <v>2492</v>
      </c>
      <c r="K447" s="724" t="s">
        <v>3207</v>
      </c>
      <c r="L447" s="725">
        <v>0</v>
      </c>
      <c r="M447" s="725">
        <v>0</v>
      </c>
      <c r="N447" s="724">
        <v>1</v>
      </c>
      <c r="O447" s="807">
        <v>0.5</v>
      </c>
      <c r="P447" s="725"/>
      <c r="Q447" s="740"/>
      <c r="R447" s="724"/>
      <c r="S447" s="740">
        <v>0</v>
      </c>
      <c r="T447" s="807"/>
      <c r="U447" s="763">
        <v>0</v>
      </c>
    </row>
    <row r="448" spans="1:21" ht="14.4" customHeight="1" x14ac:dyDescent="0.3">
      <c r="A448" s="723">
        <v>4</v>
      </c>
      <c r="B448" s="724" t="s">
        <v>2111</v>
      </c>
      <c r="C448" s="724" t="s">
        <v>2400</v>
      </c>
      <c r="D448" s="805" t="s">
        <v>4070</v>
      </c>
      <c r="E448" s="806" t="s">
        <v>2422</v>
      </c>
      <c r="F448" s="724" t="s">
        <v>2394</v>
      </c>
      <c r="G448" s="724" t="s">
        <v>2586</v>
      </c>
      <c r="H448" s="724" t="s">
        <v>563</v>
      </c>
      <c r="I448" s="724" t="s">
        <v>710</v>
      </c>
      <c r="J448" s="724" t="s">
        <v>2587</v>
      </c>
      <c r="K448" s="724" t="s">
        <v>2588</v>
      </c>
      <c r="L448" s="725">
        <v>88.76</v>
      </c>
      <c r="M448" s="725">
        <v>266.28000000000003</v>
      </c>
      <c r="N448" s="724">
        <v>3</v>
      </c>
      <c r="O448" s="807">
        <v>0.5</v>
      </c>
      <c r="P448" s="725"/>
      <c r="Q448" s="740">
        <v>0</v>
      </c>
      <c r="R448" s="724"/>
      <c r="S448" s="740">
        <v>0</v>
      </c>
      <c r="T448" s="807"/>
      <c r="U448" s="763">
        <v>0</v>
      </c>
    </row>
    <row r="449" spans="1:21" ht="14.4" customHeight="1" x14ac:dyDescent="0.3">
      <c r="A449" s="723">
        <v>4</v>
      </c>
      <c r="B449" s="724" t="s">
        <v>2111</v>
      </c>
      <c r="C449" s="724" t="s">
        <v>2400</v>
      </c>
      <c r="D449" s="805" t="s">
        <v>4070</v>
      </c>
      <c r="E449" s="806" t="s">
        <v>2422</v>
      </c>
      <c r="F449" s="724" t="s">
        <v>2394</v>
      </c>
      <c r="G449" s="724" t="s">
        <v>2494</v>
      </c>
      <c r="H449" s="724" t="s">
        <v>975</v>
      </c>
      <c r="I449" s="724" t="s">
        <v>1047</v>
      </c>
      <c r="J449" s="724" t="s">
        <v>1048</v>
      </c>
      <c r="K449" s="724" t="s">
        <v>2196</v>
      </c>
      <c r="L449" s="725">
        <v>0</v>
      </c>
      <c r="M449" s="725">
        <v>0</v>
      </c>
      <c r="N449" s="724">
        <v>2</v>
      </c>
      <c r="O449" s="807">
        <v>1</v>
      </c>
      <c r="P449" s="725">
        <v>0</v>
      </c>
      <c r="Q449" s="740"/>
      <c r="R449" s="724">
        <v>2</v>
      </c>
      <c r="S449" s="740">
        <v>1</v>
      </c>
      <c r="T449" s="807">
        <v>1</v>
      </c>
      <c r="U449" s="763">
        <v>1</v>
      </c>
    </row>
    <row r="450" spans="1:21" ht="14.4" customHeight="1" x14ac:dyDescent="0.3">
      <c r="A450" s="723">
        <v>4</v>
      </c>
      <c r="B450" s="724" t="s">
        <v>2111</v>
      </c>
      <c r="C450" s="724" t="s">
        <v>2400</v>
      </c>
      <c r="D450" s="805" t="s">
        <v>4070</v>
      </c>
      <c r="E450" s="806" t="s">
        <v>2422</v>
      </c>
      <c r="F450" s="724" t="s">
        <v>2394</v>
      </c>
      <c r="G450" s="724" t="s">
        <v>2534</v>
      </c>
      <c r="H450" s="724" t="s">
        <v>563</v>
      </c>
      <c r="I450" s="724" t="s">
        <v>3208</v>
      </c>
      <c r="J450" s="724" t="s">
        <v>3209</v>
      </c>
      <c r="K450" s="724" t="s">
        <v>3210</v>
      </c>
      <c r="L450" s="725">
        <v>0</v>
      </c>
      <c r="M450" s="725">
        <v>0</v>
      </c>
      <c r="N450" s="724">
        <v>2</v>
      </c>
      <c r="O450" s="807">
        <v>0.5</v>
      </c>
      <c r="P450" s="725"/>
      <c r="Q450" s="740"/>
      <c r="R450" s="724"/>
      <c r="S450" s="740">
        <v>0</v>
      </c>
      <c r="T450" s="807"/>
      <c r="U450" s="763">
        <v>0</v>
      </c>
    </row>
    <row r="451" spans="1:21" ht="14.4" customHeight="1" x14ac:dyDescent="0.3">
      <c r="A451" s="723">
        <v>4</v>
      </c>
      <c r="B451" s="724" t="s">
        <v>2111</v>
      </c>
      <c r="C451" s="724" t="s">
        <v>2400</v>
      </c>
      <c r="D451" s="805" t="s">
        <v>4070</v>
      </c>
      <c r="E451" s="806" t="s">
        <v>2422</v>
      </c>
      <c r="F451" s="724" t="s">
        <v>2394</v>
      </c>
      <c r="G451" s="724" t="s">
        <v>3211</v>
      </c>
      <c r="H451" s="724" t="s">
        <v>975</v>
      </c>
      <c r="I451" s="724" t="s">
        <v>3212</v>
      </c>
      <c r="J451" s="724" t="s">
        <v>3213</v>
      </c>
      <c r="K451" s="724" t="s">
        <v>3214</v>
      </c>
      <c r="L451" s="725">
        <v>207.45</v>
      </c>
      <c r="M451" s="725">
        <v>207.45</v>
      </c>
      <c r="N451" s="724">
        <v>1</v>
      </c>
      <c r="O451" s="807">
        <v>0.5</v>
      </c>
      <c r="P451" s="725">
        <v>207.45</v>
      </c>
      <c r="Q451" s="740">
        <v>1</v>
      </c>
      <c r="R451" s="724">
        <v>1</v>
      </c>
      <c r="S451" s="740">
        <v>1</v>
      </c>
      <c r="T451" s="807">
        <v>0.5</v>
      </c>
      <c r="U451" s="763">
        <v>1</v>
      </c>
    </row>
    <row r="452" spans="1:21" ht="14.4" customHeight="1" x14ac:dyDescent="0.3">
      <c r="A452" s="723">
        <v>4</v>
      </c>
      <c r="B452" s="724" t="s">
        <v>2111</v>
      </c>
      <c r="C452" s="724" t="s">
        <v>2400</v>
      </c>
      <c r="D452" s="805" t="s">
        <v>4070</v>
      </c>
      <c r="E452" s="806" t="s">
        <v>2422</v>
      </c>
      <c r="F452" s="724" t="s">
        <v>2394</v>
      </c>
      <c r="G452" s="724" t="s">
        <v>2727</v>
      </c>
      <c r="H452" s="724" t="s">
        <v>563</v>
      </c>
      <c r="I452" s="724" t="s">
        <v>706</v>
      </c>
      <c r="J452" s="724" t="s">
        <v>707</v>
      </c>
      <c r="K452" s="724" t="s">
        <v>2728</v>
      </c>
      <c r="L452" s="725">
        <v>256.67</v>
      </c>
      <c r="M452" s="725">
        <v>1283.3499999999999</v>
      </c>
      <c r="N452" s="724">
        <v>5</v>
      </c>
      <c r="O452" s="807">
        <v>4</v>
      </c>
      <c r="P452" s="725">
        <v>513.34</v>
      </c>
      <c r="Q452" s="740">
        <v>0.40000000000000008</v>
      </c>
      <c r="R452" s="724">
        <v>2</v>
      </c>
      <c r="S452" s="740">
        <v>0.4</v>
      </c>
      <c r="T452" s="807">
        <v>2</v>
      </c>
      <c r="U452" s="763">
        <v>0.5</v>
      </c>
    </row>
    <row r="453" spans="1:21" ht="14.4" customHeight="1" x14ac:dyDescent="0.3">
      <c r="A453" s="723">
        <v>4</v>
      </c>
      <c r="B453" s="724" t="s">
        <v>2111</v>
      </c>
      <c r="C453" s="724" t="s">
        <v>2400</v>
      </c>
      <c r="D453" s="805" t="s">
        <v>4070</v>
      </c>
      <c r="E453" s="806" t="s">
        <v>2422</v>
      </c>
      <c r="F453" s="724" t="s">
        <v>2394</v>
      </c>
      <c r="G453" s="724" t="s">
        <v>2512</v>
      </c>
      <c r="H453" s="724" t="s">
        <v>563</v>
      </c>
      <c r="I453" s="724" t="s">
        <v>3215</v>
      </c>
      <c r="J453" s="724" t="s">
        <v>3216</v>
      </c>
      <c r="K453" s="724" t="s">
        <v>3217</v>
      </c>
      <c r="L453" s="725">
        <v>0</v>
      </c>
      <c r="M453" s="725">
        <v>0</v>
      </c>
      <c r="N453" s="724">
        <v>3</v>
      </c>
      <c r="O453" s="807">
        <v>1</v>
      </c>
      <c r="P453" s="725"/>
      <c r="Q453" s="740"/>
      <c r="R453" s="724"/>
      <c r="S453" s="740">
        <v>0</v>
      </c>
      <c r="T453" s="807"/>
      <c r="U453" s="763">
        <v>0</v>
      </c>
    </row>
    <row r="454" spans="1:21" ht="14.4" customHeight="1" x14ac:dyDescent="0.3">
      <c r="A454" s="723">
        <v>4</v>
      </c>
      <c r="B454" s="724" t="s">
        <v>2111</v>
      </c>
      <c r="C454" s="724" t="s">
        <v>2400</v>
      </c>
      <c r="D454" s="805" t="s">
        <v>4070</v>
      </c>
      <c r="E454" s="806" t="s">
        <v>2422</v>
      </c>
      <c r="F454" s="724" t="s">
        <v>2394</v>
      </c>
      <c r="G454" s="724" t="s">
        <v>2512</v>
      </c>
      <c r="H454" s="724" t="s">
        <v>563</v>
      </c>
      <c r="I454" s="724" t="s">
        <v>2567</v>
      </c>
      <c r="J454" s="724" t="s">
        <v>1465</v>
      </c>
      <c r="K454" s="724" t="s">
        <v>2536</v>
      </c>
      <c r="L454" s="725">
        <v>374.79</v>
      </c>
      <c r="M454" s="725">
        <v>1124.3700000000001</v>
      </c>
      <c r="N454" s="724">
        <v>3</v>
      </c>
      <c r="O454" s="807">
        <v>0.5</v>
      </c>
      <c r="P454" s="725">
        <v>1124.3700000000001</v>
      </c>
      <c r="Q454" s="740">
        <v>1</v>
      </c>
      <c r="R454" s="724">
        <v>3</v>
      </c>
      <c r="S454" s="740">
        <v>1</v>
      </c>
      <c r="T454" s="807">
        <v>0.5</v>
      </c>
      <c r="U454" s="763">
        <v>1</v>
      </c>
    </row>
    <row r="455" spans="1:21" ht="14.4" customHeight="1" x14ac:dyDescent="0.3">
      <c r="A455" s="723">
        <v>4</v>
      </c>
      <c r="B455" s="724" t="s">
        <v>2111</v>
      </c>
      <c r="C455" s="724" t="s">
        <v>2400</v>
      </c>
      <c r="D455" s="805" t="s">
        <v>4070</v>
      </c>
      <c r="E455" s="806" t="s">
        <v>2422</v>
      </c>
      <c r="F455" s="724" t="s">
        <v>2394</v>
      </c>
      <c r="G455" s="724" t="s">
        <v>2512</v>
      </c>
      <c r="H455" s="724" t="s">
        <v>563</v>
      </c>
      <c r="I455" s="724" t="s">
        <v>3218</v>
      </c>
      <c r="J455" s="724" t="s">
        <v>3216</v>
      </c>
      <c r="K455" s="724" t="s">
        <v>3219</v>
      </c>
      <c r="L455" s="725">
        <v>374.79</v>
      </c>
      <c r="M455" s="725">
        <v>2248.7400000000002</v>
      </c>
      <c r="N455" s="724">
        <v>6</v>
      </c>
      <c r="O455" s="807">
        <v>1</v>
      </c>
      <c r="P455" s="725">
        <v>1124.3700000000001</v>
      </c>
      <c r="Q455" s="740">
        <v>0.5</v>
      </c>
      <c r="R455" s="724">
        <v>3</v>
      </c>
      <c r="S455" s="740">
        <v>0.5</v>
      </c>
      <c r="T455" s="807"/>
      <c r="U455" s="763">
        <v>0</v>
      </c>
    </row>
    <row r="456" spans="1:21" ht="14.4" customHeight="1" x14ac:dyDescent="0.3">
      <c r="A456" s="723">
        <v>4</v>
      </c>
      <c r="B456" s="724" t="s">
        <v>2111</v>
      </c>
      <c r="C456" s="724" t="s">
        <v>2400</v>
      </c>
      <c r="D456" s="805" t="s">
        <v>4070</v>
      </c>
      <c r="E456" s="806" t="s">
        <v>2422</v>
      </c>
      <c r="F456" s="724" t="s">
        <v>2394</v>
      </c>
      <c r="G456" s="724" t="s">
        <v>2645</v>
      </c>
      <c r="H456" s="724" t="s">
        <v>975</v>
      </c>
      <c r="I456" s="724" t="s">
        <v>2651</v>
      </c>
      <c r="J456" s="724" t="s">
        <v>1528</v>
      </c>
      <c r="K456" s="724" t="s">
        <v>2652</v>
      </c>
      <c r="L456" s="725">
        <v>48.42</v>
      </c>
      <c r="M456" s="725">
        <v>145.26</v>
      </c>
      <c r="N456" s="724">
        <v>3</v>
      </c>
      <c r="O456" s="807">
        <v>0.5</v>
      </c>
      <c r="P456" s="725"/>
      <c r="Q456" s="740">
        <v>0</v>
      </c>
      <c r="R456" s="724"/>
      <c r="S456" s="740">
        <v>0</v>
      </c>
      <c r="T456" s="807"/>
      <c r="U456" s="763">
        <v>0</v>
      </c>
    </row>
    <row r="457" spans="1:21" ht="14.4" customHeight="1" x14ac:dyDescent="0.3">
      <c r="A457" s="723">
        <v>4</v>
      </c>
      <c r="B457" s="724" t="s">
        <v>2111</v>
      </c>
      <c r="C457" s="724" t="s">
        <v>2400</v>
      </c>
      <c r="D457" s="805" t="s">
        <v>4070</v>
      </c>
      <c r="E457" s="806" t="s">
        <v>2422</v>
      </c>
      <c r="F457" s="724" t="s">
        <v>2394</v>
      </c>
      <c r="G457" s="724" t="s">
        <v>2645</v>
      </c>
      <c r="H457" s="724" t="s">
        <v>563</v>
      </c>
      <c r="I457" s="724" t="s">
        <v>3220</v>
      </c>
      <c r="J457" s="724" t="s">
        <v>3221</v>
      </c>
      <c r="K457" s="724" t="s">
        <v>3222</v>
      </c>
      <c r="L457" s="725">
        <v>48.42</v>
      </c>
      <c r="M457" s="725">
        <v>193.68</v>
      </c>
      <c r="N457" s="724">
        <v>4</v>
      </c>
      <c r="O457" s="807">
        <v>1</v>
      </c>
      <c r="P457" s="725"/>
      <c r="Q457" s="740">
        <v>0</v>
      </c>
      <c r="R457" s="724"/>
      <c r="S457" s="740">
        <v>0</v>
      </c>
      <c r="T457" s="807"/>
      <c r="U457" s="763">
        <v>0</v>
      </c>
    </row>
    <row r="458" spans="1:21" ht="14.4" customHeight="1" x14ac:dyDescent="0.3">
      <c r="A458" s="723">
        <v>4</v>
      </c>
      <c r="B458" s="724" t="s">
        <v>2111</v>
      </c>
      <c r="C458" s="724" t="s">
        <v>2400</v>
      </c>
      <c r="D458" s="805" t="s">
        <v>4070</v>
      </c>
      <c r="E458" s="806" t="s">
        <v>2422</v>
      </c>
      <c r="F458" s="724" t="s">
        <v>2394</v>
      </c>
      <c r="G458" s="724" t="s">
        <v>2515</v>
      </c>
      <c r="H458" s="724" t="s">
        <v>563</v>
      </c>
      <c r="I458" s="724" t="s">
        <v>2516</v>
      </c>
      <c r="J458" s="724" t="s">
        <v>1483</v>
      </c>
      <c r="K458" s="724" t="s">
        <v>2517</v>
      </c>
      <c r="L458" s="725">
        <v>301.2</v>
      </c>
      <c r="M458" s="725">
        <v>1807.1999999999998</v>
      </c>
      <c r="N458" s="724">
        <v>6</v>
      </c>
      <c r="O458" s="807">
        <v>1</v>
      </c>
      <c r="P458" s="725"/>
      <c r="Q458" s="740">
        <v>0</v>
      </c>
      <c r="R458" s="724"/>
      <c r="S458" s="740">
        <v>0</v>
      </c>
      <c r="T458" s="807"/>
      <c r="U458" s="763">
        <v>0</v>
      </c>
    </row>
    <row r="459" spans="1:21" ht="14.4" customHeight="1" x14ac:dyDescent="0.3">
      <c r="A459" s="723">
        <v>4</v>
      </c>
      <c r="B459" s="724" t="s">
        <v>2111</v>
      </c>
      <c r="C459" s="724" t="s">
        <v>2400</v>
      </c>
      <c r="D459" s="805" t="s">
        <v>4070</v>
      </c>
      <c r="E459" s="806" t="s">
        <v>2422</v>
      </c>
      <c r="F459" s="724" t="s">
        <v>2394</v>
      </c>
      <c r="G459" s="724" t="s">
        <v>2515</v>
      </c>
      <c r="H459" s="724" t="s">
        <v>563</v>
      </c>
      <c r="I459" s="724" t="s">
        <v>2626</v>
      </c>
      <c r="J459" s="724" t="s">
        <v>1483</v>
      </c>
      <c r="K459" s="724" t="s">
        <v>2517</v>
      </c>
      <c r="L459" s="725">
        <v>185.26</v>
      </c>
      <c r="M459" s="725">
        <v>1296.82</v>
      </c>
      <c r="N459" s="724">
        <v>7</v>
      </c>
      <c r="O459" s="807">
        <v>1.5</v>
      </c>
      <c r="P459" s="725">
        <v>741.04</v>
      </c>
      <c r="Q459" s="740">
        <v>0.5714285714285714</v>
      </c>
      <c r="R459" s="724">
        <v>4</v>
      </c>
      <c r="S459" s="740">
        <v>0.5714285714285714</v>
      </c>
      <c r="T459" s="807">
        <v>0.5</v>
      </c>
      <c r="U459" s="763">
        <v>0.33333333333333331</v>
      </c>
    </row>
    <row r="460" spans="1:21" ht="14.4" customHeight="1" x14ac:dyDescent="0.3">
      <c r="A460" s="723">
        <v>4</v>
      </c>
      <c r="B460" s="724" t="s">
        <v>2111</v>
      </c>
      <c r="C460" s="724" t="s">
        <v>2400</v>
      </c>
      <c r="D460" s="805" t="s">
        <v>4070</v>
      </c>
      <c r="E460" s="806" t="s">
        <v>2422</v>
      </c>
      <c r="F460" s="724" t="s">
        <v>2394</v>
      </c>
      <c r="G460" s="724" t="s">
        <v>2515</v>
      </c>
      <c r="H460" s="724" t="s">
        <v>563</v>
      </c>
      <c r="I460" s="724" t="s">
        <v>1482</v>
      </c>
      <c r="J460" s="724" t="s">
        <v>1483</v>
      </c>
      <c r="K460" s="724" t="s">
        <v>2517</v>
      </c>
      <c r="L460" s="725">
        <v>301.2</v>
      </c>
      <c r="M460" s="725">
        <v>2710.7999999999997</v>
      </c>
      <c r="N460" s="724">
        <v>9</v>
      </c>
      <c r="O460" s="807">
        <v>1.5</v>
      </c>
      <c r="P460" s="725"/>
      <c r="Q460" s="740">
        <v>0</v>
      </c>
      <c r="R460" s="724"/>
      <c r="S460" s="740">
        <v>0</v>
      </c>
      <c r="T460" s="807"/>
      <c r="U460" s="763">
        <v>0</v>
      </c>
    </row>
    <row r="461" spans="1:21" ht="14.4" customHeight="1" x14ac:dyDescent="0.3">
      <c r="A461" s="723">
        <v>4</v>
      </c>
      <c r="B461" s="724" t="s">
        <v>2111</v>
      </c>
      <c r="C461" s="724" t="s">
        <v>2400</v>
      </c>
      <c r="D461" s="805" t="s">
        <v>4070</v>
      </c>
      <c r="E461" s="806" t="s">
        <v>2422</v>
      </c>
      <c r="F461" s="724" t="s">
        <v>2394</v>
      </c>
      <c r="G461" s="724" t="s">
        <v>2598</v>
      </c>
      <c r="H461" s="724" t="s">
        <v>563</v>
      </c>
      <c r="I461" s="724" t="s">
        <v>1610</v>
      </c>
      <c r="J461" s="724" t="s">
        <v>2599</v>
      </c>
      <c r="K461" s="724" t="s">
        <v>2600</v>
      </c>
      <c r="L461" s="725">
        <v>78.33</v>
      </c>
      <c r="M461" s="725">
        <v>313.32</v>
      </c>
      <c r="N461" s="724">
        <v>4</v>
      </c>
      <c r="O461" s="807">
        <v>1</v>
      </c>
      <c r="P461" s="725">
        <v>156.66</v>
      </c>
      <c r="Q461" s="740">
        <v>0.5</v>
      </c>
      <c r="R461" s="724">
        <v>2</v>
      </c>
      <c r="S461" s="740">
        <v>0.5</v>
      </c>
      <c r="T461" s="807">
        <v>0.5</v>
      </c>
      <c r="U461" s="763">
        <v>0.5</v>
      </c>
    </row>
    <row r="462" spans="1:21" ht="14.4" customHeight="1" x14ac:dyDescent="0.3">
      <c r="A462" s="723">
        <v>4</v>
      </c>
      <c r="B462" s="724" t="s">
        <v>2111</v>
      </c>
      <c r="C462" s="724" t="s">
        <v>2400</v>
      </c>
      <c r="D462" s="805" t="s">
        <v>4070</v>
      </c>
      <c r="E462" s="806" t="s">
        <v>2422</v>
      </c>
      <c r="F462" s="724" t="s">
        <v>2394</v>
      </c>
      <c r="G462" s="724" t="s">
        <v>3223</v>
      </c>
      <c r="H462" s="724" t="s">
        <v>975</v>
      </c>
      <c r="I462" s="724" t="s">
        <v>3224</v>
      </c>
      <c r="J462" s="724" t="s">
        <v>2222</v>
      </c>
      <c r="K462" s="724" t="s">
        <v>3225</v>
      </c>
      <c r="L462" s="725">
        <v>262.23</v>
      </c>
      <c r="M462" s="725">
        <v>262.23</v>
      </c>
      <c r="N462" s="724">
        <v>1</v>
      </c>
      <c r="O462" s="807">
        <v>0.5</v>
      </c>
      <c r="P462" s="725"/>
      <c r="Q462" s="740">
        <v>0</v>
      </c>
      <c r="R462" s="724"/>
      <c r="S462" s="740">
        <v>0</v>
      </c>
      <c r="T462" s="807"/>
      <c r="U462" s="763">
        <v>0</v>
      </c>
    </row>
    <row r="463" spans="1:21" ht="14.4" customHeight="1" x14ac:dyDescent="0.3">
      <c r="A463" s="723">
        <v>4</v>
      </c>
      <c r="B463" s="724" t="s">
        <v>2111</v>
      </c>
      <c r="C463" s="724" t="s">
        <v>2400</v>
      </c>
      <c r="D463" s="805" t="s">
        <v>4070</v>
      </c>
      <c r="E463" s="806" t="s">
        <v>2422</v>
      </c>
      <c r="F463" s="724" t="s">
        <v>2394</v>
      </c>
      <c r="G463" s="724" t="s">
        <v>2739</v>
      </c>
      <c r="H463" s="724" t="s">
        <v>563</v>
      </c>
      <c r="I463" s="724" t="s">
        <v>2740</v>
      </c>
      <c r="J463" s="724" t="s">
        <v>2034</v>
      </c>
      <c r="K463" s="724" t="s">
        <v>2741</v>
      </c>
      <c r="L463" s="725">
        <v>256.67</v>
      </c>
      <c r="M463" s="725">
        <v>1796.69</v>
      </c>
      <c r="N463" s="724">
        <v>7</v>
      </c>
      <c r="O463" s="807">
        <v>6</v>
      </c>
      <c r="P463" s="725">
        <v>1283.3500000000001</v>
      </c>
      <c r="Q463" s="740">
        <v>0.7142857142857143</v>
      </c>
      <c r="R463" s="724">
        <v>5</v>
      </c>
      <c r="S463" s="740">
        <v>0.7142857142857143</v>
      </c>
      <c r="T463" s="807">
        <v>4</v>
      </c>
      <c r="U463" s="763">
        <v>0.66666666666666663</v>
      </c>
    </row>
    <row r="464" spans="1:21" ht="14.4" customHeight="1" x14ac:dyDescent="0.3">
      <c r="A464" s="723">
        <v>4</v>
      </c>
      <c r="B464" s="724" t="s">
        <v>2111</v>
      </c>
      <c r="C464" s="724" t="s">
        <v>2400</v>
      </c>
      <c r="D464" s="805" t="s">
        <v>4070</v>
      </c>
      <c r="E464" s="806" t="s">
        <v>2422</v>
      </c>
      <c r="F464" s="724" t="s">
        <v>2394</v>
      </c>
      <c r="G464" s="724" t="s">
        <v>2739</v>
      </c>
      <c r="H464" s="724" t="s">
        <v>563</v>
      </c>
      <c r="I464" s="724" t="s">
        <v>3226</v>
      </c>
      <c r="J464" s="724" t="s">
        <v>2034</v>
      </c>
      <c r="K464" s="724" t="s">
        <v>2741</v>
      </c>
      <c r="L464" s="725">
        <v>0</v>
      </c>
      <c r="M464" s="725">
        <v>0</v>
      </c>
      <c r="N464" s="724">
        <v>2</v>
      </c>
      <c r="O464" s="807">
        <v>1.5</v>
      </c>
      <c r="P464" s="725">
        <v>0</v>
      </c>
      <c r="Q464" s="740"/>
      <c r="R464" s="724">
        <v>2</v>
      </c>
      <c r="S464" s="740">
        <v>1</v>
      </c>
      <c r="T464" s="807">
        <v>1.5</v>
      </c>
      <c r="U464" s="763">
        <v>1</v>
      </c>
    </row>
    <row r="465" spans="1:21" ht="14.4" customHeight="1" x14ac:dyDescent="0.3">
      <c r="A465" s="723">
        <v>4</v>
      </c>
      <c r="B465" s="724" t="s">
        <v>2111</v>
      </c>
      <c r="C465" s="724" t="s">
        <v>2400</v>
      </c>
      <c r="D465" s="805" t="s">
        <v>4070</v>
      </c>
      <c r="E465" s="806" t="s">
        <v>2422</v>
      </c>
      <c r="F465" s="724" t="s">
        <v>2394</v>
      </c>
      <c r="G465" s="724" t="s">
        <v>2739</v>
      </c>
      <c r="H465" s="724" t="s">
        <v>563</v>
      </c>
      <c r="I465" s="724" t="s">
        <v>2033</v>
      </c>
      <c r="J465" s="724" t="s">
        <v>3227</v>
      </c>
      <c r="K465" s="724" t="s">
        <v>2741</v>
      </c>
      <c r="L465" s="725">
        <v>256.67</v>
      </c>
      <c r="M465" s="725">
        <v>1540.02</v>
      </c>
      <c r="N465" s="724">
        <v>6</v>
      </c>
      <c r="O465" s="807">
        <v>4.5</v>
      </c>
      <c r="P465" s="725">
        <v>1283.3499999999999</v>
      </c>
      <c r="Q465" s="740">
        <v>0.83333333333333326</v>
      </c>
      <c r="R465" s="724">
        <v>5</v>
      </c>
      <c r="S465" s="740">
        <v>0.83333333333333337</v>
      </c>
      <c r="T465" s="807">
        <v>3.5</v>
      </c>
      <c r="U465" s="763">
        <v>0.77777777777777779</v>
      </c>
    </row>
    <row r="466" spans="1:21" ht="14.4" customHeight="1" x14ac:dyDescent="0.3">
      <c r="A466" s="723">
        <v>4</v>
      </c>
      <c r="B466" s="724" t="s">
        <v>2111</v>
      </c>
      <c r="C466" s="724" t="s">
        <v>2400</v>
      </c>
      <c r="D466" s="805" t="s">
        <v>4070</v>
      </c>
      <c r="E466" s="806" t="s">
        <v>2422</v>
      </c>
      <c r="F466" s="724" t="s">
        <v>2394</v>
      </c>
      <c r="G466" s="724" t="s">
        <v>2457</v>
      </c>
      <c r="H466" s="724" t="s">
        <v>563</v>
      </c>
      <c r="I466" s="724" t="s">
        <v>924</v>
      </c>
      <c r="J466" s="724" t="s">
        <v>925</v>
      </c>
      <c r="K466" s="724" t="s">
        <v>2458</v>
      </c>
      <c r="L466" s="725">
        <v>108.44</v>
      </c>
      <c r="M466" s="725">
        <v>433.76</v>
      </c>
      <c r="N466" s="724">
        <v>4</v>
      </c>
      <c r="O466" s="807">
        <v>1</v>
      </c>
      <c r="P466" s="725">
        <v>433.76</v>
      </c>
      <c r="Q466" s="740">
        <v>1</v>
      </c>
      <c r="R466" s="724">
        <v>4</v>
      </c>
      <c r="S466" s="740">
        <v>1</v>
      </c>
      <c r="T466" s="807">
        <v>1</v>
      </c>
      <c r="U466" s="763">
        <v>1</v>
      </c>
    </row>
    <row r="467" spans="1:21" ht="14.4" customHeight="1" x14ac:dyDescent="0.3">
      <c r="A467" s="723">
        <v>4</v>
      </c>
      <c r="B467" s="724" t="s">
        <v>2111</v>
      </c>
      <c r="C467" s="724" t="s">
        <v>2400</v>
      </c>
      <c r="D467" s="805" t="s">
        <v>4070</v>
      </c>
      <c r="E467" s="806" t="s">
        <v>2422</v>
      </c>
      <c r="F467" s="724" t="s">
        <v>2394</v>
      </c>
      <c r="G467" s="724" t="s">
        <v>2457</v>
      </c>
      <c r="H467" s="724" t="s">
        <v>563</v>
      </c>
      <c r="I467" s="724" t="s">
        <v>2552</v>
      </c>
      <c r="J467" s="724" t="s">
        <v>925</v>
      </c>
      <c r="K467" s="724" t="s">
        <v>2458</v>
      </c>
      <c r="L467" s="725">
        <v>52.61</v>
      </c>
      <c r="M467" s="725">
        <v>105.22</v>
      </c>
      <c r="N467" s="724">
        <v>2</v>
      </c>
      <c r="O467" s="807">
        <v>0.5</v>
      </c>
      <c r="P467" s="725"/>
      <c r="Q467" s="740">
        <v>0</v>
      </c>
      <c r="R467" s="724"/>
      <c r="S467" s="740">
        <v>0</v>
      </c>
      <c r="T467" s="807"/>
      <c r="U467" s="763">
        <v>0</v>
      </c>
    </row>
    <row r="468" spans="1:21" ht="14.4" customHeight="1" x14ac:dyDescent="0.3">
      <c r="A468" s="723">
        <v>4</v>
      </c>
      <c r="B468" s="724" t="s">
        <v>2111</v>
      </c>
      <c r="C468" s="724" t="s">
        <v>2400</v>
      </c>
      <c r="D468" s="805" t="s">
        <v>4070</v>
      </c>
      <c r="E468" s="806" t="s">
        <v>2422</v>
      </c>
      <c r="F468" s="724" t="s">
        <v>2394</v>
      </c>
      <c r="G468" s="724" t="s">
        <v>3228</v>
      </c>
      <c r="H468" s="724" t="s">
        <v>563</v>
      </c>
      <c r="I468" s="724" t="s">
        <v>3229</v>
      </c>
      <c r="J468" s="724" t="s">
        <v>3230</v>
      </c>
      <c r="K468" s="724" t="s">
        <v>3231</v>
      </c>
      <c r="L468" s="725">
        <v>453.8</v>
      </c>
      <c r="M468" s="725">
        <v>1815.2</v>
      </c>
      <c r="N468" s="724">
        <v>4</v>
      </c>
      <c r="O468" s="807">
        <v>1</v>
      </c>
      <c r="P468" s="725">
        <v>907.6</v>
      </c>
      <c r="Q468" s="740">
        <v>0.5</v>
      </c>
      <c r="R468" s="724">
        <v>2</v>
      </c>
      <c r="S468" s="740">
        <v>0.5</v>
      </c>
      <c r="T468" s="807">
        <v>0.5</v>
      </c>
      <c r="U468" s="763">
        <v>0.5</v>
      </c>
    </row>
    <row r="469" spans="1:21" ht="14.4" customHeight="1" x14ac:dyDescent="0.3">
      <c r="A469" s="723">
        <v>4</v>
      </c>
      <c r="B469" s="724" t="s">
        <v>2111</v>
      </c>
      <c r="C469" s="724" t="s">
        <v>2400</v>
      </c>
      <c r="D469" s="805" t="s">
        <v>4070</v>
      </c>
      <c r="E469" s="806" t="s">
        <v>2422</v>
      </c>
      <c r="F469" s="724" t="s">
        <v>2394</v>
      </c>
      <c r="G469" s="724" t="s">
        <v>3232</v>
      </c>
      <c r="H469" s="724" t="s">
        <v>563</v>
      </c>
      <c r="I469" s="724" t="s">
        <v>3233</v>
      </c>
      <c r="J469" s="724" t="s">
        <v>3234</v>
      </c>
      <c r="K469" s="724" t="s">
        <v>3235</v>
      </c>
      <c r="L469" s="725">
        <v>316.36</v>
      </c>
      <c r="M469" s="725">
        <v>632.72</v>
      </c>
      <c r="N469" s="724">
        <v>2</v>
      </c>
      <c r="O469" s="807">
        <v>1.5</v>
      </c>
      <c r="P469" s="725">
        <v>632.72</v>
      </c>
      <c r="Q469" s="740">
        <v>1</v>
      </c>
      <c r="R469" s="724">
        <v>2</v>
      </c>
      <c r="S469" s="740">
        <v>1</v>
      </c>
      <c r="T469" s="807">
        <v>1.5</v>
      </c>
      <c r="U469" s="763">
        <v>1</v>
      </c>
    </row>
    <row r="470" spans="1:21" ht="14.4" customHeight="1" x14ac:dyDescent="0.3">
      <c r="A470" s="723">
        <v>4</v>
      </c>
      <c r="B470" s="724" t="s">
        <v>2111</v>
      </c>
      <c r="C470" s="724" t="s">
        <v>2400</v>
      </c>
      <c r="D470" s="805" t="s">
        <v>4070</v>
      </c>
      <c r="E470" s="806" t="s">
        <v>2422</v>
      </c>
      <c r="F470" s="724" t="s">
        <v>2394</v>
      </c>
      <c r="G470" s="724" t="s">
        <v>2497</v>
      </c>
      <c r="H470" s="724" t="s">
        <v>563</v>
      </c>
      <c r="I470" s="724" t="s">
        <v>2553</v>
      </c>
      <c r="J470" s="724" t="s">
        <v>1790</v>
      </c>
      <c r="K470" s="724" t="s">
        <v>2498</v>
      </c>
      <c r="L470" s="725">
        <v>0</v>
      </c>
      <c r="M470" s="725">
        <v>0</v>
      </c>
      <c r="N470" s="724">
        <v>5</v>
      </c>
      <c r="O470" s="807">
        <v>1.5</v>
      </c>
      <c r="P470" s="725">
        <v>0</v>
      </c>
      <c r="Q470" s="740"/>
      <c r="R470" s="724">
        <v>5</v>
      </c>
      <c r="S470" s="740">
        <v>1</v>
      </c>
      <c r="T470" s="807">
        <v>1.5</v>
      </c>
      <c r="U470" s="763">
        <v>1</v>
      </c>
    </row>
    <row r="471" spans="1:21" ht="14.4" customHeight="1" x14ac:dyDescent="0.3">
      <c r="A471" s="723">
        <v>4</v>
      </c>
      <c r="B471" s="724" t="s">
        <v>2111</v>
      </c>
      <c r="C471" s="724" t="s">
        <v>2400</v>
      </c>
      <c r="D471" s="805" t="s">
        <v>4070</v>
      </c>
      <c r="E471" s="806" t="s">
        <v>2422</v>
      </c>
      <c r="F471" s="724" t="s">
        <v>2394</v>
      </c>
      <c r="G471" s="724" t="s">
        <v>2497</v>
      </c>
      <c r="H471" s="724" t="s">
        <v>563</v>
      </c>
      <c r="I471" s="724" t="s">
        <v>1789</v>
      </c>
      <c r="J471" s="724" t="s">
        <v>1790</v>
      </c>
      <c r="K471" s="724" t="s">
        <v>2498</v>
      </c>
      <c r="L471" s="725">
        <v>0</v>
      </c>
      <c r="M471" s="725">
        <v>0</v>
      </c>
      <c r="N471" s="724">
        <v>10</v>
      </c>
      <c r="O471" s="807">
        <v>2</v>
      </c>
      <c r="P471" s="725">
        <v>0</v>
      </c>
      <c r="Q471" s="740"/>
      <c r="R471" s="724">
        <v>10</v>
      </c>
      <c r="S471" s="740">
        <v>1</v>
      </c>
      <c r="T471" s="807">
        <v>2</v>
      </c>
      <c r="U471" s="763">
        <v>1</v>
      </c>
    </row>
    <row r="472" spans="1:21" ht="14.4" customHeight="1" x14ac:dyDescent="0.3">
      <c r="A472" s="723">
        <v>4</v>
      </c>
      <c r="B472" s="724" t="s">
        <v>2111</v>
      </c>
      <c r="C472" s="724" t="s">
        <v>2400</v>
      </c>
      <c r="D472" s="805" t="s">
        <v>4070</v>
      </c>
      <c r="E472" s="806" t="s">
        <v>2422</v>
      </c>
      <c r="F472" s="724" t="s">
        <v>2394</v>
      </c>
      <c r="G472" s="724" t="s">
        <v>2694</v>
      </c>
      <c r="H472" s="724" t="s">
        <v>563</v>
      </c>
      <c r="I472" s="724" t="s">
        <v>951</v>
      </c>
      <c r="J472" s="724" t="s">
        <v>940</v>
      </c>
      <c r="K472" s="724" t="s">
        <v>2650</v>
      </c>
      <c r="L472" s="725">
        <v>0</v>
      </c>
      <c r="M472" s="725">
        <v>0</v>
      </c>
      <c r="N472" s="724">
        <v>2</v>
      </c>
      <c r="O472" s="807">
        <v>1</v>
      </c>
      <c r="P472" s="725">
        <v>0</v>
      </c>
      <c r="Q472" s="740"/>
      <c r="R472" s="724">
        <v>1</v>
      </c>
      <c r="S472" s="740">
        <v>0.5</v>
      </c>
      <c r="T472" s="807">
        <v>0.5</v>
      </c>
      <c r="U472" s="763">
        <v>0.5</v>
      </c>
    </row>
    <row r="473" spans="1:21" ht="14.4" customHeight="1" x14ac:dyDescent="0.3">
      <c r="A473" s="723">
        <v>4</v>
      </c>
      <c r="B473" s="724" t="s">
        <v>2111</v>
      </c>
      <c r="C473" s="724" t="s">
        <v>2400</v>
      </c>
      <c r="D473" s="805" t="s">
        <v>4070</v>
      </c>
      <c r="E473" s="806" t="s">
        <v>2422</v>
      </c>
      <c r="F473" s="724" t="s">
        <v>2394</v>
      </c>
      <c r="G473" s="724" t="s">
        <v>2697</v>
      </c>
      <c r="H473" s="724" t="s">
        <v>563</v>
      </c>
      <c r="I473" s="724" t="s">
        <v>3236</v>
      </c>
      <c r="J473" s="724" t="s">
        <v>3237</v>
      </c>
      <c r="K473" s="724" t="s">
        <v>3238</v>
      </c>
      <c r="L473" s="725">
        <v>0</v>
      </c>
      <c r="M473" s="725">
        <v>0</v>
      </c>
      <c r="N473" s="724">
        <v>4</v>
      </c>
      <c r="O473" s="807">
        <v>2.5</v>
      </c>
      <c r="P473" s="725">
        <v>0</v>
      </c>
      <c r="Q473" s="740"/>
      <c r="R473" s="724">
        <v>4</v>
      </c>
      <c r="S473" s="740">
        <v>1</v>
      </c>
      <c r="T473" s="807">
        <v>2.5</v>
      </c>
      <c r="U473" s="763">
        <v>1</v>
      </c>
    </row>
    <row r="474" spans="1:21" ht="14.4" customHeight="1" x14ac:dyDescent="0.3">
      <c r="A474" s="723">
        <v>4</v>
      </c>
      <c r="B474" s="724" t="s">
        <v>2111</v>
      </c>
      <c r="C474" s="724" t="s">
        <v>2400</v>
      </c>
      <c r="D474" s="805" t="s">
        <v>4070</v>
      </c>
      <c r="E474" s="806" t="s">
        <v>2422</v>
      </c>
      <c r="F474" s="724" t="s">
        <v>2394</v>
      </c>
      <c r="G474" s="724" t="s">
        <v>3127</v>
      </c>
      <c r="H474" s="724" t="s">
        <v>563</v>
      </c>
      <c r="I474" s="724" t="s">
        <v>3128</v>
      </c>
      <c r="J474" s="724" t="s">
        <v>3129</v>
      </c>
      <c r="K474" s="724" t="s">
        <v>3130</v>
      </c>
      <c r="L474" s="725">
        <v>139.63999999999999</v>
      </c>
      <c r="M474" s="725">
        <v>139.63999999999999</v>
      </c>
      <c r="N474" s="724">
        <v>1</v>
      </c>
      <c r="O474" s="807">
        <v>1</v>
      </c>
      <c r="P474" s="725">
        <v>139.63999999999999</v>
      </c>
      <c r="Q474" s="740">
        <v>1</v>
      </c>
      <c r="R474" s="724">
        <v>1</v>
      </c>
      <c r="S474" s="740">
        <v>1</v>
      </c>
      <c r="T474" s="807">
        <v>1</v>
      </c>
      <c r="U474" s="763">
        <v>1</v>
      </c>
    </row>
    <row r="475" spans="1:21" ht="14.4" customHeight="1" x14ac:dyDescent="0.3">
      <c r="A475" s="723">
        <v>4</v>
      </c>
      <c r="B475" s="724" t="s">
        <v>2111</v>
      </c>
      <c r="C475" s="724" t="s">
        <v>2400</v>
      </c>
      <c r="D475" s="805" t="s">
        <v>4070</v>
      </c>
      <c r="E475" s="806" t="s">
        <v>2422</v>
      </c>
      <c r="F475" s="724" t="s">
        <v>2394</v>
      </c>
      <c r="G475" s="724" t="s">
        <v>2451</v>
      </c>
      <c r="H475" s="724" t="s">
        <v>975</v>
      </c>
      <c r="I475" s="724" t="s">
        <v>999</v>
      </c>
      <c r="J475" s="724" t="s">
        <v>2263</v>
      </c>
      <c r="K475" s="724" t="s">
        <v>2264</v>
      </c>
      <c r="L475" s="725">
        <v>0</v>
      </c>
      <c r="M475" s="725">
        <v>0</v>
      </c>
      <c r="N475" s="724">
        <v>2</v>
      </c>
      <c r="O475" s="807">
        <v>0.5</v>
      </c>
      <c r="P475" s="725"/>
      <c r="Q475" s="740"/>
      <c r="R475" s="724"/>
      <c r="S475" s="740">
        <v>0</v>
      </c>
      <c r="T475" s="807"/>
      <c r="U475" s="763">
        <v>0</v>
      </c>
    </row>
    <row r="476" spans="1:21" ht="14.4" customHeight="1" x14ac:dyDescent="0.3">
      <c r="A476" s="723">
        <v>4</v>
      </c>
      <c r="B476" s="724" t="s">
        <v>2111</v>
      </c>
      <c r="C476" s="724" t="s">
        <v>2400</v>
      </c>
      <c r="D476" s="805" t="s">
        <v>4070</v>
      </c>
      <c r="E476" s="806" t="s">
        <v>2422</v>
      </c>
      <c r="F476" s="724" t="s">
        <v>2394</v>
      </c>
      <c r="G476" s="724" t="s">
        <v>3165</v>
      </c>
      <c r="H476" s="724" t="s">
        <v>563</v>
      </c>
      <c r="I476" s="724" t="s">
        <v>3239</v>
      </c>
      <c r="J476" s="724" t="s">
        <v>1749</v>
      </c>
      <c r="K476" s="724" t="s">
        <v>3240</v>
      </c>
      <c r="L476" s="725">
        <v>31.32</v>
      </c>
      <c r="M476" s="725">
        <v>31.32</v>
      </c>
      <c r="N476" s="724">
        <v>1</v>
      </c>
      <c r="O476" s="807">
        <v>1</v>
      </c>
      <c r="P476" s="725">
        <v>31.32</v>
      </c>
      <c r="Q476" s="740">
        <v>1</v>
      </c>
      <c r="R476" s="724">
        <v>1</v>
      </c>
      <c r="S476" s="740">
        <v>1</v>
      </c>
      <c r="T476" s="807">
        <v>1</v>
      </c>
      <c r="U476" s="763">
        <v>1</v>
      </c>
    </row>
    <row r="477" spans="1:21" ht="14.4" customHeight="1" x14ac:dyDescent="0.3">
      <c r="A477" s="723">
        <v>4</v>
      </c>
      <c r="B477" s="724" t="s">
        <v>2111</v>
      </c>
      <c r="C477" s="724" t="s">
        <v>2400</v>
      </c>
      <c r="D477" s="805" t="s">
        <v>4070</v>
      </c>
      <c r="E477" s="806" t="s">
        <v>2422</v>
      </c>
      <c r="F477" s="724" t="s">
        <v>2394</v>
      </c>
      <c r="G477" s="724" t="s">
        <v>2745</v>
      </c>
      <c r="H477" s="724" t="s">
        <v>975</v>
      </c>
      <c r="I477" s="724" t="s">
        <v>1051</v>
      </c>
      <c r="J477" s="724" t="s">
        <v>1052</v>
      </c>
      <c r="K477" s="724" t="s">
        <v>2274</v>
      </c>
      <c r="L477" s="725">
        <v>0</v>
      </c>
      <c r="M477" s="725">
        <v>0</v>
      </c>
      <c r="N477" s="724">
        <v>3</v>
      </c>
      <c r="O477" s="807">
        <v>1</v>
      </c>
      <c r="P477" s="725">
        <v>0</v>
      </c>
      <c r="Q477" s="740"/>
      <c r="R477" s="724">
        <v>3</v>
      </c>
      <c r="S477" s="740">
        <v>1</v>
      </c>
      <c r="T477" s="807">
        <v>1</v>
      </c>
      <c r="U477" s="763">
        <v>1</v>
      </c>
    </row>
    <row r="478" spans="1:21" ht="14.4" customHeight="1" x14ac:dyDescent="0.3">
      <c r="A478" s="723">
        <v>4</v>
      </c>
      <c r="B478" s="724" t="s">
        <v>2111</v>
      </c>
      <c r="C478" s="724" t="s">
        <v>2400</v>
      </c>
      <c r="D478" s="805" t="s">
        <v>4070</v>
      </c>
      <c r="E478" s="806" t="s">
        <v>2422</v>
      </c>
      <c r="F478" s="724" t="s">
        <v>2394</v>
      </c>
      <c r="G478" s="724" t="s">
        <v>2745</v>
      </c>
      <c r="H478" s="724" t="s">
        <v>975</v>
      </c>
      <c r="I478" s="724" t="s">
        <v>1837</v>
      </c>
      <c r="J478" s="724" t="s">
        <v>1052</v>
      </c>
      <c r="K478" s="724" t="s">
        <v>2369</v>
      </c>
      <c r="L478" s="725">
        <v>0</v>
      </c>
      <c r="M478" s="725">
        <v>0</v>
      </c>
      <c r="N478" s="724">
        <v>1</v>
      </c>
      <c r="O478" s="807">
        <v>1</v>
      </c>
      <c r="P478" s="725"/>
      <c r="Q478" s="740"/>
      <c r="R478" s="724"/>
      <c r="S478" s="740">
        <v>0</v>
      </c>
      <c r="T478" s="807"/>
      <c r="U478" s="763">
        <v>0</v>
      </c>
    </row>
    <row r="479" spans="1:21" ht="14.4" customHeight="1" x14ac:dyDescent="0.3">
      <c r="A479" s="723">
        <v>4</v>
      </c>
      <c r="B479" s="724" t="s">
        <v>2111</v>
      </c>
      <c r="C479" s="724" t="s">
        <v>2400</v>
      </c>
      <c r="D479" s="805" t="s">
        <v>4070</v>
      </c>
      <c r="E479" s="806" t="s">
        <v>2422</v>
      </c>
      <c r="F479" s="724" t="s">
        <v>2394</v>
      </c>
      <c r="G479" s="724" t="s">
        <v>2745</v>
      </c>
      <c r="H479" s="724" t="s">
        <v>563</v>
      </c>
      <c r="I479" s="724" t="s">
        <v>3241</v>
      </c>
      <c r="J479" s="724" t="s">
        <v>2275</v>
      </c>
      <c r="K479" s="724" t="s">
        <v>2283</v>
      </c>
      <c r="L479" s="725">
        <v>0</v>
      </c>
      <c r="M479" s="725">
        <v>0</v>
      </c>
      <c r="N479" s="724">
        <v>1</v>
      </c>
      <c r="O479" s="807">
        <v>1</v>
      </c>
      <c r="P479" s="725"/>
      <c r="Q479" s="740"/>
      <c r="R479" s="724"/>
      <c r="S479" s="740">
        <v>0</v>
      </c>
      <c r="T479" s="807"/>
      <c r="U479" s="763">
        <v>0</v>
      </c>
    </row>
    <row r="480" spans="1:21" ht="14.4" customHeight="1" x14ac:dyDescent="0.3">
      <c r="A480" s="723">
        <v>4</v>
      </c>
      <c r="B480" s="724" t="s">
        <v>2111</v>
      </c>
      <c r="C480" s="724" t="s">
        <v>2400</v>
      </c>
      <c r="D480" s="805" t="s">
        <v>4070</v>
      </c>
      <c r="E480" s="806" t="s">
        <v>2422</v>
      </c>
      <c r="F480" s="724" t="s">
        <v>2394</v>
      </c>
      <c r="G480" s="724" t="s">
        <v>2745</v>
      </c>
      <c r="H480" s="724" t="s">
        <v>563</v>
      </c>
      <c r="I480" s="724" t="s">
        <v>3242</v>
      </c>
      <c r="J480" s="724" t="s">
        <v>2275</v>
      </c>
      <c r="K480" s="724" t="s">
        <v>2369</v>
      </c>
      <c r="L480" s="725">
        <v>0</v>
      </c>
      <c r="M480" s="725">
        <v>0</v>
      </c>
      <c r="N480" s="724">
        <v>6</v>
      </c>
      <c r="O480" s="807">
        <v>2</v>
      </c>
      <c r="P480" s="725">
        <v>0</v>
      </c>
      <c r="Q480" s="740"/>
      <c r="R480" s="724">
        <v>3</v>
      </c>
      <c r="S480" s="740">
        <v>0.5</v>
      </c>
      <c r="T480" s="807">
        <v>1</v>
      </c>
      <c r="U480" s="763">
        <v>0.5</v>
      </c>
    </row>
    <row r="481" spans="1:21" ht="14.4" customHeight="1" x14ac:dyDescent="0.3">
      <c r="A481" s="723">
        <v>4</v>
      </c>
      <c r="B481" s="724" t="s">
        <v>2111</v>
      </c>
      <c r="C481" s="724" t="s">
        <v>2400</v>
      </c>
      <c r="D481" s="805" t="s">
        <v>4070</v>
      </c>
      <c r="E481" s="806" t="s">
        <v>2422</v>
      </c>
      <c r="F481" s="724" t="s">
        <v>2394</v>
      </c>
      <c r="G481" s="724" t="s">
        <v>3243</v>
      </c>
      <c r="H481" s="724" t="s">
        <v>563</v>
      </c>
      <c r="I481" s="724" t="s">
        <v>3244</v>
      </c>
      <c r="J481" s="724" t="s">
        <v>3245</v>
      </c>
      <c r="K481" s="724" t="s">
        <v>3246</v>
      </c>
      <c r="L481" s="725">
        <v>32.130000000000003</v>
      </c>
      <c r="M481" s="725">
        <v>32.130000000000003</v>
      </c>
      <c r="N481" s="724">
        <v>1</v>
      </c>
      <c r="O481" s="807">
        <v>0.5</v>
      </c>
      <c r="P481" s="725">
        <v>32.130000000000003</v>
      </c>
      <c r="Q481" s="740">
        <v>1</v>
      </c>
      <c r="R481" s="724">
        <v>1</v>
      </c>
      <c r="S481" s="740">
        <v>1</v>
      </c>
      <c r="T481" s="807">
        <v>0.5</v>
      </c>
      <c r="U481" s="763">
        <v>1</v>
      </c>
    </row>
    <row r="482" spans="1:21" ht="14.4" customHeight="1" x14ac:dyDescent="0.3">
      <c r="A482" s="723">
        <v>4</v>
      </c>
      <c r="B482" s="724" t="s">
        <v>2111</v>
      </c>
      <c r="C482" s="724" t="s">
        <v>2400</v>
      </c>
      <c r="D482" s="805" t="s">
        <v>4070</v>
      </c>
      <c r="E482" s="806" t="s">
        <v>2422</v>
      </c>
      <c r="F482" s="724" t="s">
        <v>2394</v>
      </c>
      <c r="G482" s="724" t="s">
        <v>2577</v>
      </c>
      <c r="H482" s="724" t="s">
        <v>975</v>
      </c>
      <c r="I482" s="724" t="s">
        <v>1035</v>
      </c>
      <c r="J482" s="724" t="s">
        <v>2193</v>
      </c>
      <c r="K482" s="724" t="s">
        <v>2194</v>
      </c>
      <c r="L482" s="725">
        <v>133.94</v>
      </c>
      <c r="M482" s="725">
        <v>2410.92</v>
      </c>
      <c r="N482" s="724">
        <v>18</v>
      </c>
      <c r="O482" s="807">
        <v>3.5</v>
      </c>
      <c r="P482" s="725">
        <v>1205.46</v>
      </c>
      <c r="Q482" s="740">
        <v>0.5</v>
      </c>
      <c r="R482" s="724">
        <v>9</v>
      </c>
      <c r="S482" s="740">
        <v>0.5</v>
      </c>
      <c r="T482" s="807">
        <v>2</v>
      </c>
      <c r="U482" s="763">
        <v>0.5714285714285714</v>
      </c>
    </row>
    <row r="483" spans="1:21" ht="14.4" customHeight="1" x14ac:dyDescent="0.3">
      <c r="A483" s="723">
        <v>4</v>
      </c>
      <c r="B483" s="724" t="s">
        <v>2111</v>
      </c>
      <c r="C483" s="724" t="s">
        <v>2400</v>
      </c>
      <c r="D483" s="805" t="s">
        <v>4070</v>
      </c>
      <c r="E483" s="806" t="s">
        <v>2422</v>
      </c>
      <c r="F483" s="724" t="s">
        <v>2394</v>
      </c>
      <c r="G483" s="724" t="s">
        <v>2577</v>
      </c>
      <c r="H483" s="724" t="s">
        <v>563</v>
      </c>
      <c r="I483" s="724" t="s">
        <v>3079</v>
      </c>
      <c r="J483" s="724" t="s">
        <v>3080</v>
      </c>
      <c r="K483" s="724" t="s">
        <v>3081</v>
      </c>
      <c r="L483" s="725">
        <v>133.94</v>
      </c>
      <c r="M483" s="725">
        <v>133.94</v>
      </c>
      <c r="N483" s="724">
        <v>1</v>
      </c>
      <c r="O483" s="807">
        <v>0.5</v>
      </c>
      <c r="P483" s="725"/>
      <c r="Q483" s="740">
        <v>0</v>
      </c>
      <c r="R483" s="724"/>
      <c r="S483" s="740">
        <v>0</v>
      </c>
      <c r="T483" s="807"/>
      <c r="U483" s="763">
        <v>0</v>
      </c>
    </row>
    <row r="484" spans="1:21" ht="14.4" customHeight="1" x14ac:dyDescent="0.3">
      <c r="A484" s="723">
        <v>4</v>
      </c>
      <c r="B484" s="724" t="s">
        <v>2111</v>
      </c>
      <c r="C484" s="724" t="s">
        <v>2400</v>
      </c>
      <c r="D484" s="805" t="s">
        <v>4070</v>
      </c>
      <c r="E484" s="806" t="s">
        <v>2422</v>
      </c>
      <c r="F484" s="724" t="s">
        <v>2394</v>
      </c>
      <c r="G484" s="724" t="s">
        <v>3247</v>
      </c>
      <c r="H484" s="724" t="s">
        <v>563</v>
      </c>
      <c r="I484" s="724" t="s">
        <v>3248</v>
      </c>
      <c r="J484" s="724" t="s">
        <v>2510</v>
      </c>
      <c r="K484" s="724"/>
      <c r="L484" s="725">
        <v>0</v>
      </c>
      <c r="M484" s="725">
        <v>0</v>
      </c>
      <c r="N484" s="724">
        <v>5</v>
      </c>
      <c r="O484" s="807">
        <v>1.5</v>
      </c>
      <c r="P484" s="725">
        <v>0</v>
      </c>
      <c r="Q484" s="740"/>
      <c r="R484" s="724">
        <v>3</v>
      </c>
      <c r="S484" s="740">
        <v>0.6</v>
      </c>
      <c r="T484" s="807">
        <v>0.5</v>
      </c>
      <c r="U484" s="763">
        <v>0.33333333333333331</v>
      </c>
    </row>
    <row r="485" spans="1:21" ht="14.4" customHeight="1" x14ac:dyDescent="0.3">
      <c r="A485" s="723">
        <v>4</v>
      </c>
      <c r="B485" s="724" t="s">
        <v>2111</v>
      </c>
      <c r="C485" s="724" t="s">
        <v>2400</v>
      </c>
      <c r="D485" s="805" t="s">
        <v>4070</v>
      </c>
      <c r="E485" s="806" t="s">
        <v>2422</v>
      </c>
      <c r="F485" s="724" t="s">
        <v>2394</v>
      </c>
      <c r="G485" s="724" t="s">
        <v>3247</v>
      </c>
      <c r="H485" s="724" t="s">
        <v>563</v>
      </c>
      <c r="I485" s="724" t="s">
        <v>3249</v>
      </c>
      <c r="J485" s="724" t="s">
        <v>1460</v>
      </c>
      <c r="K485" s="724" t="s">
        <v>3250</v>
      </c>
      <c r="L485" s="725">
        <v>83.86</v>
      </c>
      <c r="M485" s="725">
        <v>83.86</v>
      </c>
      <c r="N485" s="724">
        <v>1</v>
      </c>
      <c r="O485" s="807">
        <v>0.5</v>
      </c>
      <c r="P485" s="725"/>
      <c r="Q485" s="740">
        <v>0</v>
      </c>
      <c r="R485" s="724"/>
      <c r="S485" s="740">
        <v>0</v>
      </c>
      <c r="T485" s="807"/>
      <c r="U485" s="763">
        <v>0</v>
      </c>
    </row>
    <row r="486" spans="1:21" ht="14.4" customHeight="1" x14ac:dyDescent="0.3">
      <c r="A486" s="723">
        <v>4</v>
      </c>
      <c r="B486" s="724" t="s">
        <v>2111</v>
      </c>
      <c r="C486" s="724" t="s">
        <v>2400</v>
      </c>
      <c r="D486" s="805" t="s">
        <v>4070</v>
      </c>
      <c r="E486" s="806" t="s">
        <v>2422</v>
      </c>
      <c r="F486" s="724" t="s">
        <v>2395</v>
      </c>
      <c r="G486" s="724" t="s">
        <v>2508</v>
      </c>
      <c r="H486" s="724" t="s">
        <v>563</v>
      </c>
      <c r="I486" s="724" t="s">
        <v>2509</v>
      </c>
      <c r="J486" s="724" t="s">
        <v>2510</v>
      </c>
      <c r="K486" s="724"/>
      <c r="L486" s="725">
        <v>0</v>
      </c>
      <c r="M486" s="725">
        <v>0</v>
      </c>
      <c r="N486" s="724">
        <v>3</v>
      </c>
      <c r="O486" s="807">
        <v>2.5</v>
      </c>
      <c r="P486" s="725">
        <v>0</v>
      </c>
      <c r="Q486" s="740"/>
      <c r="R486" s="724">
        <v>3</v>
      </c>
      <c r="S486" s="740">
        <v>1</v>
      </c>
      <c r="T486" s="807">
        <v>2.5</v>
      </c>
      <c r="U486" s="763">
        <v>1</v>
      </c>
    </row>
    <row r="487" spans="1:21" ht="14.4" customHeight="1" x14ac:dyDescent="0.3">
      <c r="A487" s="723">
        <v>4</v>
      </c>
      <c r="B487" s="724" t="s">
        <v>2111</v>
      </c>
      <c r="C487" s="724" t="s">
        <v>2400</v>
      </c>
      <c r="D487" s="805" t="s">
        <v>4070</v>
      </c>
      <c r="E487" s="806" t="s">
        <v>2422</v>
      </c>
      <c r="F487" s="724" t="s">
        <v>2395</v>
      </c>
      <c r="G487" s="724" t="s">
        <v>2508</v>
      </c>
      <c r="H487" s="724" t="s">
        <v>563</v>
      </c>
      <c r="I487" s="724" t="s">
        <v>2511</v>
      </c>
      <c r="J487" s="724" t="s">
        <v>2510</v>
      </c>
      <c r="K487" s="724"/>
      <c r="L487" s="725">
        <v>0</v>
      </c>
      <c r="M487" s="725">
        <v>0</v>
      </c>
      <c r="N487" s="724">
        <v>18</v>
      </c>
      <c r="O487" s="807">
        <v>16</v>
      </c>
      <c r="P487" s="725">
        <v>0</v>
      </c>
      <c r="Q487" s="740"/>
      <c r="R487" s="724">
        <v>16</v>
      </c>
      <c r="S487" s="740">
        <v>0.88888888888888884</v>
      </c>
      <c r="T487" s="807">
        <v>14.5</v>
      </c>
      <c r="U487" s="763">
        <v>0.90625</v>
      </c>
    </row>
    <row r="488" spans="1:21" ht="14.4" customHeight="1" x14ac:dyDescent="0.3">
      <c r="A488" s="723">
        <v>4</v>
      </c>
      <c r="B488" s="724" t="s">
        <v>2111</v>
      </c>
      <c r="C488" s="724" t="s">
        <v>2400</v>
      </c>
      <c r="D488" s="805" t="s">
        <v>4070</v>
      </c>
      <c r="E488" s="806" t="s">
        <v>2422</v>
      </c>
      <c r="F488" s="724" t="s">
        <v>2396</v>
      </c>
      <c r="G488" s="724" t="s">
        <v>2746</v>
      </c>
      <c r="H488" s="724" t="s">
        <v>563</v>
      </c>
      <c r="I488" s="724" t="s">
        <v>2747</v>
      </c>
      <c r="J488" s="724" t="s">
        <v>2748</v>
      </c>
      <c r="K488" s="724" t="s">
        <v>2749</v>
      </c>
      <c r="L488" s="725">
        <v>500</v>
      </c>
      <c r="M488" s="725">
        <v>2000</v>
      </c>
      <c r="N488" s="724">
        <v>4</v>
      </c>
      <c r="O488" s="807">
        <v>4</v>
      </c>
      <c r="P488" s="725">
        <v>1000</v>
      </c>
      <c r="Q488" s="740">
        <v>0.5</v>
      </c>
      <c r="R488" s="724">
        <v>2</v>
      </c>
      <c r="S488" s="740">
        <v>0.5</v>
      </c>
      <c r="T488" s="807">
        <v>2</v>
      </c>
      <c r="U488" s="763">
        <v>0.5</v>
      </c>
    </row>
    <row r="489" spans="1:21" ht="14.4" customHeight="1" x14ac:dyDescent="0.3">
      <c r="A489" s="723">
        <v>4</v>
      </c>
      <c r="B489" s="724" t="s">
        <v>2111</v>
      </c>
      <c r="C489" s="724" t="s">
        <v>2400</v>
      </c>
      <c r="D489" s="805" t="s">
        <v>4070</v>
      </c>
      <c r="E489" s="806" t="s">
        <v>2422</v>
      </c>
      <c r="F489" s="724" t="s">
        <v>2396</v>
      </c>
      <c r="G489" s="724" t="s">
        <v>2746</v>
      </c>
      <c r="H489" s="724" t="s">
        <v>563</v>
      </c>
      <c r="I489" s="724" t="s">
        <v>2750</v>
      </c>
      <c r="J489" s="724" t="s">
        <v>2751</v>
      </c>
      <c r="K489" s="724" t="s">
        <v>2752</v>
      </c>
      <c r="L489" s="725">
        <v>287</v>
      </c>
      <c r="M489" s="725">
        <v>9471</v>
      </c>
      <c r="N489" s="724">
        <v>33</v>
      </c>
      <c r="O489" s="807">
        <v>20</v>
      </c>
      <c r="P489" s="725">
        <v>7462</v>
      </c>
      <c r="Q489" s="740">
        <v>0.78787878787878785</v>
      </c>
      <c r="R489" s="724">
        <v>26</v>
      </c>
      <c r="S489" s="740">
        <v>0.78787878787878785</v>
      </c>
      <c r="T489" s="807">
        <v>17</v>
      </c>
      <c r="U489" s="763">
        <v>0.85</v>
      </c>
    </row>
    <row r="490" spans="1:21" ht="14.4" customHeight="1" x14ac:dyDescent="0.3">
      <c r="A490" s="723">
        <v>4</v>
      </c>
      <c r="B490" s="724" t="s">
        <v>2111</v>
      </c>
      <c r="C490" s="724" t="s">
        <v>2400</v>
      </c>
      <c r="D490" s="805" t="s">
        <v>4070</v>
      </c>
      <c r="E490" s="806" t="s">
        <v>2422</v>
      </c>
      <c r="F490" s="724" t="s">
        <v>2396</v>
      </c>
      <c r="G490" s="724" t="s">
        <v>2746</v>
      </c>
      <c r="H490" s="724" t="s">
        <v>563</v>
      </c>
      <c r="I490" s="724" t="s">
        <v>2753</v>
      </c>
      <c r="J490" s="724" t="s">
        <v>2754</v>
      </c>
      <c r="K490" s="724" t="s">
        <v>2755</v>
      </c>
      <c r="L490" s="725">
        <v>253</v>
      </c>
      <c r="M490" s="725">
        <v>4048</v>
      </c>
      <c r="N490" s="724">
        <v>16</v>
      </c>
      <c r="O490" s="807">
        <v>9</v>
      </c>
      <c r="P490" s="725">
        <v>4048</v>
      </c>
      <c r="Q490" s="740">
        <v>1</v>
      </c>
      <c r="R490" s="724">
        <v>16</v>
      </c>
      <c r="S490" s="740">
        <v>1</v>
      </c>
      <c r="T490" s="807">
        <v>9</v>
      </c>
      <c r="U490" s="763">
        <v>1</v>
      </c>
    </row>
    <row r="491" spans="1:21" ht="14.4" customHeight="1" x14ac:dyDescent="0.3">
      <c r="A491" s="723">
        <v>4</v>
      </c>
      <c r="B491" s="724" t="s">
        <v>2111</v>
      </c>
      <c r="C491" s="724" t="s">
        <v>2400</v>
      </c>
      <c r="D491" s="805" t="s">
        <v>4070</v>
      </c>
      <c r="E491" s="806" t="s">
        <v>2422</v>
      </c>
      <c r="F491" s="724" t="s">
        <v>2396</v>
      </c>
      <c r="G491" s="724" t="s">
        <v>2746</v>
      </c>
      <c r="H491" s="724" t="s">
        <v>563</v>
      </c>
      <c r="I491" s="724" t="s">
        <v>2756</v>
      </c>
      <c r="J491" s="724" t="s">
        <v>2757</v>
      </c>
      <c r="K491" s="724" t="s">
        <v>2758</v>
      </c>
      <c r="L491" s="725">
        <v>124</v>
      </c>
      <c r="M491" s="725">
        <v>744</v>
      </c>
      <c r="N491" s="724">
        <v>6</v>
      </c>
      <c r="O491" s="807">
        <v>4</v>
      </c>
      <c r="P491" s="725">
        <v>744</v>
      </c>
      <c r="Q491" s="740">
        <v>1</v>
      </c>
      <c r="R491" s="724">
        <v>6</v>
      </c>
      <c r="S491" s="740">
        <v>1</v>
      </c>
      <c r="T491" s="807">
        <v>4</v>
      </c>
      <c r="U491" s="763">
        <v>1</v>
      </c>
    </row>
    <row r="492" spans="1:21" ht="14.4" customHeight="1" x14ac:dyDescent="0.3">
      <c r="A492" s="723">
        <v>4</v>
      </c>
      <c r="B492" s="724" t="s">
        <v>2111</v>
      </c>
      <c r="C492" s="724" t="s">
        <v>2400</v>
      </c>
      <c r="D492" s="805" t="s">
        <v>4070</v>
      </c>
      <c r="E492" s="806" t="s">
        <v>2422</v>
      </c>
      <c r="F492" s="724" t="s">
        <v>2396</v>
      </c>
      <c r="G492" s="724" t="s">
        <v>2746</v>
      </c>
      <c r="H492" s="724" t="s">
        <v>563</v>
      </c>
      <c r="I492" s="724" t="s">
        <v>2759</v>
      </c>
      <c r="J492" s="724" t="s">
        <v>2760</v>
      </c>
      <c r="K492" s="724" t="s">
        <v>2761</v>
      </c>
      <c r="L492" s="725">
        <v>2304</v>
      </c>
      <c r="M492" s="725">
        <v>20736</v>
      </c>
      <c r="N492" s="724">
        <v>9</v>
      </c>
      <c r="O492" s="807">
        <v>1</v>
      </c>
      <c r="P492" s="725">
        <v>20736</v>
      </c>
      <c r="Q492" s="740">
        <v>1</v>
      </c>
      <c r="R492" s="724">
        <v>9</v>
      </c>
      <c r="S492" s="740">
        <v>1</v>
      </c>
      <c r="T492" s="807">
        <v>1</v>
      </c>
      <c r="U492" s="763">
        <v>1</v>
      </c>
    </row>
    <row r="493" spans="1:21" ht="14.4" customHeight="1" x14ac:dyDescent="0.3">
      <c r="A493" s="723">
        <v>4</v>
      </c>
      <c r="B493" s="724" t="s">
        <v>2111</v>
      </c>
      <c r="C493" s="724" t="s">
        <v>2400</v>
      </c>
      <c r="D493" s="805" t="s">
        <v>4070</v>
      </c>
      <c r="E493" s="806" t="s">
        <v>2422</v>
      </c>
      <c r="F493" s="724" t="s">
        <v>2396</v>
      </c>
      <c r="G493" s="724" t="s">
        <v>2746</v>
      </c>
      <c r="H493" s="724" t="s">
        <v>563</v>
      </c>
      <c r="I493" s="724" t="s">
        <v>2762</v>
      </c>
      <c r="J493" s="724" t="s">
        <v>2763</v>
      </c>
      <c r="K493" s="724" t="s">
        <v>2764</v>
      </c>
      <c r="L493" s="725">
        <v>2094.4899999999998</v>
      </c>
      <c r="M493" s="725">
        <v>8377.9599999999991</v>
      </c>
      <c r="N493" s="724">
        <v>4</v>
      </c>
      <c r="O493" s="807">
        <v>1</v>
      </c>
      <c r="P493" s="725">
        <v>8377.9599999999991</v>
      </c>
      <c r="Q493" s="740">
        <v>1</v>
      </c>
      <c r="R493" s="724">
        <v>4</v>
      </c>
      <c r="S493" s="740">
        <v>1</v>
      </c>
      <c r="T493" s="807">
        <v>1</v>
      </c>
      <c r="U493" s="763">
        <v>1</v>
      </c>
    </row>
    <row r="494" spans="1:21" ht="14.4" customHeight="1" x14ac:dyDescent="0.3">
      <c r="A494" s="723">
        <v>4</v>
      </c>
      <c r="B494" s="724" t="s">
        <v>2111</v>
      </c>
      <c r="C494" s="724" t="s">
        <v>2400</v>
      </c>
      <c r="D494" s="805" t="s">
        <v>4070</v>
      </c>
      <c r="E494" s="806" t="s">
        <v>2422</v>
      </c>
      <c r="F494" s="724" t="s">
        <v>2396</v>
      </c>
      <c r="G494" s="724" t="s">
        <v>2746</v>
      </c>
      <c r="H494" s="724" t="s">
        <v>563</v>
      </c>
      <c r="I494" s="724" t="s">
        <v>2765</v>
      </c>
      <c r="J494" s="724" t="s">
        <v>2766</v>
      </c>
      <c r="K494" s="724" t="s">
        <v>2767</v>
      </c>
      <c r="L494" s="725">
        <v>315.5</v>
      </c>
      <c r="M494" s="725">
        <v>946.5</v>
      </c>
      <c r="N494" s="724">
        <v>3</v>
      </c>
      <c r="O494" s="807">
        <v>3</v>
      </c>
      <c r="P494" s="725">
        <v>631</v>
      </c>
      <c r="Q494" s="740">
        <v>0.66666666666666663</v>
      </c>
      <c r="R494" s="724">
        <v>2</v>
      </c>
      <c r="S494" s="740">
        <v>0.66666666666666663</v>
      </c>
      <c r="T494" s="807">
        <v>2</v>
      </c>
      <c r="U494" s="763">
        <v>0.66666666666666663</v>
      </c>
    </row>
    <row r="495" spans="1:21" ht="14.4" customHeight="1" x14ac:dyDescent="0.3">
      <c r="A495" s="723">
        <v>4</v>
      </c>
      <c r="B495" s="724" t="s">
        <v>2111</v>
      </c>
      <c r="C495" s="724" t="s">
        <v>2400</v>
      </c>
      <c r="D495" s="805" t="s">
        <v>4070</v>
      </c>
      <c r="E495" s="806" t="s">
        <v>2422</v>
      </c>
      <c r="F495" s="724" t="s">
        <v>2396</v>
      </c>
      <c r="G495" s="724" t="s">
        <v>2746</v>
      </c>
      <c r="H495" s="724" t="s">
        <v>563</v>
      </c>
      <c r="I495" s="724" t="s">
        <v>3251</v>
      </c>
      <c r="J495" s="724" t="s">
        <v>3252</v>
      </c>
      <c r="K495" s="724" t="s">
        <v>3253</v>
      </c>
      <c r="L495" s="725">
        <v>484.6</v>
      </c>
      <c r="M495" s="725">
        <v>484.6</v>
      </c>
      <c r="N495" s="724">
        <v>1</v>
      </c>
      <c r="O495" s="807">
        <v>1</v>
      </c>
      <c r="P495" s="725">
        <v>484.6</v>
      </c>
      <c r="Q495" s="740">
        <v>1</v>
      </c>
      <c r="R495" s="724">
        <v>1</v>
      </c>
      <c r="S495" s="740">
        <v>1</v>
      </c>
      <c r="T495" s="807">
        <v>1</v>
      </c>
      <c r="U495" s="763">
        <v>1</v>
      </c>
    </row>
    <row r="496" spans="1:21" ht="14.4" customHeight="1" x14ac:dyDescent="0.3">
      <c r="A496" s="723">
        <v>4</v>
      </c>
      <c r="B496" s="724" t="s">
        <v>2111</v>
      </c>
      <c r="C496" s="724" t="s">
        <v>2400</v>
      </c>
      <c r="D496" s="805" t="s">
        <v>4070</v>
      </c>
      <c r="E496" s="806" t="s">
        <v>2422</v>
      </c>
      <c r="F496" s="724" t="s">
        <v>2396</v>
      </c>
      <c r="G496" s="724" t="s">
        <v>2746</v>
      </c>
      <c r="H496" s="724" t="s">
        <v>563</v>
      </c>
      <c r="I496" s="724" t="s">
        <v>2768</v>
      </c>
      <c r="J496" s="724" t="s">
        <v>2769</v>
      </c>
      <c r="K496" s="724" t="s">
        <v>2770</v>
      </c>
      <c r="L496" s="725">
        <v>291.2</v>
      </c>
      <c r="M496" s="725">
        <v>1164.8</v>
      </c>
      <c r="N496" s="724">
        <v>4</v>
      </c>
      <c r="O496" s="807">
        <v>2</v>
      </c>
      <c r="P496" s="725">
        <v>291.2</v>
      </c>
      <c r="Q496" s="740">
        <v>0.25</v>
      </c>
      <c r="R496" s="724">
        <v>1</v>
      </c>
      <c r="S496" s="740">
        <v>0.25</v>
      </c>
      <c r="T496" s="807">
        <v>1</v>
      </c>
      <c r="U496" s="763">
        <v>0.5</v>
      </c>
    </row>
    <row r="497" spans="1:21" ht="14.4" customHeight="1" x14ac:dyDescent="0.3">
      <c r="A497" s="723">
        <v>4</v>
      </c>
      <c r="B497" s="724" t="s">
        <v>2111</v>
      </c>
      <c r="C497" s="724" t="s">
        <v>2400</v>
      </c>
      <c r="D497" s="805" t="s">
        <v>4070</v>
      </c>
      <c r="E497" s="806" t="s">
        <v>2422</v>
      </c>
      <c r="F497" s="724" t="s">
        <v>2396</v>
      </c>
      <c r="G497" s="724" t="s">
        <v>2746</v>
      </c>
      <c r="H497" s="724" t="s">
        <v>563</v>
      </c>
      <c r="I497" s="724" t="s">
        <v>2771</v>
      </c>
      <c r="J497" s="724" t="s">
        <v>2772</v>
      </c>
      <c r="K497" s="724" t="s">
        <v>2773</v>
      </c>
      <c r="L497" s="725">
        <v>201.3</v>
      </c>
      <c r="M497" s="725">
        <v>201.3</v>
      </c>
      <c r="N497" s="724">
        <v>1</v>
      </c>
      <c r="O497" s="807">
        <v>1</v>
      </c>
      <c r="P497" s="725">
        <v>201.3</v>
      </c>
      <c r="Q497" s="740">
        <v>1</v>
      </c>
      <c r="R497" s="724">
        <v>1</v>
      </c>
      <c r="S497" s="740">
        <v>1</v>
      </c>
      <c r="T497" s="807">
        <v>1</v>
      </c>
      <c r="U497" s="763">
        <v>1</v>
      </c>
    </row>
    <row r="498" spans="1:21" ht="14.4" customHeight="1" x14ac:dyDescent="0.3">
      <c r="A498" s="723">
        <v>4</v>
      </c>
      <c r="B498" s="724" t="s">
        <v>2111</v>
      </c>
      <c r="C498" s="724" t="s">
        <v>2400</v>
      </c>
      <c r="D498" s="805" t="s">
        <v>4070</v>
      </c>
      <c r="E498" s="806" t="s">
        <v>2422</v>
      </c>
      <c r="F498" s="724" t="s">
        <v>2396</v>
      </c>
      <c r="G498" s="724" t="s">
        <v>2746</v>
      </c>
      <c r="H498" s="724" t="s">
        <v>563</v>
      </c>
      <c r="I498" s="724" t="s">
        <v>2774</v>
      </c>
      <c r="J498" s="724" t="s">
        <v>2775</v>
      </c>
      <c r="K498" s="724" t="s">
        <v>2776</v>
      </c>
      <c r="L498" s="725">
        <v>161</v>
      </c>
      <c r="M498" s="725">
        <v>483</v>
      </c>
      <c r="N498" s="724">
        <v>3</v>
      </c>
      <c r="O498" s="807">
        <v>3</v>
      </c>
      <c r="P498" s="725">
        <v>322</v>
      </c>
      <c r="Q498" s="740">
        <v>0.66666666666666663</v>
      </c>
      <c r="R498" s="724">
        <v>2</v>
      </c>
      <c r="S498" s="740">
        <v>0.66666666666666663</v>
      </c>
      <c r="T498" s="807">
        <v>2</v>
      </c>
      <c r="U498" s="763">
        <v>0.66666666666666663</v>
      </c>
    </row>
    <row r="499" spans="1:21" ht="14.4" customHeight="1" x14ac:dyDescent="0.3">
      <c r="A499" s="723">
        <v>4</v>
      </c>
      <c r="B499" s="724" t="s">
        <v>2111</v>
      </c>
      <c r="C499" s="724" t="s">
        <v>2400</v>
      </c>
      <c r="D499" s="805" t="s">
        <v>4070</v>
      </c>
      <c r="E499" s="806" t="s">
        <v>2422</v>
      </c>
      <c r="F499" s="724" t="s">
        <v>2396</v>
      </c>
      <c r="G499" s="724" t="s">
        <v>2746</v>
      </c>
      <c r="H499" s="724" t="s">
        <v>563</v>
      </c>
      <c r="I499" s="724" t="s">
        <v>3254</v>
      </c>
      <c r="J499" s="724" t="s">
        <v>3255</v>
      </c>
      <c r="K499" s="724" t="s">
        <v>3256</v>
      </c>
      <c r="L499" s="725">
        <v>500</v>
      </c>
      <c r="M499" s="725">
        <v>2000</v>
      </c>
      <c r="N499" s="724">
        <v>4</v>
      </c>
      <c r="O499" s="807">
        <v>4</v>
      </c>
      <c r="P499" s="725">
        <v>1500</v>
      </c>
      <c r="Q499" s="740">
        <v>0.75</v>
      </c>
      <c r="R499" s="724">
        <v>3</v>
      </c>
      <c r="S499" s="740">
        <v>0.75</v>
      </c>
      <c r="T499" s="807">
        <v>3</v>
      </c>
      <c r="U499" s="763">
        <v>0.75</v>
      </c>
    </row>
    <row r="500" spans="1:21" ht="14.4" customHeight="1" x14ac:dyDescent="0.3">
      <c r="A500" s="723">
        <v>4</v>
      </c>
      <c r="B500" s="724" t="s">
        <v>2111</v>
      </c>
      <c r="C500" s="724" t="s">
        <v>2400</v>
      </c>
      <c r="D500" s="805" t="s">
        <v>4070</v>
      </c>
      <c r="E500" s="806" t="s">
        <v>2422</v>
      </c>
      <c r="F500" s="724" t="s">
        <v>2396</v>
      </c>
      <c r="G500" s="724" t="s">
        <v>2746</v>
      </c>
      <c r="H500" s="724" t="s">
        <v>563</v>
      </c>
      <c r="I500" s="724" t="s">
        <v>2777</v>
      </c>
      <c r="J500" s="724" t="s">
        <v>2778</v>
      </c>
      <c r="K500" s="724" t="s">
        <v>2779</v>
      </c>
      <c r="L500" s="725">
        <v>579</v>
      </c>
      <c r="M500" s="725">
        <v>4053</v>
      </c>
      <c r="N500" s="724">
        <v>7</v>
      </c>
      <c r="O500" s="807">
        <v>3</v>
      </c>
      <c r="P500" s="725">
        <v>4053</v>
      </c>
      <c r="Q500" s="740">
        <v>1</v>
      </c>
      <c r="R500" s="724">
        <v>7</v>
      </c>
      <c r="S500" s="740">
        <v>1</v>
      </c>
      <c r="T500" s="807">
        <v>3</v>
      </c>
      <c r="U500" s="763">
        <v>1</v>
      </c>
    </row>
    <row r="501" spans="1:21" ht="14.4" customHeight="1" x14ac:dyDescent="0.3">
      <c r="A501" s="723">
        <v>4</v>
      </c>
      <c r="B501" s="724" t="s">
        <v>2111</v>
      </c>
      <c r="C501" s="724" t="s">
        <v>2400</v>
      </c>
      <c r="D501" s="805" t="s">
        <v>4070</v>
      </c>
      <c r="E501" s="806" t="s">
        <v>2422</v>
      </c>
      <c r="F501" s="724" t="s">
        <v>2396</v>
      </c>
      <c r="G501" s="724" t="s">
        <v>2746</v>
      </c>
      <c r="H501" s="724" t="s">
        <v>563</v>
      </c>
      <c r="I501" s="724" t="s">
        <v>2780</v>
      </c>
      <c r="J501" s="724" t="s">
        <v>2781</v>
      </c>
      <c r="K501" s="724" t="s">
        <v>2782</v>
      </c>
      <c r="L501" s="725">
        <v>180.25</v>
      </c>
      <c r="M501" s="725">
        <v>360.5</v>
      </c>
      <c r="N501" s="724">
        <v>2</v>
      </c>
      <c r="O501" s="807">
        <v>1</v>
      </c>
      <c r="P501" s="725">
        <v>360.5</v>
      </c>
      <c r="Q501" s="740">
        <v>1</v>
      </c>
      <c r="R501" s="724">
        <v>2</v>
      </c>
      <c r="S501" s="740">
        <v>1</v>
      </c>
      <c r="T501" s="807">
        <v>1</v>
      </c>
      <c r="U501" s="763">
        <v>1</v>
      </c>
    </row>
    <row r="502" spans="1:21" ht="14.4" customHeight="1" x14ac:dyDescent="0.3">
      <c r="A502" s="723">
        <v>4</v>
      </c>
      <c r="B502" s="724" t="s">
        <v>2111</v>
      </c>
      <c r="C502" s="724" t="s">
        <v>2400</v>
      </c>
      <c r="D502" s="805" t="s">
        <v>4070</v>
      </c>
      <c r="E502" s="806" t="s">
        <v>2422</v>
      </c>
      <c r="F502" s="724" t="s">
        <v>2396</v>
      </c>
      <c r="G502" s="724" t="s">
        <v>2746</v>
      </c>
      <c r="H502" s="724" t="s">
        <v>563</v>
      </c>
      <c r="I502" s="724" t="s">
        <v>2783</v>
      </c>
      <c r="J502" s="724" t="s">
        <v>2784</v>
      </c>
      <c r="K502" s="724" t="s">
        <v>2785</v>
      </c>
      <c r="L502" s="725">
        <v>5343.9</v>
      </c>
      <c r="M502" s="725">
        <v>21375.599999999999</v>
      </c>
      <c r="N502" s="724">
        <v>4</v>
      </c>
      <c r="O502" s="807">
        <v>2</v>
      </c>
      <c r="P502" s="725">
        <v>16031.699999999999</v>
      </c>
      <c r="Q502" s="740">
        <v>0.75</v>
      </c>
      <c r="R502" s="724">
        <v>3</v>
      </c>
      <c r="S502" s="740">
        <v>0.75</v>
      </c>
      <c r="T502" s="807">
        <v>1</v>
      </c>
      <c r="U502" s="763">
        <v>0.5</v>
      </c>
    </row>
    <row r="503" spans="1:21" ht="14.4" customHeight="1" x14ac:dyDescent="0.3">
      <c r="A503" s="723">
        <v>4</v>
      </c>
      <c r="B503" s="724" t="s">
        <v>2111</v>
      </c>
      <c r="C503" s="724" t="s">
        <v>2400</v>
      </c>
      <c r="D503" s="805" t="s">
        <v>4070</v>
      </c>
      <c r="E503" s="806" t="s">
        <v>2422</v>
      </c>
      <c r="F503" s="724" t="s">
        <v>2396</v>
      </c>
      <c r="G503" s="724" t="s">
        <v>2746</v>
      </c>
      <c r="H503" s="724" t="s">
        <v>563</v>
      </c>
      <c r="I503" s="724" t="s">
        <v>2786</v>
      </c>
      <c r="J503" s="724" t="s">
        <v>2787</v>
      </c>
      <c r="K503" s="724" t="s">
        <v>2788</v>
      </c>
      <c r="L503" s="725">
        <v>5343.9</v>
      </c>
      <c r="M503" s="725">
        <v>26719.5</v>
      </c>
      <c r="N503" s="724">
        <v>5</v>
      </c>
      <c r="O503" s="807">
        <v>2</v>
      </c>
      <c r="P503" s="725">
        <v>26719.5</v>
      </c>
      <c r="Q503" s="740">
        <v>1</v>
      </c>
      <c r="R503" s="724">
        <v>5</v>
      </c>
      <c r="S503" s="740">
        <v>1</v>
      </c>
      <c r="T503" s="807">
        <v>2</v>
      </c>
      <c r="U503" s="763">
        <v>1</v>
      </c>
    </row>
    <row r="504" spans="1:21" ht="14.4" customHeight="1" x14ac:dyDescent="0.3">
      <c r="A504" s="723">
        <v>4</v>
      </c>
      <c r="B504" s="724" t="s">
        <v>2111</v>
      </c>
      <c r="C504" s="724" t="s">
        <v>2400</v>
      </c>
      <c r="D504" s="805" t="s">
        <v>4070</v>
      </c>
      <c r="E504" s="806" t="s">
        <v>2422</v>
      </c>
      <c r="F504" s="724" t="s">
        <v>2396</v>
      </c>
      <c r="G504" s="724" t="s">
        <v>2746</v>
      </c>
      <c r="H504" s="724" t="s">
        <v>563</v>
      </c>
      <c r="I504" s="724" t="s">
        <v>2789</v>
      </c>
      <c r="J504" s="724" t="s">
        <v>2790</v>
      </c>
      <c r="K504" s="724" t="s">
        <v>1774</v>
      </c>
      <c r="L504" s="725">
        <v>1832.09</v>
      </c>
      <c r="M504" s="725">
        <v>10992.539999999999</v>
      </c>
      <c r="N504" s="724">
        <v>6</v>
      </c>
      <c r="O504" s="807">
        <v>4</v>
      </c>
      <c r="P504" s="725">
        <v>5496.2699999999995</v>
      </c>
      <c r="Q504" s="740">
        <v>0.5</v>
      </c>
      <c r="R504" s="724">
        <v>3</v>
      </c>
      <c r="S504" s="740">
        <v>0.5</v>
      </c>
      <c r="T504" s="807">
        <v>3</v>
      </c>
      <c r="U504" s="763">
        <v>0.75</v>
      </c>
    </row>
    <row r="505" spans="1:21" ht="14.4" customHeight="1" x14ac:dyDescent="0.3">
      <c r="A505" s="723">
        <v>4</v>
      </c>
      <c r="B505" s="724" t="s">
        <v>2111</v>
      </c>
      <c r="C505" s="724" t="s">
        <v>2400</v>
      </c>
      <c r="D505" s="805" t="s">
        <v>4070</v>
      </c>
      <c r="E505" s="806" t="s">
        <v>2422</v>
      </c>
      <c r="F505" s="724" t="s">
        <v>2396</v>
      </c>
      <c r="G505" s="724" t="s">
        <v>2746</v>
      </c>
      <c r="H505" s="724" t="s">
        <v>563</v>
      </c>
      <c r="I505" s="724" t="s">
        <v>3257</v>
      </c>
      <c r="J505" s="724" t="s">
        <v>3258</v>
      </c>
      <c r="K505" s="724" t="s">
        <v>3259</v>
      </c>
      <c r="L505" s="725">
        <v>2473.21</v>
      </c>
      <c r="M505" s="725">
        <v>2473.21</v>
      </c>
      <c r="N505" s="724">
        <v>1</v>
      </c>
      <c r="O505" s="807">
        <v>1</v>
      </c>
      <c r="P505" s="725">
        <v>2473.21</v>
      </c>
      <c r="Q505" s="740">
        <v>1</v>
      </c>
      <c r="R505" s="724">
        <v>1</v>
      </c>
      <c r="S505" s="740">
        <v>1</v>
      </c>
      <c r="T505" s="807">
        <v>1</v>
      </c>
      <c r="U505" s="763">
        <v>1</v>
      </c>
    </row>
    <row r="506" spans="1:21" ht="14.4" customHeight="1" x14ac:dyDescent="0.3">
      <c r="A506" s="723">
        <v>4</v>
      </c>
      <c r="B506" s="724" t="s">
        <v>2111</v>
      </c>
      <c r="C506" s="724" t="s">
        <v>2400</v>
      </c>
      <c r="D506" s="805" t="s">
        <v>4070</v>
      </c>
      <c r="E506" s="806" t="s">
        <v>2422</v>
      </c>
      <c r="F506" s="724" t="s">
        <v>2396</v>
      </c>
      <c r="G506" s="724" t="s">
        <v>2746</v>
      </c>
      <c r="H506" s="724" t="s">
        <v>563</v>
      </c>
      <c r="I506" s="724" t="s">
        <v>2791</v>
      </c>
      <c r="J506" s="724" t="s">
        <v>2792</v>
      </c>
      <c r="K506" s="724" t="s">
        <v>1774</v>
      </c>
      <c r="L506" s="725">
        <v>485.63</v>
      </c>
      <c r="M506" s="725">
        <v>485.63</v>
      </c>
      <c r="N506" s="724">
        <v>1</v>
      </c>
      <c r="O506" s="807">
        <v>1</v>
      </c>
      <c r="P506" s="725">
        <v>485.63</v>
      </c>
      <c r="Q506" s="740">
        <v>1</v>
      </c>
      <c r="R506" s="724">
        <v>1</v>
      </c>
      <c r="S506" s="740">
        <v>1</v>
      </c>
      <c r="T506" s="807">
        <v>1</v>
      </c>
      <c r="U506" s="763">
        <v>1</v>
      </c>
    </row>
    <row r="507" spans="1:21" ht="14.4" customHeight="1" x14ac:dyDescent="0.3">
      <c r="A507" s="723">
        <v>4</v>
      </c>
      <c r="B507" s="724" t="s">
        <v>2111</v>
      </c>
      <c r="C507" s="724" t="s">
        <v>2400</v>
      </c>
      <c r="D507" s="805" t="s">
        <v>4070</v>
      </c>
      <c r="E507" s="806" t="s">
        <v>2422</v>
      </c>
      <c r="F507" s="724" t="s">
        <v>2396</v>
      </c>
      <c r="G507" s="724" t="s">
        <v>2746</v>
      </c>
      <c r="H507" s="724" t="s">
        <v>563</v>
      </c>
      <c r="I507" s="724" t="s">
        <v>2793</v>
      </c>
      <c r="J507" s="724" t="s">
        <v>2794</v>
      </c>
      <c r="K507" s="724" t="s">
        <v>1774</v>
      </c>
      <c r="L507" s="725">
        <v>300</v>
      </c>
      <c r="M507" s="725">
        <v>300</v>
      </c>
      <c r="N507" s="724">
        <v>1</v>
      </c>
      <c r="O507" s="807">
        <v>1</v>
      </c>
      <c r="P507" s="725">
        <v>300</v>
      </c>
      <c r="Q507" s="740">
        <v>1</v>
      </c>
      <c r="R507" s="724">
        <v>1</v>
      </c>
      <c r="S507" s="740">
        <v>1</v>
      </c>
      <c r="T507" s="807">
        <v>1</v>
      </c>
      <c r="U507" s="763">
        <v>1</v>
      </c>
    </row>
    <row r="508" spans="1:21" ht="14.4" customHeight="1" x14ac:dyDescent="0.3">
      <c r="A508" s="723">
        <v>4</v>
      </c>
      <c r="B508" s="724" t="s">
        <v>2111</v>
      </c>
      <c r="C508" s="724" t="s">
        <v>2400</v>
      </c>
      <c r="D508" s="805" t="s">
        <v>4070</v>
      </c>
      <c r="E508" s="806" t="s">
        <v>2422</v>
      </c>
      <c r="F508" s="724" t="s">
        <v>2396</v>
      </c>
      <c r="G508" s="724" t="s">
        <v>2746</v>
      </c>
      <c r="H508" s="724" t="s">
        <v>563</v>
      </c>
      <c r="I508" s="724" t="s">
        <v>2795</v>
      </c>
      <c r="J508" s="724" t="s">
        <v>2796</v>
      </c>
      <c r="K508" s="724" t="s">
        <v>2797</v>
      </c>
      <c r="L508" s="725">
        <v>196.43</v>
      </c>
      <c r="M508" s="725">
        <v>589.29</v>
      </c>
      <c r="N508" s="724">
        <v>3</v>
      </c>
      <c r="O508" s="807">
        <v>2</v>
      </c>
      <c r="P508" s="725">
        <v>589.29</v>
      </c>
      <c r="Q508" s="740">
        <v>1</v>
      </c>
      <c r="R508" s="724">
        <v>3</v>
      </c>
      <c r="S508" s="740">
        <v>1</v>
      </c>
      <c r="T508" s="807">
        <v>2</v>
      </c>
      <c r="U508" s="763">
        <v>1</v>
      </c>
    </row>
    <row r="509" spans="1:21" ht="14.4" customHeight="1" x14ac:dyDescent="0.3">
      <c r="A509" s="723">
        <v>4</v>
      </c>
      <c r="B509" s="724" t="s">
        <v>2111</v>
      </c>
      <c r="C509" s="724" t="s">
        <v>2400</v>
      </c>
      <c r="D509" s="805" t="s">
        <v>4070</v>
      </c>
      <c r="E509" s="806" t="s">
        <v>2422</v>
      </c>
      <c r="F509" s="724" t="s">
        <v>2396</v>
      </c>
      <c r="G509" s="724" t="s">
        <v>2746</v>
      </c>
      <c r="H509" s="724" t="s">
        <v>563</v>
      </c>
      <c r="I509" s="724" t="s">
        <v>2798</v>
      </c>
      <c r="J509" s="724" t="s">
        <v>2799</v>
      </c>
      <c r="K509" s="724" t="s">
        <v>2800</v>
      </c>
      <c r="L509" s="725">
        <v>210.33</v>
      </c>
      <c r="M509" s="725">
        <v>420.66</v>
      </c>
      <c r="N509" s="724">
        <v>2</v>
      </c>
      <c r="O509" s="807">
        <v>2</v>
      </c>
      <c r="P509" s="725">
        <v>420.66</v>
      </c>
      <c r="Q509" s="740">
        <v>1</v>
      </c>
      <c r="R509" s="724">
        <v>2</v>
      </c>
      <c r="S509" s="740">
        <v>1</v>
      </c>
      <c r="T509" s="807">
        <v>2</v>
      </c>
      <c r="U509" s="763">
        <v>1</v>
      </c>
    </row>
    <row r="510" spans="1:21" ht="14.4" customHeight="1" x14ac:dyDescent="0.3">
      <c r="A510" s="723">
        <v>4</v>
      </c>
      <c r="B510" s="724" t="s">
        <v>2111</v>
      </c>
      <c r="C510" s="724" t="s">
        <v>2400</v>
      </c>
      <c r="D510" s="805" t="s">
        <v>4070</v>
      </c>
      <c r="E510" s="806" t="s">
        <v>2422</v>
      </c>
      <c r="F510" s="724" t="s">
        <v>2396</v>
      </c>
      <c r="G510" s="724" t="s">
        <v>2746</v>
      </c>
      <c r="H510" s="724" t="s">
        <v>563</v>
      </c>
      <c r="I510" s="724" t="s">
        <v>3260</v>
      </c>
      <c r="J510" s="724" t="s">
        <v>3261</v>
      </c>
      <c r="K510" s="724" t="s">
        <v>2779</v>
      </c>
      <c r="L510" s="725">
        <v>507.04</v>
      </c>
      <c r="M510" s="725">
        <v>2028.16</v>
      </c>
      <c r="N510" s="724">
        <v>4</v>
      </c>
      <c r="O510" s="807">
        <v>2</v>
      </c>
      <c r="P510" s="725">
        <v>2028.16</v>
      </c>
      <c r="Q510" s="740">
        <v>1</v>
      </c>
      <c r="R510" s="724">
        <v>4</v>
      </c>
      <c r="S510" s="740">
        <v>1</v>
      </c>
      <c r="T510" s="807">
        <v>2</v>
      </c>
      <c r="U510" s="763">
        <v>1</v>
      </c>
    </row>
    <row r="511" spans="1:21" ht="14.4" customHeight="1" x14ac:dyDescent="0.3">
      <c r="A511" s="723">
        <v>4</v>
      </c>
      <c r="B511" s="724" t="s">
        <v>2111</v>
      </c>
      <c r="C511" s="724" t="s">
        <v>2400</v>
      </c>
      <c r="D511" s="805" t="s">
        <v>4070</v>
      </c>
      <c r="E511" s="806" t="s">
        <v>2422</v>
      </c>
      <c r="F511" s="724" t="s">
        <v>2396</v>
      </c>
      <c r="G511" s="724" t="s">
        <v>2746</v>
      </c>
      <c r="H511" s="724" t="s">
        <v>563</v>
      </c>
      <c r="I511" s="724" t="s">
        <v>3262</v>
      </c>
      <c r="J511" s="724" t="s">
        <v>3263</v>
      </c>
      <c r="K511" s="724" t="s">
        <v>3264</v>
      </c>
      <c r="L511" s="725">
        <v>320</v>
      </c>
      <c r="M511" s="725">
        <v>640</v>
      </c>
      <c r="N511" s="724">
        <v>2</v>
      </c>
      <c r="O511" s="807">
        <v>1</v>
      </c>
      <c r="P511" s="725"/>
      <c r="Q511" s="740">
        <v>0</v>
      </c>
      <c r="R511" s="724"/>
      <c r="S511" s="740">
        <v>0</v>
      </c>
      <c r="T511" s="807"/>
      <c r="U511" s="763">
        <v>0</v>
      </c>
    </row>
    <row r="512" spans="1:21" ht="14.4" customHeight="1" x14ac:dyDescent="0.3">
      <c r="A512" s="723">
        <v>4</v>
      </c>
      <c r="B512" s="724" t="s">
        <v>2111</v>
      </c>
      <c r="C512" s="724" t="s">
        <v>2400</v>
      </c>
      <c r="D512" s="805" t="s">
        <v>4070</v>
      </c>
      <c r="E512" s="806" t="s">
        <v>2422</v>
      </c>
      <c r="F512" s="724" t="s">
        <v>2396</v>
      </c>
      <c r="G512" s="724" t="s">
        <v>2746</v>
      </c>
      <c r="H512" s="724" t="s">
        <v>563</v>
      </c>
      <c r="I512" s="724" t="s">
        <v>3265</v>
      </c>
      <c r="J512" s="724" t="s">
        <v>3266</v>
      </c>
      <c r="K512" s="724" t="s">
        <v>3267</v>
      </c>
      <c r="L512" s="725">
        <v>300</v>
      </c>
      <c r="M512" s="725">
        <v>1200</v>
      </c>
      <c r="N512" s="724">
        <v>4</v>
      </c>
      <c r="O512" s="807">
        <v>3</v>
      </c>
      <c r="P512" s="725">
        <v>1200</v>
      </c>
      <c r="Q512" s="740">
        <v>1</v>
      </c>
      <c r="R512" s="724">
        <v>4</v>
      </c>
      <c r="S512" s="740">
        <v>1</v>
      </c>
      <c r="T512" s="807">
        <v>3</v>
      </c>
      <c r="U512" s="763">
        <v>1</v>
      </c>
    </row>
    <row r="513" spans="1:21" ht="14.4" customHeight="1" x14ac:dyDescent="0.3">
      <c r="A513" s="723">
        <v>4</v>
      </c>
      <c r="B513" s="724" t="s">
        <v>2111</v>
      </c>
      <c r="C513" s="724" t="s">
        <v>2400</v>
      </c>
      <c r="D513" s="805" t="s">
        <v>4070</v>
      </c>
      <c r="E513" s="806" t="s">
        <v>2422</v>
      </c>
      <c r="F513" s="724" t="s">
        <v>2396</v>
      </c>
      <c r="G513" s="724" t="s">
        <v>2746</v>
      </c>
      <c r="H513" s="724" t="s">
        <v>563</v>
      </c>
      <c r="I513" s="724" t="s">
        <v>2801</v>
      </c>
      <c r="J513" s="724" t="s">
        <v>2802</v>
      </c>
      <c r="K513" s="724" t="s">
        <v>2803</v>
      </c>
      <c r="L513" s="725">
        <v>2816</v>
      </c>
      <c r="M513" s="725">
        <v>129536</v>
      </c>
      <c r="N513" s="724">
        <v>46</v>
      </c>
      <c r="O513" s="807">
        <v>6</v>
      </c>
      <c r="P513" s="725">
        <v>50688</v>
      </c>
      <c r="Q513" s="740">
        <v>0.39130434782608697</v>
      </c>
      <c r="R513" s="724">
        <v>18</v>
      </c>
      <c r="S513" s="740">
        <v>0.39130434782608697</v>
      </c>
      <c r="T513" s="807">
        <v>2</v>
      </c>
      <c r="U513" s="763">
        <v>0.33333333333333331</v>
      </c>
    </row>
    <row r="514" spans="1:21" ht="14.4" customHeight="1" x14ac:dyDescent="0.3">
      <c r="A514" s="723">
        <v>4</v>
      </c>
      <c r="B514" s="724" t="s">
        <v>2111</v>
      </c>
      <c r="C514" s="724" t="s">
        <v>2400</v>
      </c>
      <c r="D514" s="805" t="s">
        <v>4070</v>
      </c>
      <c r="E514" s="806" t="s">
        <v>2422</v>
      </c>
      <c r="F514" s="724" t="s">
        <v>2396</v>
      </c>
      <c r="G514" s="724" t="s">
        <v>2746</v>
      </c>
      <c r="H514" s="724" t="s">
        <v>563</v>
      </c>
      <c r="I514" s="724" t="s">
        <v>3268</v>
      </c>
      <c r="J514" s="724" t="s">
        <v>2805</v>
      </c>
      <c r="K514" s="724" t="s">
        <v>3269</v>
      </c>
      <c r="L514" s="725">
        <v>2412.9</v>
      </c>
      <c r="M514" s="725">
        <v>26541.9</v>
      </c>
      <c r="N514" s="724">
        <v>11</v>
      </c>
      <c r="O514" s="807">
        <v>3</v>
      </c>
      <c r="P514" s="725">
        <v>26541.9</v>
      </c>
      <c r="Q514" s="740">
        <v>1</v>
      </c>
      <c r="R514" s="724">
        <v>11</v>
      </c>
      <c r="S514" s="740">
        <v>1</v>
      </c>
      <c r="T514" s="807">
        <v>3</v>
      </c>
      <c r="U514" s="763">
        <v>1</v>
      </c>
    </row>
    <row r="515" spans="1:21" ht="14.4" customHeight="1" x14ac:dyDescent="0.3">
      <c r="A515" s="723">
        <v>4</v>
      </c>
      <c r="B515" s="724" t="s">
        <v>2111</v>
      </c>
      <c r="C515" s="724" t="s">
        <v>2400</v>
      </c>
      <c r="D515" s="805" t="s">
        <v>4070</v>
      </c>
      <c r="E515" s="806" t="s">
        <v>2422</v>
      </c>
      <c r="F515" s="724" t="s">
        <v>2396</v>
      </c>
      <c r="G515" s="724" t="s">
        <v>2746</v>
      </c>
      <c r="H515" s="724" t="s">
        <v>563</v>
      </c>
      <c r="I515" s="724" t="s">
        <v>2804</v>
      </c>
      <c r="J515" s="724" t="s">
        <v>2805</v>
      </c>
      <c r="K515" s="724" t="s">
        <v>2806</v>
      </c>
      <c r="L515" s="725">
        <v>2412.9</v>
      </c>
      <c r="M515" s="725">
        <v>7238.7000000000007</v>
      </c>
      <c r="N515" s="724">
        <v>3</v>
      </c>
      <c r="O515" s="807">
        <v>1</v>
      </c>
      <c r="P515" s="725"/>
      <c r="Q515" s="740">
        <v>0</v>
      </c>
      <c r="R515" s="724"/>
      <c r="S515" s="740">
        <v>0</v>
      </c>
      <c r="T515" s="807"/>
      <c r="U515" s="763">
        <v>0</v>
      </c>
    </row>
    <row r="516" spans="1:21" ht="14.4" customHeight="1" x14ac:dyDescent="0.3">
      <c r="A516" s="723">
        <v>4</v>
      </c>
      <c r="B516" s="724" t="s">
        <v>2111</v>
      </c>
      <c r="C516" s="724" t="s">
        <v>2400</v>
      </c>
      <c r="D516" s="805" t="s">
        <v>4070</v>
      </c>
      <c r="E516" s="806" t="s">
        <v>2422</v>
      </c>
      <c r="F516" s="724" t="s">
        <v>2396</v>
      </c>
      <c r="G516" s="724" t="s">
        <v>2746</v>
      </c>
      <c r="H516" s="724" t="s">
        <v>563</v>
      </c>
      <c r="I516" s="724" t="s">
        <v>2807</v>
      </c>
      <c r="J516" s="724" t="s">
        <v>2808</v>
      </c>
      <c r="K516" s="724" t="s">
        <v>2809</v>
      </c>
      <c r="L516" s="725">
        <v>1500.3</v>
      </c>
      <c r="M516" s="725">
        <v>13502.699999999999</v>
      </c>
      <c r="N516" s="724">
        <v>9</v>
      </c>
      <c r="O516" s="807">
        <v>2</v>
      </c>
      <c r="P516" s="725">
        <v>13502.699999999999</v>
      </c>
      <c r="Q516" s="740">
        <v>1</v>
      </c>
      <c r="R516" s="724">
        <v>9</v>
      </c>
      <c r="S516" s="740">
        <v>1</v>
      </c>
      <c r="T516" s="807">
        <v>2</v>
      </c>
      <c r="U516" s="763">
        <v>1</v>
      </c>
    </row>
    <row r="517" spans="1:21" ht="14.4" customHeight="1" x14ac:dyDescent="0.3">
      <c r="A517" s="723">
        <v>4</v>
      </c>
      <c r="B517" s="724" t="s">
        <v>2111</v>
      </c>
      <c r="C517" s="724" t="s">
        <v>2400</v>
      </c>
      <c r="D517" s="805" t="s">
        <v>4070</v>
      </c>
      <c r="E517" s="806" t="s">
        <v>2422</v>
      </c>
      <c r="F517" s="724" t="s">
        <v>2396</v>
      </c>
      <c r="G517" s="724" t="s">
        <v>2746</v>
      </c>
      <c r="H517" s="724" t="s">
        <v>563</v>
      </c>
      <c r="I517" s="724" t="s">
        <v>2812</v>
      </c>
      <c r="J517" s="724" t="s">
        <v>2813</v>
      </c>
      <c r="K517" s="724" t="s">
        <v>2814</v>
      </c>
      <c r="L517" s="725">
        <v>761.3</v>
      </c>
      <c r="M517" s="725">
        <v>6851.7</v>
      </c>
      <c r="N517" s="724">
        <v>9</v>
      </c>
      <c r="O517" s="807">
        <v>1</v>
      </c>
      <c r="P517" s="725">
        <v>6851.7</v>
      </c>
      <c r="Q517" s="740">
        <v>1</v>
      </c>
      <c r="R517" s="724">
        <v>9</v>
      </c>
      <c r="S517" s="740">
        <v>1</v>
      </c>
      <c r="T517" s="807">
        <v>1</v>
      </c>
      <c r="U517" s="763">
        <v>1</v>
      </c>
    </row>
    <row r="518" spans="1:21" ht="14.4" customHeight="1" x14ac:dyDescent="0.3">
      <c r="A518" s="723">
        <v>4</v>
      </c>
      <c r="B518" s="724" t="s">
        <v>2111</v>
      </c>
      <c r="C518" s="724" t="s">
        <v>2400</v>
      </c>
      <c r="D518" s="805" t="s">
        <v>4070</v>
      </c>
      <c r="E518" s="806" t="s">
        <v>2422</v>
      </c>
      <c r="F518" s="724" t="s">
        <v>2396</v>
      </c>
      <c r="G518" s="724" t="s">
        <v>2746</v>
      </c>
      <c r="H518" s="724" t="s">
        <v>563</v>
      </c>
      <c r="I518" s="724" t="s">
        <v>3270</v>
      </c>
      <c r="J518" s="724" t="s">
        <v>2813</v>
      </c>
      <c r="K518" s="724" t="s">
        <v>3271</v>
      </c>
      <c r="L518" s="725">
        <v>761.3</v>
      </c>
      <c r="M518" s="725">
        <v>4567.7999999999993</v>
      </c>
      <c r="N518" s="724">
        <v>6</v>
      </c>
      <c r="O518" s="807">
        <v>1</v>
      </c>
      <c r="P518" s="725">
        <v>4567.7999999999993</v>
      </c>
      <c r="Q518" s="740">
        <v>1</v>
      </c>
      <c r="R518" s="724">
        <v>6</v>
      </c>
      <c r="S518" s="740">
        <v>1</v>
      </c>
      <c r="T518" s="807">
        <v>1</v>
      </c>
      <c r="U518" s="763">
        <v>1</v>
      </c>
    </row>
    <row r="519" spans="1:21" ht="14.4" customHeight="1" x14ac:dyDescent="0.3">
      <c r="A519" s="723">
        <v>4</v>
      </c>
      <c r="B519" s="724" t="s">
        <v>2111</v>
      </c>
      <c r="C519" s="724" t="s">
        <v>2400</v>
      </c>
      <c r="D519" s="805" t="s">
        <v>4070</v>
      </c>
      <c r="E519" s="806" t="s">
        <v>2422</v>
      </c>
      <c r="F519" s="724" t="s">
        <v>2396</v>
      </c>
      <c r="G519" s="724" t="s">
        <v>2746</v>
      </c>
      <c r="H519" s="724" t="s">
        <v>563</v>
      </c>
      <c r="I519" s="724" t="s">
        <v>2821</v>
      </c>
      <c r="J519" s="724" t="s">
        <v>2822</v>
      </c>
      <c r="K519" s="724" t="s">
        <v>2823</v>
      </c>
      <c r="L519" s="725">
        <v>1987.45</v>
      </c>
      <c r="M519" s="725">
        <v>15899.6</v>
      </c>
      <c r="N519" s="724">
        <v>8</v>
      </c>
      <c r="O519" s="807">
        <v>3</v>
      </c>
      <c r="P519" s="725">
        <v>9937.25</v>
      </c>
      <c r="Q519" s="740">
        <v>0.625</v>
      </c>
      <c r="R519" s="724">
        <v>5</v>
      </c>
      <c r="S519" s="740">
        <v>0.625</v>
      </c>
      <c r="T519" s="807">
        <v>2</v>
      </c>
      <c r="U519" s="763">
        <v>0.66666666666666663</v>
      </c>
    </row>
    <row r="520" spans="1:21" ht="14.4" customHeight="1" x14ac:dyDescent="0.3">
      <c r="A520" s="723">
        <v>4</v>
      </c>
      <c r="B520" s="724" t="s">
        <v>2111</v>
      </c>
      <c r="C520" s="724" t="s">
        <v>2400</v>
      </c>
      <c r="D520" s="805" t="s">
        <v>4070</v>
      </c>
      <c r="E520" s="806" t="s">
        <v>2422</v>
      </c>
      <c r="F520" s="724" t="s">
        <v>2396</v>
      </c>
      <c r="G520" s="724" t="s">
        <v>2746</v>
      </c>
      <c r="H520" s="724" t="s">
        <v>563</v>
      </c>
      <c r="I520" s="724" t="s">
        <v>2824</v>
      </c>
      <c r="J520" s="724" t="s">
        <v>2822</v>
      </c>
      <c r="K520" s="724" t="s">
        <v>2825</v>
      </c>
      <c r="L520" s="725">
        <v>1987.45</v>
      </c>
      <c r="M520" s="725">
        <v>5962.35</v>
      </c>
      <c r="N520" s="724">
        <v>3</v>
      </c>
      <c r="O520" s="807">
        <v>1</v>
      </c>
      <c r="P520" s="725"/>
      <c r="Q520" s="740">
        <v>0</v>
      </c>
      <c r="R520" s="724"/>
      <c r="S520" s="740">
        <v>0</v>
      </c>
      <c r="T520" s="807"/>
      <c r="U520" s="763">
        <v>0</v>
      </c>
    </row>
    <row r="521" spans="1:21" ht="14.4" customHeight="1" x14ac:dyDescent="0.3">
      <c r="A521" s="723">
        <v>4</v>
      </c>
      <c r="B521" s="724" t="s">
        <v>2111</v>
      </c>
      <c r="C521" s="724" t="s">
        <v>2400</v>
      </c>
      <c r="D521" s="805" t="s">
        <v>4070</v>
      </c>
      <c r="E521" s="806" t="s">
        <v>2422</v>
      </c>
      <c r="F521" s="724" t="s">
        <v>2396</v>
      </c>
      <c r="G521" s="724" t="s">
        <v>2746</v>
      </c>
      <c r="H521" s="724" t="s">
        <v>563</v>
      </c>
      <c r="I521" s="724" t="s">
        <v>2826</v>
      </c>
      <c r="J521" s="724" t="s">
        <v>2827</v>
      </c>
      <c r="K521" s="724" t="s">
        <v>2828</v>
      </c>
      <c r="L521" s="725">
        <v>711.08</v>
      </c>
      <c r="M521" s="725">
        <v>4266.4800000000005</v>
      </c>
      <c r="N521" s="724">
        <v>6</v>
      </c>
      <c r="O521" s="807">
        <v>1</v>
      </c>
      <c r="P521" s="725">
        <v>4266.4800000000005</v>
      </c>
      <c r="Q521" s="740">
        <v>1</v>
      </c>
      <c r="R521" s="724">
        <v>6</v>
      </c>
      <c r="S521" s="740">
        <v>1</v>
      </c>
      <c r="T521" s="807">
        <v>1</v>
      </c>
      <c r="U521" s="763">
        <v>1</v>
      </c>
    </row>
    <row r="522" spans="1:21" ht="14.4" customHeight="1" x14ac:dyDescent="0.3">
      <c r="A522" s="723">
        <v>4</v>
      </c>
      <c r="B522" s="724" t="s">
        <v>2111</v>
      </c>
      <c r="C522" s="724" t="s">
        <v>2400</v>
      </c>
      <c r="D522" s="805" t="s">
        <v>4070</v>
      </c>
      <c r="E522" s="806" t="s">
        <v>2422</v>
      </c>
      <c r="F522" s="724" t="s">
        <v>2396</v>
      </c>
      <c r="G522" s="724" t="s">
        <v>2746</v>
      </c>
      <c r="H522" s="724" t="s">
        <v>563</v>
      </c>
      <c r="I522" s="724" t="s">
        <v>2829</v>
      </c>
      <c r="J522" s="724" t="s">
        <v>2827</v>
      </c>
      <c r="K522" s="724" t="s">
        <v>2830</v>
      </c>
      <c r="L522" s="725">
        <v>711.08</v>
      </c>
      <c r="M522" s="725">
        <v>10666.2</v>
      </c>
      <c r="N522" s="724">
        <v>15</v>
      </c>
      <c r="O522" s="807">
        <v>2</v>
      </c>
      <c r="P522" s="725">
        <v>6399.72</v>
      </c>
      <c r="Q522" s="740">
        <v>0.6</v>
      </c>
      <c r="R522" s="724">
        <v>9</v>
      </c>
      <c r="S522" s="740">
        <v>0.6</v>
      </c>
      <c r="T522" s="807">
        <v>1</v>
      </c>
      <c r="U522" s="763">
        <v>0.5</v>
      </c>
    </row>
    <row r="523" spans="1:21" ht="14.4" customHeight="1" x14ac:dyDescent="0.3">
      <c r="A523" s="723">
        <v>4</v>
      </c>
      <c r="B523" s="724" t="s">
        <v>2111</v>
      </c>
      <c r="C523" s="724" t="s">
        <v>2400</v>
      </c>
      <c r="D523" s="805" t="s">
        <v>4070</v>
      </c>
      <c r="E523" s="806" t="s">
        <v>2422</v>
      </c>
      <c r="F523" s="724" t="s">
        <v>2396</v>
      </c>
      <c r="G523" s="724" t="s">
        <v>2746</v>
      </c>
      <c r="H523" s="724" t="s">
        <v>563</v>
      </c>
      <c r="I523" s="724" t="s">
        <v>2831</v>
      </c>
      <c r="J523" s="724" t="s">
        <v>2832</v>
      </c>
      <c r="K523" s="724" t="s">
        <v>2833</v>
      </c>
      <c r="L523" s="725">
        <v>1074.31</v>
      </c>
      <c r="M523" s="725">
        <v>8594.48</v>
      </c>
      <c r="N523" s="724">
        <v>8</v>
      </c>
      <c r="O523" s="807">
        <v>2</v>
      </c>
      <c r="P523" s="725">
        <v>8594.48</v>
      </c>
      <c r="Q523" s="740">
        <v>1</v>
      </c>
      <c r="R523" s="724">
        <v>8</v>
      </c>
      <c r="S523" s="740">
        <v>1</v>
      </c>
      <c r="T523" s="807">
        <v>2</v>
      </c>
      <c r="U523" s="763">
        <v>1</v>
      </c>
    </row>
    <row r="524" spans="1:21" ht="14.4" customHeight="1" x14ac:dyDescent="0.3">
      <c r="A524" s="723">
        <v>4</v>
      </c>
      <c r="B524" s="724" t="s">
        <v>2111</v>
      </c>
      <c r="C524" s="724" t="s">
        <v>2400</v>
      </c>
      <c r="D524" s="805" t="s">
        <v>4070</v>
      </c>
      <c r="E524" s="806" t="s">
        <v>2422</v>
      </c>
      <c r="F524" s="724" t="s">
        <v>2396</v>
      </c>
      <c r="G524" s="724" t="s">
        <v>2746</v>
      </c>
      <c r="H524" s="724" t="s">
        <v>563</v>
      </c>
      <c r="I524" s="724" t="s">
        <v>1182</v>
      </c>
      <c r="J524" s="724" t="s">
        <v>2836</v>
      </c>
      <c r="K524" s="724" t="s">
        <v>2837</v>
      </c>
      <c r="L524" s="725">
        <v>1430.6</v>
      </c>
      <c r="M524" s="725">
        <v>2861.2</v>
      </c>
      <c r="N524" s="724">
        <v>2</v>
      </c>
      <c r="O524" s="807">
        <v>2</v>
      </c>
      <c r="P524" s="725">
        <v>2861.2</v>
      </c>
      <c r="Q524" s="740">
        <v>1</v>
      </c>
      <c r="R524" s="724">
        <v>2</v>
      </c>
      <c r="S524" s="740">
        <v>1</v>
      </c>
      <c r="T524" s="807">
        <v>2</v>
      </c>
      <c r="U524" s="763">
        <v>1</v>
      </c>
    </row>
    <row r="525" spans="1:21" ht="14.4" customHeight="1" x14ac:dyDescent="0.3">
      <c r="A525" s="723">
        <v>4</v>
      </c>
      <c r="B525" s="724" t="s">
        <v>2111</v>
      </c>
      <c r="C525" s="724" t="s">
        <v>2400</v>
      </c>
      <c r="D525" s="805" t="s">
        <v>4070</v>
      </c>
      <c r="E525" s="806" t="s">
        <v>2422</v>
      </c>
      <c r="F525" s="724" t="s">
        <v>2396</v>
      </c>
      <c r="G525" s="724" t="s">
        <v>2746</v>
      </c>
      <c r="H525" s="724" t="s">
        <v>563</v>
      </c>
      <c r="I525" s="724" t="s">
        <v>2838</v>
      </c>
      <c r="J525" s="724" t="s">
        <v>2839</v>
      </c>
      <c r="K525" s="724" t="s">
        <v>2767</v>
      </c>
      <c r="L525" s="725">
        <v>500</v>
      </c>
      <c r="M525" s="725">
        <v>6000</v>
      </c>
      <c r="N525" s="724">
        <v>12</v>
      </c>
      <c r="O525" s="807">
        <v>9</v>
      </c>
      <c r="P525" s="725">
        <v>5500</v>
      </c>
      <c r="Q525" s="740">
        <v>0.91666666666666663</v>
      </c>
      <c r="R525" s="724">
        <v>11</v>
      </c>
      <c r="S525" s="740">
        <v>0.91666666666666663</v>
      </c>
      <c r="T525" s="807">
        <v>8</v>
      </c>
      <c r="U525" s="763">
        <v>0.88888888888888884</v>
      </c>
    </row>
    <row r="526" spans="1:21" ht="14.4" customHeight="1" x14ac:dyDescent="0.3">
      <c r="A526" s="723">
        <v>4</v>
      </c>
      <c r="B526" s="724" t="s">
        <v>2111</v>
      </c>
      <c r="C526" s="724" t="s">
        <v>2400</v>
      </c>
      <c r="D526" s="805" t="s">
        <v>4070</v>
      </c>
      <c r="E526" s="806" t="s">
        <v>2422</v>
      </c>
      <c r="F526" s="724" t="s">
        <v>2396</v>
      </c>
      <c r="G526" s="724" t="s">
        <v>2746</v>
      </c>
      <c r="H526" s="724" t="s">
        <v>563</v>
      </c>
      <c r="I526" s="724" t="s">
        <v>2840</v>
      </c>
      <c r="J526" s="724" t="s">
        <v>2841</v>
      </c>
      <c r="K526" s="724" t="s">
        <v>2842</v>
      </c>
      <c r="L526" s="725">
        <v>556</v>
      </c>
      <c r="M526" s="725">
        <v>13900</v>
      </c>
      <c r="N526" s="724">
        <v>25</v>
      </c>
      <c r="O526" s="807">
        <v>11</v>
      </c>
      <c r="P526" s="725">
        <v>12232</v>
      </c>
      <c r="Q526" s="740">
        <v>0.88</v>
      </c>
      <c r="R526" s="724">
        <v>22</v>
      </c>
      <c r="S526" s="740">
        <v>0.88</v>
      </c>
      <c r="T526" s="807">
        <v>9</v>
      </c>
      <c r="U526" s="763">
        <v>0.81818181818181823</v>
      </c>
    </row>
    <row r="527" spans="1:21" ht="14.4" customHeight="1" x14ac:dyDescent="0.3">
      <c r="A527" s="723">
        <v>4</v>
      </c>
      <c r="B527" s="724" t="s">
        <v>2111</v>
      </c>
      <c r="C527" s="724" t="s">
        <v>2400</v>
      </c>
      <c r="D527" s="805" t="s">
        <v>4070</v>
      </c>
      <c r="E527" s="806" t="s">
        <v>2422</v>
      </c>
      <c r="F527" s="724" t="s">
        <v>2396</v>
      </c>
      <c r="G527" s="724" t="s">
        <v>2746</v>
      </c>
      <c r="H527" s="724" t="s">
        <v>563</v>
      </c>
      <c r="I527" s="724" t="s">
        <v>3272</v>
      </c>
      <c r="J527" s="724" t="s">
        <v>3273</v>
      </c>
      <c r="K527" s="724" t="s">
        <v>3274</v>
      </c>
      <c r="L527" s="725">
        <v>5343.9</v>
      </c>
      <c r="M527" s="725">
        <v>16031.699999999999</v>
      </c>
      <c r="N527" s="724">
        <v>3</v>
      </c>
      <c r="O527" s="807">
        <v>1</v>
      </c>
      <c r="P527" s="725">
        <v>16031.699999999999</v>
      </c>
      <c r="Q527" s="740">
        <v>1</v>
      </c>
      <c r="R527" s="724">
        <v>3</v>
      </c>
      <c r="S527" s="740">
        <v>1</v>
      </c>
      <c r="T527" s="807">
        <v>1</v>
      </c>
      <c r="U527" s="763">
        <v>1</v>
      </c>
    </row>
    <row r="528" spans="1:21" ht="14.4" customHeight="1" x14ac:dyDescent="0.3">
      <c r="A528" s="723">
        <v>4</v>
      </c>
      <c r="B528" s="724" t="s">
        <v>2111</v>
      </c>
      <c r="C528" s="724" t="s">
        <v>2400</v>
      </c>
      <c r="D528" s="805" t="s">
        <v>4070</v>
      </c>
      <c r="E528" s="806" t="s">
        <v>2422</v>
      </c>
      <c r="F528" s="724" t="s">
        <v>2396</v>
      </c>
      <c r="G528" s="724" t="s">
        <v>2746</v>
      </c>
      <c r="H528" s="724" t="s">
        <v>563</v>
      </c>
      <c r="I528" s="724" t="s">
        <v>2843</v>
      </c>
      <c r="J528" s="724" t="s">
        <v>2844</v>
      </c>
      <c r="K528" s="724" t="s">
        <v>2749</v>
      </c>
      <c r="L528" s="725">
        <v>1080</v>
      </c>
      <c r="M528" s="725">
        <v>7560</v>
      </c>
      <c r="N528" s="724">
        <v>7</v>
      </c>
      <c r="O528" s="807">
        <v>7</v>
      </c>
      <c r="P528" s="725">
        <v>5400</v>
      </c>
      <c r="Q528" s="740">
        <v>0.7142857142857143</v>
      </c>
      <c r="R528" s="724">
        <v>5</v>
      </c>
      <c r="S528" s="740">
        <v>0.7142857142857143</v>
      </c>
      <c r="T528" s="807">
        <v>5</v>
      </c>
      <c r="U528" s="763">
        <v>0.7142857142857143</v>
      </c>
    </row>
    <row r="529" spans="1:21" ht="14.4" customHeight="1" x14ac:dyDescent="0.3">
      <c r="A529" s="723">
        <v>4</v>
      </c>
      <c r="B529" s="724" t="s">
        <v>2111</v>
      </c>
      <c r="C529" s="724" t="s">
        <v>2400</v>
      </c>
      <c r="D529" s="805" t="s">
        <v>4070</v>
      </c>
      <c r="E529" s="806" t="s">
        <v>2422</v>
      </c>
      <c r="F529" s="724" t="s">
        <v>2396</v>
      </c>
      <c r="G529" s="724" t="s">
        <v>2746</v>
      </c>
      <c r="H529" s="724" t="s">
        <v>563</v>
      </c>
      <c r="I529" s="724" t="s">
        <v>2845</v>
      </c>
      <c r="J529" s="724" t="s">
        <v>2846</v>
      </c>
      <c r="K529" s="724" t="s">
        <v>1774</v>
      </c>
      <c r="L529" s="725">
        <v>600</v>
      </c>
      <c r="M529" s="725">
        <v>9000</v>
      </c>
      <c r="N529" s="724">
        <v>15</v>
      </c>
      <c r="O529" s="807">
        <v>15</v>
      </c>
      <c r="P529" s="725">
        <v>9000</v>
      </c>
      <c r="Q529" s="740">
        <v>1</v>
      </c>
      <c r="R529" s="724">
        <v>15</v>
      </c>
      <c r="S529" s="740">
        <v>1</v>
      </c>
      <c r="T529" s="807">
        <v>15</v>
      </c>
      <c r="U529" s="763">
        <v>1</v>
      </c>
    </row>
    <row r="530" spans="1:21" ht="14.4" customHeight="1" x14ac:dyDescent="0.3">
      <c r="A530" s="723">
        <v>4</v>
      </c>
      <c r="B530" s="724" t="s">
        <v>2111</v>
      </c>
      <c r="C530" s="724" t="s">
        <v>2400</v>
      </c>
      <c r="D530" s="805" t="s">
        <v>4070</v>
      </c>
      <c r="E530" s="806" t="s">
        <v>2422</v>
      </c>
      <c r="F530" s="724" t="s">
        <v>2396</v>
      </c>
      <c r="G530" s="724" t="s">
        <v>2746</v>
      </c>
      <c r="H530" s="724" t="s">
        <v>563</v>
      </c>
      <c r="I530" s="724" t="s">
        <v>2847</v>
      </c>
      <c r="J530" s="724" t="s">
        <v>2848</v>
      </c>
      <c r="K530" s="724" t="s">
        <v>2849</v>
      </c>
      <c r="L530" s="725">
        <v>500</v>
      </c>
      <c r="M530" s="725">
        <v>5500</v>
      </c>
      <c r="N530" s="724">
        <v>11</v>
      </c>
      <c r="O530" s="807">
        <v>5</v>
      </c>
      <c r="P530" s="725">
        <v>4500</v>
      </c>
      <c r="Q530" s="740">
        <v>0.81818181818181823</v>
      </c>
      <c r="R530" s="724">
        <v>9</v>
      </c>
      <c r="S530" s="740">
        <v>0.81818181818181823</v>
      </c>
      <c r="T530" s="807">
        <v>4</v>
      </c>
      <c r="U530" s="763">
        <v>0.8</v>
      </c>
    </row>
    <row r="531" spans="1:21" ht="14.4" customHeight="1" x14ac:dyDescent="0.3">
      <c r="A531" s="723">
        <v>4</v>
      </c>
      <c r="B531" s="724" t="s">
        <v>2111</v>
      </c>
      <c r="C531" s="724" t="s">
        <v>2400</v>
      </c>
      <c r="D531" s="805" t="s">
        <v>4070</v>
      </c>
      <c r="E531" s="806" t="s">
        <v>2422</v>
      </c>
      <c r="F531" s="724" t="s">
        <v>2396</v>
      </c>
      <c r="G531" s="724" t="s">
        <v>2746</v>
      </c>
      <c r="H531" s="724" t="s">
        <v>563</v>
      </c>
      <c r="I531" s="724" t="s">
        <v>2850</v>
      </c>
      <c r="J531" s="724" t="s">
        <v>2851</v>
      </c>
      <c r="K531" s="724" t="s">
        <v>1774</v>
      </c>
      <c r="L531" s="725">
        <v>1000</v>
      </c>
      <c r="M531" s="725">
        <v>18000</v>
      </c>
      <c r="N531" s="724">
        <v>18</v>
      </c>
      <c r="O531" s="807">
        <v>13</v>
      </c>
      <c r="P531" s="725">
        <v>18000</v>
      </c>
      <c r="Q531" s="740">
        <v>1</v>
      </c>
      <c r="R531" s="724">
        <v>18</v>
      </c>
      <c r="S531" s="740">
        <v>1</v>
      </c>
      <c r="T531" s="807">
        <v>13</v>
      </c>
      <c r="U531" s="763">
        <v>1</v>
      </c>
    </row>
    <row r="532" spans="1:21" ht="14.4" customHeight="1" x14ac:dyDescent="0.3">
      <c r="A532" s="723">
        <v>4</v>
      </c>
      <c r="B532" s="724" t="s">
        <v>2111</v>
      </c>
      <c r="C532" s="724" t="s">
        <v>2400</v>
      </c>
      <c r="D532" s="805" t="s">
        <v>4070</v>
      </c>
      <c r="E532" s="806" t="s">
        <v>2422</v>
      </c>
      <c r="F532" s="724" t="s">
        <v>2396</v>
      </c>
      <c r="G532" s="724" t="s">
        <v>2746</v>
      </c>
      <c r="H532" s="724" t="s">
        <v>563</v>
      </c>
      <c r="I532" s="724" t="s">
        <v>2852</v>
      </c>
      <c r="J532" s="724" t="s">
        <v>2853</v>
      </c>
      <c r="K532" s="724" t="s">
        <v>2854</v>
      </c>
      <c r="L532" s="725">
        <v>3000</v>
      </c>
      <c r="M532" s="725">
        <v>9000</v>
      </c>
      <c r="N532" s="724">
        <v>3</v>
      </c>
      <c r="O532" s="807">
        <v>1</v>
      </c>
      <c r="P532" s="725">
        <v>9000</v>
      </c>
      <c r="Q532" s="740">
        <v>1</v>
      </c>
      <c r="R532" s="724">
        <v>3</v>
      </c>
      <c r="S532" s="740">
        <v>1</v>
      </c>
      <c r="T532" s="807">
        <v>1</v>
      </c>
      <c r="U532" s="763">
        <v>1</v>
      </c>
    </row>
    <row r="533" spans="1:21" ht="14.4" customHeight="1" x14ac:dyDescent="0.3">
      <c r="A533" s="723">
        <v>4</v>
      </c>
      <c r="B533" s="724" t="s">
        <v>2111</v>
      </c>
      <c r="C533" s="724" t="s">
        <v>2400</v>
      </c>
      <c r="D533" s="805" t="s">
        <v>4070</v>
      </c>
      <c r="E533" s="806" t="s">
        <v>2422</v>
      </c>
      <c r="F533" s="724" t="s">
        <v>2396</v>
      </c>
      <c r="G533" s="724" t="s">
        <v>2746</v>
      </c>
      <c r="H533" s="724" t="s">
        <v>563</v>
      </c>
      <c r="I533" s="724" t="s">
        <v>2855</v>
      </c>
      <c r="J533" s="724" t="s">
        <v>2856</v>
      </c>
      <c r="K533" s="724" t="s">
        <v>2849</v>
      </c>
      <c r="L533" s="725">
        <v>300</v>
      </c>
      <c r="M533" s="725">
        <v>8400</v>
      </c>
      <c r="N533" s="724">
        <v>28</v>
      </c>
      <c r="O533" s="807">
        <v>16</v>
      </c>
      <c r="P533" s="725">
        <v>8400</v>
      </c>
      <c r="Q533" s="740">
        <v>1</v>
      </c>
      <c r="R533" s="724">
        <v>28</v>
      </c>
      <c r="S533" s="740">
        <v>1</v>
      </c>
      <c r="T533" s="807">
        <v>16</v>
      </c>
      <c r="U533" s="763">
        <v>1</v>
      </c>
    </row>
    <row r="534" spans="1:21" ht="14.4" customHeight="1" x14ac:dyDescent="0.3">
      <c r="A534" s="723">
        <v>4</v>
      </c>
      <c r="B534" s="724" t="s">
        <v>2111</v>
      </c>
      <c r="C534" s="724" t="s">
        <v>2400</v>
      </c>
      <c r="D534" s="805" t="s">
        <v>4070</v>
      </c>
      <c r="E534" s="806" t="s">
        <v>2422</v>
      </c>
      <c r="F534" s="724" t="s">
        <v>2396</v>
      </c>
      <c r="G534" s="724" t="s">
        <v>2746</v>
      </c>
      <c r="H534" s="724" t="s">
        <v>563</v>
      </c>
      <c r="I534" s="724" t="s">
        <v>3275</v>
      </c>
      <c r="J534" s="724" t="s">
        <v>3276</v>
      </c>
      <c r="K534" s="724" t="s">
        <v>2849</v>
      </c>
      <c r="L534" s="725">
        <v>300</v>
      </c>
      <c r="M534" s="725">
        <v>300</v>
      </c>
      <c r="N534" s="724">
        <v>1</v>
      </c>
      <c r="O534" s="807">
        <v>1</v>
      </c>
      <c r="P534" s="725"/>
      <c r="Q534" s="740">
        <v>0</v>
      </c>
      <c r="R534" s="724"/>
      <c r="S534" s="740">
        <v>0</v>
      </c>
      <c r="T534" s="807"/>
      <c r="U534" s="763">
        <v>0</v>
      </c>
    </row>
    <row r="535" spans="1:21" ht="14.4" customHeight="1" x14ac:dyDescent="0.3">
      <c r="A535" s="723">
        <v>4</v>
      </c>
      <c r="B535" s="724" t="s">
        <v>2111</v>
      </c>
      <c r="C535" s="724" t="s">
        <v>2400</v>
      </c>
      <c r="D535" s="805" t="s">
        <v>4070</v>
      </c>
      <c r="E535" s="806" t="s">
        <v>2422</v>
      </c>
      <c r="F535" s="724" t="s">
        <v>2396</v>
      </c>
      <c r="G535" s="724" t="s">
        <v>2746</v>
      </c>
      <c r="H535" s="724" t="s">
        <v>563</v>
      </c>
      <c r="I535" s="724" t="s">
        <v>3277</v>
      </c>
      <c r="J535" s="724" t="s">
        <v>3278</v>
      </c>
      <c r="K535" s="724" t="s">
        <v>3279</v>
      </c>
      <c r="L535" s="725">
        <v>525.23</v>
      </c>
      <c r="M535" s="725">
        <v>1575.69</v>
      </c>
      <c r="N535" s="724">
        <v>3</v>
      </c>
      <c r="O535" s="807">
        <v>2</v>
      </c>
      <c r="P535" s="725">
        <v>1575.69</v>
      </c>
      <c r="Q535" s="740">
        <v>1</v>
      </c>
      <c r="R535" s="724">
        <v>3</v>
      </c>
      <c r="S535" s="740">
        <v>1</v>
      </c>
      <c r="T535" s="807">
        <v>2</v>
      </c>
      <c r="U535" s="763">
        <v>1</v>
      </c>
    </row>
    <row r="536" spans="1:21" ht="14.4" customHeight="1" x14ac:dyDescent="0.3">
      <c r="A536" s="723">
        <v>4</v>
      </c>
      <c r="B536" s="724" t="s">
        <v>2111</v>
      </c>
      <c r="C536" s="724" t="s">
        <v>2400</v>
      </c>
      <c r="D536" s="805" t="s">
        <v>4070</v>
      </c>
      <c r="E536" s="806" t="s">
        <v>2422</v>
      </c>
      <c r="F536" s="724" t="s">
        <v>2396</v>
      </c>
      <c r="G536" s="724" t="s">
        <v>2746</v>
      </c>
      <c r="H536" s="724" t="s">
        <v>563</v>
      </c>
      <c r="I536" s="724" t="s">
        <v>3280</v>
      </c>
      <c r="J536" s="724" t="s">
        <v>3281</v>
      </c>
      <c r="K536" s="724" t="s">
        <v>2776</v>
      </c>
      <c r="L536" s="725">
        <v>193.9</v>
      </c>
      <c r="M536" s="725">
        <v>387.8</v>
      </c>
      <c r="N536" s="724">
        <v>2</v>
      </c>
      <c r="O536" s="807">
        <v>2</v>
      </c>
      <c r="P536" s="725">
        <v>387.8</v>
      </c>
      <c r="Q536" s="740">
        <v>1</v>
      </c>
      <c r="R536" s="724">
        <v>2</v>
      </c>
      <c r="S536" s="740">
        <v>1</v>
      </c>
      <c r="T536" s="807">
        <v>2</v>
      </c>
      <c r="U536" s="763">
        <v>1</v>
      </c>
    </row>
    <row r="537" spans="1:21" ht="14.4" customHeight="1" x14ac:dyDescent="0.3">
      <c r="A537" s="723">
        <v>4</v>
      </c>
      <c r="B537" s="724" t="s">
        <v>2111</v>
      </c>
      <c r="C537" s="724" t="s">
        <v>2400</v>
      </c>
      <c r="D537" s="805" t="s">
        <v>4070</v>
      </c>
      <c r="E537" s="806" t="s">
        <v>2422</v>
      </c>
      <c r="F537" s="724" t="s">
        <v>2396</v>
      </c>
      <c r="G537" s="724" t="s">
        <v>2746</v>
      </c>
      <c r="H537" s="724" t="s">
        <v>563</v>
      </c>
      <c r="I537" s="724" t="s">
        <v>3282</v>
      </c>
      <c r="J537" s="724" t="s">
        <v>3283</v>
      </c>
      <c r="K537" s="724" t="s">
        <v>3284</v>
      </c>
      <c r="L537" s="725">
        <v>856.97</v>
      </c>
      <c r="M537" s="725">
        <v>5141.82</v>
      </c>
      <c r="N537" s="724">
        <v>6</v>
      </c>
      <c r="O537" s="807">
        <v>2</v>
      </c>
      <c r="P537" s="725">
        <v>5141.82</v>
      </c>
      <c r="Q537" s="740">
        <v>1</v>
      </c>
      <c r="R537" s="724">
        <v>6</v>
      </c>
      <c r="S537" s="740">
        <v>1</v>
      </c>
      <c r="T537" s="807">
        <v>2</v>
      </c>
      <c r="U537" s="763">
        <v>1</v>
      </c>
    </row>
    <row r="538" spans="1:21" ht="14.4" customHeight="1" x14ac:dyDescent="0.3">
      <c r="A538" s="723">
        <v>4</v>
      </c>
      <c r="B538" s="724" t="s">
        <v>2111</v>
      </c>
      <c r="C538" s="724" t="s">
        <v>2400</v>
      </c>
      <c r="D538" s="805" t="s">
        <v>4070</v>
      </c>
      <c r="E538" s="806" t="s">
        <v>2422</v>
      </c>
      <c r="F538" s="724" t="s">
        <v>2396</v>
      </c>
      <c r="G538" s="724" t="s">
        <v>2746</v>
      </c>
      <c r="H538" s="724" t="s">
        <v>563</v>
      </c>
      <c r="I538" s="724" t="s">
        <v>3285</v>
      </c>
      <c r="J538" s="724" t="s">
        <v>3286</v>
      </c>
      <c r="K538" s="724" t="s">
        <v>3287</v>
      </c>
      <c r="L538" s="725">
        <v>370.4</v>
      </c>
      <c r="M538" s="725">
        <v>1481.6</v>
      </c>
      <c r="N538" s="724">
        <v>4</v>
      </c>
      <c r="O538" s="807">
        <v>3</v>
      </c>
      <c r="P538" s="725">
        <v>1481.6</v>
      </c>
      <c r="Q538" s="740">
        <v>1</v>
      </c>
      <c r="R538" s="724">
        <v>4</v>
      </c>
      <c r="S538" s="740">
        <v>1</v>
      </c>
      <c r="T538" s="807">
        <v>3</v>
      </c>
      <c r="U538" s="763">
        <v>1</v>
      </c>
    </row>
    <row r="539" spans="1:21" ht="14.4" customHeight="1" x14ac:dyDescent="0.3">
      <c r="A539" s="723">
        <v>4</v>
      </c>
      <c r="B539" s="724" t="s">
        <v>2111</v>
      </c>
      <c r="C539" s="724" t="s">
        <v>2400</v>
      </c>
      <c r="D539" s="805" t="s">
        <v>4070</v>
      </c>
      <c r="E539" s="806" t="s">
        <v>2422</v>
      </c>
      <c r="F539" s="724" t="s">
        <v>2396</v>
      </c>
      <c r="G539" s="724" t="s">
        <v>2746</v>
      </c>
      <c r="H539" s="724" t="s">
        <v>563</v>
      </c>
      <c r="I539" s="724" t="s">
        <v>2857</v>
      </c>
      <c r="J539" s="724" t="s">
        <v>2858</v>
      </c>
      <c r="K539" s="724" t="s">
        <v>2859</v>
      </c>
      <c r="L539" s="725">
        <v>453.2</v>
      </c>
      <c r="M539" s="725">
        <v>1359.6</v>
      </c>
      <c r="N539" s="724">
        <v>3</v>
      </c>
      <c r="O539" s="807">
        <v>2</v>
      </c>
      <c r="P539" s="725">
        <v>906.4</v>
      </c>
      <c r="Q539" s="740">
        <v>0.66666666666666674</v>
      </c>
      <c r="R539" s="724">
        <v>2</v>
      </c>
      <c r="S539" s="740">
        <v>0.66666666666666663</v>
      </c>
      <c r="T539" s="807">
        <v>1</v>
      </c>
      <c r="U539" s="763">
        <v>0.5</v>
      </c>
    </row>
    <row r="540" spans="1:21" ht="14.4" customHeight="1" x14ac:dyDescent="0.3">
      <c r="A540" s="723">
        <v>4</v>
      </c>
      <c r="B540" s="724" t="s">
        <v>2111</v>
      </c>
      <c r="C540" s="724" t="s">
        <v>2400</v>
      </c>
      <c r="D540" s="805" t="s">
        <v>4070</v>
      </c>
      <c r="E540" s="806" t="s">
        <v>2422</v>
      </c>
      <c r="F540" s="724" t="s">
        <v>2396</v>
      </c>
      <c r="G540" s="724" t="s">
        <v>2746</v>
      </c>
      <c r="H540" s="724" t="s">
        <v>563</v>
      </c>
      <c r="I540" s="724" t="s">
        <v>3288</v>
      </c>
      <c r="J540" s="724" t="s">
        <v>3289</v>
      </c>
      <c r="K540" s="724" t="s">
        <v>3290</v>
      </c>
      <c r="L540" s="725">
        <v>5343.9</v>
      </c>
      <c r="M540" s="725">
        <v>21375.599999999999</v>
      </c>
      <c r="N540" s="724">
        <v>4</v>
      </c>
      <c r="O540" s="807">
        <v>2</v>
      </c>
      <c r="P540" s="725">
        <v>21375.599999999999</v>
      </c>
      <c r="Q540" s="740">
        <v>1</v>
      </c>
      <c r="R540" s="724">
        <v>4</v>
      </c>
      <c r="S540" s="740">
        <v>1</v>
      </c>
      <c r="T540" s="807">
        <v>2</v>
      </c>
      <c r="U540" s="763">
        <v>1</v>
      </c>
    </row>
    <row r="541" spans="1:21" ht="14.4" customHeight="1" x14ac:dyDescent="0.3">
      <c r="A541" s="723">
        <v>4</v>
      </c>
      <c r="B541" s="724" t="s">
        <v>2111</v>
      </c>
      <c r="C541" s="724" t="s">
        <v>2400</v>
      </c>
      <c r="D541" s="805" t="s">
        <v>4070</v>
      </c>
      <c r="E541" s="806" t="s">
        <v>2422</v>
      </c>
      <c r="F541" s="724" t="s">
        <v>2396</v>
      </c>
      <c r="G541" s="724" t="s">
        <v>2746</v>
      </c>
      <c r="H541" s="724" t="s">
        <v>563</v>
      </c>
      <c r="I541" s="724" t="s">
        <v>3291</v>
      </c>
      <c r="J541" s="724" t="s">
        <v>3292</v>
      </c>
      <c r="K541" s="724" t="s">
        <v>3293</v>
      </c>
      <c r="L541" s="725">
        <v>5343.9</v>
      </c>
      <c r="M541" s="725">
        <v>10687.8</v>
      </c>
      <c r="N541" s="724">
        <v>2</v>
      </c>
      <c r="O541" s="807">
        <v>1</v>
      </c>
      <c r="P541" s="725">
        <v>10687.8</v>
      </c>
      <c r="Q541" s="740">
        <v>1</v>
      </c>
      <c r="R541" s="724">
        <v>2</v>
      </c>
      <c r="S541" s="740">
        <v>1</v>
      </c>
      <c r="T541" s="807">
        <v>1</v>
      </c>
      <c r="U541" s="763">
        <v>1</v>
      </c>
    </row>
    <row r="542" spans="1:21" ht="14.4" customHeight="1" x14ac:dyDescent="0.3">
      <c r="A542" s="723">
        <v>4</v>
      </c>
      <c r="B542" s="724" t="s">
        <v>2111</v>
      </c>
      <c r="C542" s="724" t="s">
        <v>2400</v>
      </c>
      <c r="D542" s="805" t="s">
        <v>4070</v>
      </c>
      <c r="E542" s="806" t="s">
        <v>2422</v>
      </c>
      <c r="F542" s="724" t="s">
        <v>2396</v>
      </c>
      <c r="G542" s="724" t="s">
        <v>2746</v>
      </c>
      <c r="H542" s="724" t="s">
        <v>563</v>
      </c>
      <c r="I542" s="724" t="s">
        <v>3294</v>
      </c>
      <c r="J542" s="724" t="s">
        <v>3295</v>
      </c>
      <c r="K542" s="724" t="s">
        <v>3296</v>
      </c>
      <c r="L542" s="725">
        <v>3000</v>
      </c>
      <c r="M542" s="725">
        <v>6000</v>
      </c>
      <c r="N542" s="724">
        <v>2</v>
      </c>
      <c r="O542" s="807">
        <v>1</v>
      </c>
      <c r="P542" s="725">
        <v>6000</v>
      </c>
      <c r="Q542" s="740">
        <v>1</v>
      </c>
      <c r="R542" s="724">
        <v>2</v>
      </c>
      <c r="S542" s="740">
        <v>1</v>
      </c>
      <c r="T542" s="807">
        <v>1</v>
      </c>
      <c r="U542" s="763">
        <v>1</v>
      </c>
    </row>
    <row r="543" spans="1:21" ht="14.4" customHeight="1" x14ac:dyDescent="0.3">
      <c r="A543" s="723">
        <v>4</v>
      </c>
      <c r="B543" s="724" t="s">
        <v>2111</v>
      </c>
      <c r="C543" s="724" t="s">
        <v>2400</v>
      </c>
      <c r="D543" s="805" t="s">
        <v>4070</v>
      </c>
      <c r="E543" s="806" t="s">
        <v>2422</v>
      </c>
      <c r="F543" s="724" t="s">
        <v>2396</v>
      </c>
      <c r="G543" s="724" t="s">
        <v>2746</v>
      </c>
      <c r="H543" s="724" t="s">
        <v>563</v>
      </c>
      <c r="I543" s="724" t="s">
        <v>3297</v>
      </c>
      <c r="J543" s="724" t="s">
        <v>3298</v>
      </c>
      <c r="K543" s="724" t="s">
        <v>3299</v>
      </c>
      <c r="L543" s="725">
        <v>761.3</v>
      </c>
      <c r="M543" s="725">
        <v>11419.5</v>
      </c>
      <c r="N543" s="724">
        <v>15</v>
      </c>
      <c r="O543" s="807">
        <v>2</v>
      </c>
      <c r="P543" s="725">
        <v>11419.5</v>
      </c>
      <c r="Q543" s="740">
        <v>1</v>
      </c>
      <c r="R543" s="724">
        <v>15</v>
      </c>
      <c r="S543" s="740">
        <v>1</v>
      </c>
      <c r="T543" s="807">
        <v>2</v>
      </c>
      <c r="U543" s="763">
        <v>1</v>
      </c>
    </row>
    <row r="544" spans="1:21" ht="14.4" customHeight="1" x14ac:dyDescent="0.3">
      <c r="A544" s="723">
        <v>4</v>
      </c>
      <c r="B544" s="724" t="s">
        <v>2111</v>
      </c>
      <c r="C544" s="724" t="s">
        <v>2400</v>
      </c>
      <c r="D544" s="805" t="s">
        <v>4070</v>
      </c>
      <c r="E544" s="806" t="s">
        <v>2422</v>
      </c>
      <c r="F544" s="724" t="s">
        <v>2396</v>
      </c>
      <c r="G544" s="724" t="s">
        <v>2746</v>
      </c>
      <c r="H544" s="724" t="s">
        <v>563</v>
      </c>
      <c r="I544" s="724" t="s">
        <v>3300</v>
      </c>
      <c r="J544" s="724" t="s">
        <v>3301</v>
      </c>
      <c r="K544" s="724" t="s">
        <v>3302</v>
      </c>
      <c r="L544" s="725">
        <v>761.3</v>
      </c>
      <c r="M544" s="725">
        <v>3045.2</v>
      </c>
      <c r="N544" s="724">
        <v>4</v>
      </c>
      <c r="O544" s="807">
        <v>2</v>
      </c>
      <c r="P544" s="725">
        <v>3045.2</v>
      </c>
      <c r="Q544" s="740">
        <v>1</v>
      </c>
      <c r="R544" s="724">
        <v>4</v>
      </c>
      <c r="S544" s="740">
        <v>1</v>
      </c>
      <c r="T544" s="807">
        <v>2</v>
      </c>
      <c r="U544" s="763">
        <v>1</v>
      </c>
    </row>
    <row r="545" spans="1:21" ht="14.4" customHeight="1" x14ac:dyDescent="0.3">
      <c r="A545" s="723">
        <v>4</v>
      </c>
      <c r="B545" s="724" t="s">
        <v>2111</v>
      </c>
      <c r="C545" s="724" t="s">
        <v>2400</v>
      </c>
      <c r="D545" s="805" t="s">
        <v>4070</v>
      </c>
      <c r="E545" s="806" t="s">
        <v>2422</v>
      </c>
      <c r="F545" s="724" t="s">
        <v>2396</v>
      </c>
      <c r="G545" s="724" t="s">
        <v>2746</v>
      </c>
      <c r="H545" s="724" t="s">
        <v>563</v>
      </c>
      <c r="I545" s="724" t="s">
        <v>2860</v>
      </c>
      <c r="J545" s="724" t="s">
        <v>2861</v>
      </c>
      <c r="K545" s="724" t="s">
        <v>2862</v>
      </c>
      <c r="L545" s="725">
        <v>198.08</v>
      </c>
      <c r="M545" s="725">
        <v>198.08</v>
      </c>
      <c r="N545" s="724">
        <v>1</v>
      </c>
      <c r="O545" s="807">
        <v>1</v>
      </c>
      <c r="P545" s="725">
        <v>198.08</v>
      </c>
      <c r="Q545" s="740">
        <v>1</v>
      </c>
      <c r="R545" s="724">
        <v>1</v>
      </c>
      <c r="S545" s="740">
        <v>1</v>
      </c>
      <c r="T545" s="807">
        <v>1</v>
      </c>
      <c r="U545" s="763">
        <v>1</v>
      </c>
    </row>
    <row r="546" spans="1:21" ht="14.4" customHeight="1" x14ac:dyDescent="0.3">
      <c r="A546" s="723">
        <v>4</v>
      </c>
      <c r="B546" s="724" t="s">
        <v>2111</v>
      </c>
      <c r="C546" s="724" t="s">
        <v>2400</v>
      </c>
      <c r="D546" s="805" t="s">
        <v>4070</v>
      </c>
      <c r="E546" s="806" t="s">
        <v>2422</v>
      </c>
      <c r="F546" s="724" t="s">
        <v>2396</v>
      </c>
      <c r="G546" s="724" t="s">
        <v>2746</v>
      </c>
      <c r="H546" s="724" t="s">
        <v>563</v>
      </c>
      <c r="I546" s="724" t="s">
        <v>2863</v>
      </c>
      <c r="J546" s="724" t="s">
        <v>2864</v>
      </c>
      <c r="K546" s="724" t="s">
        <v>2865</v>
      </c>
      <c r="L546" s="725">
        <v>1500</v>
      </c>
      <c r="M546" s="725">
        <v>40500</v>
      </c>
      <c r="N546" s="724">
        <v>27</v>
      </c>
      <c r="O546" s="807">
        <v>3</v>
      </c>
      <c r="P546" s="725">
        <v>27000</v>
      </c>
      <c r="Q546" s="740">
        <v>0.66666666666666663</v>
      </c>
      <c r="R546" s="724">
        <v>18</v>
      </c>
      <c r="S546" s="740">
        <v>0.66666666666666663</v>
      </c>
      <c r="T546" s="807">
        <v>2</v>
      </c>
      <c r="U546" s="763">
        <v>0.66666666666666663</v>
      </c>
    </row>
    <row r="547" spans="1:21" ht="14.4" customHeight="1" x14ac:dyDescent="0.3">
      <c r="A547" s="723">
        <v>4</v>
      </c>
      <c r="B547" s="724" t="s">
        <v>2111</v>
      </c>
      <c r="C547" s="724" t="s">
        <v>2400</v>
      </c>
      <c r="D547" s="805" t="s">
        <v>4070</v>
      </c>
      <c r="E547" s="806" t="s">
        <v>2422</v>
      </c>
      <c r="F547" s="724" t="s">
        <v>2396</v>
      </c>
      <c r="G547" s="724" t="s">
        <v>2746</v>
      </c>
      <c r="H547" s="724" t="s">
        <v>563</v>
      </c>
      <c r="I547" s="724" t="s">
        <v>2866</v>
      </c>
      <c r="J547" s="724" t="s">
        <v>2864</v>
      </c>
      <c r="K547" s="724" t="s">
        <v>2867</v>
      </c>
      <c r="L547" s="725">
        <v>1500</v>
      </c>
      <c r="M547" s="725">
        <v>49500</v>
      </c>
      <c r="N547" s="724">
        <v>33</v>
      </c>
      <c r="O547" s="807">
        <v>5</v>
      </c>
      <c r="P547" s="725">
        <v>49500</v>
      </c>
      <c r="Q547" s="740">
        <v>1</v>
      </c>
      <c r="R547" s="724">
        <v>33</v>
      </c>
      <c r="S547" s="740">
        <v>1</v>
      </c>
      <c r="T547" s="807">
        <v>5</v>
      </c>
      <c r="U547" s="763">
        <v>1</v>
      </c>
    </row>
    <row r="548" spans="1:21" ht="14.4" customHeight="1" x14ac:dyDescent="0.3">
      <c r="A548" s="723">
        <v>4</v>
      </c>
      <c r="B548" s="724" t="s">
        <v>2111</v>
      </c>
      <c r="C548" s="724" t="s">
        <v>2400</v>
      </c>
      <c r="D548" s="805" t="s">
        <v>4070</v>
      </c>
      <c r="E548" s="806" t="s">
        <v>2422</v>
      </c>
      <c r="F548" s="724" t="s">
        <v>2396</v>
      </c>
      <c r="G548" s="724" t="s">
        <v>2746</v>
      </c>
      <c r="H548" s="724" t="s">
        <v>563</v>
      </c>
      <c r="I548" s="724" t="s">
        <v>2868</v>
      </c>
      <c r="J548" s="724" t="s">
        <v>2869</v>
      </c>
      <c r="K548" s="724" t="s">
        <v>2870</v>
      </c>
      <c r="L548" s="725">
        <v>159.5</v>
      </c>
      <c r="M548" s="725">
        <v>1276</v>
      </c>
      <c r="N548" s="724">
        <v>8</v>
      </c>
      <c r="O548" s="807">
        <v>5</v>
      </c>
      <c r="P548" s="725">
        <v>1276</v>
      </c>
      <c r="Q548" s="740">
        <v>1</v>
      </c>
      <c r="R548" s="724">
        <v>8</v>
      </c>
      <c r="S548" s="740">
        <v>1</v>
      </c>
      <c r="T548" s="807">
        <v>5</v>
      </c>
      <c r="U548" s="763">
        <v>1</v>
      </c>
    </row>
    <row r="549" spans="1:21" ht="14.4" customHeight="1" x14ac:dyDescent="0.3">
      <c r="A549" s="723">
        <v>4</v>
      </c>
      <c r="B549" s="724" t="s">
        <v>2111</v>
      </c>
      <c r="C549" s="724" t="s">
        <v>2400</v>
      </c>
      <c r="D549" s="805" t="s">
        <v>4070</v>
      </c>
      <c r="E549" s="806" t="s">
        <v>2422</v>
      </c>
      <c r="F549" s="724" t="s">
        <v>2396</v>
      </c>
      <c r="G549" s="724" t="s">
        <v>2746</v>
      </c>
      <c r="H549" s="724" t="s">
        <v>563</v>
      </c>
      <c r="I549" s="724" t="s">
        <v>2871</v>
      </c>
      <c r="J549" s="724" t="s">
        <v>2872</v>
      </c>
      <c r="K549" s="724" t="s">
        <v>2873</v>
      </c>
      <c r="L549" s="725">
        <v>153.5</v>
      </c>
      <c r="M549" s="725">
        <v>1074.5</v>
      </c>
      <c r="N549" s="724">
        <v>7</v>
      </c>
      <c r="O549" s="807">
        <v>4</v>
      </c>
      <c r="P549" s="725">
        <v>767.5</v>
      </c>
      <c r="Q549" s="740">
        <v>0.7142857142857143</v>
      </c>
      <c r="R549" s="724">
        <v>5</v>
      </c>
      <c r="S549" s="740">
        <v>0.7142857142857143</v>
      </c>
      <c r="T549" s="807">
        <v>3</v>
      </c>
      <c r="U549" s="763">
        <v>0.75</v>
      </c>
    </row>
    <row r="550" spans="1:21" ht="14.4" customHeight="1" x14ac:dyDescent="0.3">
      <c r="A550" s="723">
        <v>4</v>
      </c>
      <c r="B550" s="724" t="s">
        <v>2111</v>
      </c>
      <c r="C550" s="724" t="s">
        <v>2400</v>
      </c>
      <c r="D550" s="805" t="s">
        <v>4070</v>
      </c>
      <c r="E550" s="806" t="s">
        <v>2422</v>
      </c>
      <c r="F550" s="724" t="s">
        <v>2396</v>
      </c>
      <c r="G550" s="724" t="s">
        <v>2746</v>
      </c>
      <c r="H550" s="724" t="s">
        <v>563</v>
      </c>
      <c r="I550" s="724" t="s">
        <v>2874</v>
      </c>
      <c r="J550" s="724" t="s">
        <v>2875</v>
      </c>
      <c r="K550" s="724" t="s">
        <v>2876</v>
      </c>
      <c r="L550" s="725">
        <v>498.24</v>
      </c>
      <c r="M550" s="725">
        <v>498.24</v>
      </c>
      <c r="N550" s="724">
        <v>1</v>
      </c>
      <c r="O550" s="807">
        <v>1</v>
      </c>
      <c r="P550" s="725"/>
      <c r="Q550" s="740">
        <v>0</v>
      </c>
      <c r="R550" s="724"/>
      <c r="S550" s="740">
        <v>0</v>
      </c>
      <c r="T550" s="807"/>
      <c r="U550" s="763">
        <v>0</v>
      </c>
    </row>
    <row r="551" spans="1:21" ht="14.4" customHeight="1" x14ac:dyDescent="0.3">
      <c r="A551" s="723">
        <v>4</v>
      </c>
      <c r="B551" s="724" t="s">
        <v>2111</v>
      </c>
      <c r="C551" s="724" t="s">
        <v>2400</v>
      </c>
      <c r="D551" s="805" t="s">
        <v>4070</v>
      </c>
      <c r="E551" s="806" t="s">
        <v>2422</v>
      </c>
      <c r="F551" s="724" t="s">
        <v>2396</v>
      </c>
      <c r="G551" s="724" t="s">
        <v>2746</v>
      </c>
      <c r="H551" s="724" t="s">
        <v>563</v>
      </c>
      <c r="I551" s="724" t="s">
        <v>3303</v>
      </c>
      <c r="J551" s="724" t="s">
        <v>3304</v>
      </c>
      <c r="K551" s="724" t="s">
        <v>3305</v>
      </c>
      <c r="L551" s="725">
        <v>540</v>
      </c>
      <c r="M551" s="725">
        <v>1620</v>
      </c>
      <c r="N551" s="724">
        <v>3</v>
      </c>
      <c r="O551" s="807">
        <v>3</v>
      </c>
      <c r="P551" s="725">
        <v>1620</v>
      </c>
      <c r="Q551" s="740">
        <v>1</v>
      </c>
      <c r="R551" s="724">
        <v>3</v>
      </c>
      <c r="S551" s="740">
        <v>1</v>
      </c>
      <c r="T551" s="807">
        <v>3</v>
      </c>
      <c r="U551" s="763">
        <v>1</v>
      </c>
    </row>
    <row r="552" spans="1:21" ht="14.4" customHeight="1" x14ac:dyDescent="0.3">
      <c r="A552" s="723">
        <v>4</v>
      </c>
      <c r="B552" s="724" t="s">
        <v>2111</v>
      </c>
      <c r="C552" s="724" t="s">
        <v>2400</v>
      </c>
      <c r="D552" s="805" t="s">
        <v>4070</v>
      </c>
      <c r="E552" s="806" t="s">
        <v>2422</v>
      </c>
      <c r="F552" s="724" t="s">
        <v>2396</v>
      </c>
      <c r="G552" s="724" t="s">
        <v>2746</v>
      </c>
      <c r="H552" s="724" t="s">
        <v>563</v>
      </c>
      <c r="I552" s="724" t="s">
        <v>2877</v>
      </c>
      <c r="J552" s="724" t="s">
        <v>2878</v>
      </c>
      <c r="K552" s="724" t="s">
        <v>2879</v>
      </c>
      <c r="L552" s="725">
        <v>2816</v>
      </c>
      <c r="M552" s="725">
        <v>16896</v>
      </c>
      <c r="N552" s="724">
        <v>6</v>
      </c>
      <c r="O552" s="807">
        <v>1</v>
      </c>
      <c r="P552" s="725">
        <v>16896</v>
      </c>
      <c r="Q552" s="740">
        <v>1</v>
      </c>
      <c r="R552" s="724">
        <v>6</v>
      </c>
      <c r="S552" s="740">
        <v>1</v>
      </c>
      <c r="T552" s="807">
        <v>1</v>
      </c>
      <c r="U552" s="763">
        <v>1</v>
      </c>
    </row>
    <row r="553" spans="1:21" ht="14.4" customHeight="1" x14ac:dyDescent="0.3">
      <c r="A553" s="723">
        <v>4</v>
      </c>
      <c r="B553" s="724" t="s">
        <v>2111</v>
      </c>
      <c r="C553" s="724" t="s">
        <v>2400</v>
      </c>
      <c r="D553" s="805" t="s">
        <v>4070</v>
      </c>
      <c r="E553" s="806" t="s">
        <v>2422</v>
      </c>
      <c r="F553" s="724" t="s">
        <v>2396</v>
      </c>
      <c r="G553" s="724" t="s">
        <v>2746</v>
      </c>
      <c r="H553" s="724" t="s">
        <v>563</v>
      </c>
      <c r="I553" s="724" t="s">
        <v>2880</v>
      </c>
      <c r="J553" s="724" t="s">
        <v>2881</v>
      </c>
      <c r="K553" s="724" t="s">
        <v>2882</v>
      </c>
      <c r="L553" s="725">
        <v>319</v>
      </c>
      <c r="M553" s="725">
        <v>4147</v>
      </c>
      <c r="N553" s="724">
        <v>13</v>
      </c>
      <c r="O553" s="807">
        <v>8</v>
      </c>
      <c r="P553" s="725">
        <v>4147</v>
      </c>
      <c r="Q553" s="740">
        <v>1</v>
      </c>
      <c r="R553" s="724">
        <v>13</v>
      </c>
      <c r="S553" s="740">
        <v>1</v>
      </c>
      <c r="T553" s="807">
        <v>8</v>
      </c>
      <c r="U553" s="763">
        <v>1</v>
      </c>
    </row>
    <row r="554" spans="1:21" ht="14.4" customHeight="1" x14ac:dyDescent="0.3">
      <c r="A554" s="723">
        <v>4</v>
      </c>
      <c r="B554" s="724" t="s">
        <v>2111</v>
      </c>
      <c r="C554" s="724" t="s">
        <v>2400</v>
      </c>
      <c r="D554" s="805" t="s">
        <v>4070</v>
      </c>
      <c r="E554" s="806" t="s">
        <v>2422</v>
      </c>
      <c r="F554" s="724" t="s">
        <v>2396</v>
      </c>
      <c r="G554" s="724" t="s">
        <v>2746</v>
      </c>
      <c r="H554" s="724" t="s">
        <v>563</v>
      </c>
      <c r="I554" s="724" t="s">
        <v>3306</v>
      </c>
      <c r="J554" s="724" t="s">
        <v>2934</v>
      </c>
      <c r="K554" s="724" t="s">
        <v>3307</v>
      </c>
      <c r="L554" s="725">
        <v>1781.3</v>
      </c>
      <c r="M554" s="725">
        <v>78377.2</v>
      </c>
      <c r="N554" s="724">
        <v>44</v>
      </c>
      <c r="O554" s="807">
        <v>8</v>
      </c>
      <c r="P554" s="725">
        <v>60564.2</v>
      </c>
      <c r="Q554" s="740">
        <v>0.77272727272727271</v>
      </c>
      <c r="R554" s="724">
        <v>34</v>
      </c>
      <c r="S554" s="740">
        <v>0.77272727272727271</v>
      </c>
      <c r="T554" s="807">
        <v>6</v>
      </c>
      <c r="U554" s="763">
        <v>0.75</v>
      </c>
    </row>
    <row r="555" spans="1:21" ht="14.4" customHeight="1" x14ac:dyDescent="0.3">
      <c r="A555" s="723">
        <v>4</v>
      </c>
      <c r="B555" s="724" t="s">
        <v>2111</v>
      </c>
      <c r="C555" s="724" t="s">
        <v>2400</v>
      </c>
      <c r="D555" s="805" t="s">
        <v>4070</v>
      </c>
      <c r="E555" s="806" t="s">
        <v>2422</v>
      </c>
      <c r="F555" s="724" t="s">
        <v>2396</v>
      </c>
      <c r="G555" s="724" t="s">
        <v>2746</v>
      </c>
      <c r="H555" s="724" t="s">
        <v>563</v>
      </c>
      <c r="I555" s="724" t="s">
        <v>2883</v>
      </c>
      <c r="J555" s="724" t="s">
        <v>2822</v>
      </c>
      <c r="K555" s="724" t="s">
        <v>2884</v>
      </c>
      <c r="L555" s="725">
        <v>1987.45</v>
      </c>
      <c r="M555" s="725">
        <v>7949.8</v>
      </c>
      <c r="N555" s="724">
        <v>4</v>
      </c>
      <c r="O555" s="807">
        <v>2</v>
      </c>
      <c r="P555" s="725">
        <v>7949.8</v>
      </c>
      <c r="Q555" s="740">
        <v>1</v>
      </c>
      <c r="R555" s="724">
        <v>4</v>
      </c>
      <c r="S555" s="740">
        <v>1</v>
      </c>
      <c r="T555" s="807">
        <v>2</v>
      </c>
      <c r="U555" s="763">
        <v>1</v>
      </c>
    </row>
    <row r="556" spans="1:21" ht="14.4" customHeight="1" x14ac:dyDescent="0.3">
      <c r="A556" s="723">
        <v>4</v>
      </c>
      <c r="B556" s="724" t="s">
        <v>2111</v>
      </c>
      <c r="C556" s="724" t="s">
        <v>2400</v>
      </c>
      <c r="D556" s="805" t="s">
        <v>4070</v>
      </c>
      <c r="E556" s="806" t="s">
        <v>2422</v>
      </c>
      <c r="F556" s="724" t="s">
        <v>2396</v>
      </c>
      <c r="G556" s="724" t="s">
        <v>2746</v>
      </c>
      <c r="H556" s="724" t="s">
        <v>563</v>
      </c>
      <c r="I556" s="724" t="s">
        <v>3308</v>
      </c>
      <c r="J556" s="724" t="s">
        <v>2827</v>
      </c>
      <c r="K556" s="724" t="s">
        <v>3309</v>
      </c>
      <c r="L556" s="725">
        <v>711.08</v>
      </c>
      <c r="M556" s="725">
        <v>8532.9600000000009</v>
      </c>
      <c r="N556" s="724">
        <v>12</v>
      </c>
      <c r="O556" s="807">
        <v>2</v>
      </c>
      <c r="P556" s="725">
        <v>8532.9600000000009</v>
      </c>
      <c r="Q556" s="740">
        <v>1</v>
      </c>
      <c r="R556" s="724">
        <v>12</v>
      </c>
      <c r="S556" s="740">
        <v>1</v>
      </c>
      <c r="T556" s="807">
        <v>2</v>
      </c>
      <c r="U556" s="763">
        <v>1</v>
      </c>
    </row>
    <row r="557" spans="1:21" ht="14.4" customHeight="1" x14ac:dyDescent="0.3">
      <c r="A557" s="723">
        <v>4</v>
      </c>
      <c r="B557" s="724" t="s">
        <v>2111</v>
      </c>
      <c r="C557" s="724" t="s">
        <v>2400</v>
      </c>
      <c r="D557" s="805" t="s">
        <v>4070</v>
      </c>
      <c r="E557" s="806" t="s">
        <v>2422</v>
      </c>
      <c r="F557" s="724" t="s">
        <v>2396</v>
      </c>
      <c r="G557" s="724" t="s">
        <v>2746</v>
      </c>
      <c r="H557" s="724" t="s">
        <v>563</v>
      </c>
      <c r="I557" s="724" t="s">
        <v>3310</v>
      </c>
      <c r="J557" s="724" t="s">
        <v>3311</v>
      </c>
      <c r="K557" s="724" t="s">
        <v>3312</v>
      </c>
      <c r="L557" s="725">
        <v>761.3</v>
      </c>
      <c r="M557" s="725">
        <v>3806.5</v>
      </c>
      <c r="N557" s="724">
        <v>5</v>
      </c>
      <c r="O557" s="807">
        <v>1</v>
      </c>
      <c r="P557" s="725"/>
      <c r="Q557" s="740">
        <v>0</v>
      </c>
      <c r="R557" s="724"/>
      <c r="S557" s="740">
        <v>0</v>
      </c>
      <c r="T557" s="807"/>
      <c r="U557" s="763">
        <v>0</v>
      </c>
    </row>
    <row r="558" spans="1:21" ht="14.4" customHeight="1" x14ac:dyDescent="0.3">
      <c r="A558" s="723">
        <v>4</v>
      </c>
      <c r="B558" s="724" t="s">
        <v>2111</v>
      </c>
      <c r="C558" s="724" t="s">
        <v>2400</v>
      </c>
      <c r="D558" s="805" t="s">
        <v>4070</v>
      </c>
      <c r="E558" s="806" t="s">
        <v>2422</v>
      </c>
      <c r="F558" s="724" t="s">
        <v>2396</v>
      </c>
      <c r="G558" s="724" t="s">
        <v>2746</v>
      </c>
      <c r="H558" s="724" t="s">
        <v>563</v>
      </c>
      <c r="I558" s="724" t="s">
        <v>2885</v>
      </c>
      <c r="J558" s="724" t="s">
        <v>2886</v>
      </c>
      <c r="K558" s="724" t="s">
        <v>2887</v>
      </c>
      <c r="L558" s="725">
        <v>3000</v>
      </c>
      <c r="M558" s="725">
        <v>36000</v>
      </c>
      <c r="N558" s="724">
        <v>12</v>
      </c>
      <c r="O558" s="807">
        <v>4</v>
      </c>
      <c r="P558" s="725">
        <v>27000</v>
      </c>
      <c r="Q558" s="740">
        <v>0.75</v>
      </c>
      <c r="R558" s="724">
        <v>9</v>
      </c>
      <c r="S558" s="740">
        <v>0.75</v>
      </c>
      <c r="T558" s="807">
        <v>3</v>
      </c>
      <c r="U558" s="763">
        <v>0.75</v>
      </c>
    </row>
    <row r="559" spans="1:21" ht="14.4" customHeight="1" x14ac:dyDescent="0.3">
      <c r="A559" s="723">
        <v>4</v>
      </c>
      <c r="B559" s="724" t="s">
        <v>2111</v>
      </c>
      <c r="C559" s="724" t="s">
        <v>2400</v>
      </c>
      <c r="D559" s="805" t="s">
        <v>4070</v>
      </c>
      <c r="E559" s="806" t="s">
        <v>2422</v>
      </c>
      <c r="F559" s="724" t="s">
        <v>2396</v>
      </c>
      <c r="G559" s="724" t="s">
        <v>2746</v>
      </c>
      <c r="H559" s="724" t="s">
        <v>563</v>
      </c>
      <c r="I559" s="724" t="s">
        <v>3313</v>
      </c>
      <c r="J559" s="724" t="s">
        <v>3314</v>
      </c>
      <c r="K559" s="724" t="s">
        <v>3256</v>
      </c>
      <c r="L559" s="725">
        <v>556.46</v>
      </c>
      <c r="M559" s="725">
        <v>1112.92</v>
      </c>
      <c r="N559" s="724">
        <v>2</v>
      </c>
      <c r="O559" s="807">
        <v>2</v>
      </c>
      <c r="P559" s="725">
        <v>556.46</v>
      </c>
      <c r="Q559" s="740">
        <v>0.5</v>
      </c>
      <c r="R559" s="724">
        <v>1</v>
      </c>
      <c r="S559" s="740">
        <v>0.5</v>
      </c>
      <c r="T559" s="807">
        <v>1</v>
      </c>
      <c r="U559" s="763">
        <v>0.5</v>
      </c>
    </row>
    <row r="560" spans="1:21" ht="14.4" customHeight="1" x14ac:dyDescent="0.3">
      <c r="A560" s="723">
        <v>4</v>
      </c>
      <c r="B560" s="724" t="s">
        <v>2111</v>
      </c>
      <c r="C560" s="724" t="s">
        <v>2400</v>
      </c>
      <c r="D560" s="805" t="s">
        <v>4070</v>
      </c>
      <c r="E560" s="806" t="s">
        <v>2422</v>
      </c>
      <c r="F560" s="724" t="s">
        <v>2396</v>
      </c>
      <c r="G560" s="724" t="s">
        <v>2746</v>
      </c>
      <c r="H560" s="724" t="s">
        <v>563</v>
      </c>
      <c r="I560" s="724" t="s">
        <v>2888</v>
      </c>
      <c r="J560" s="724" t="s">
        <v>2889</v>
      </c>
      <c r="K560" s="724" t="s">
        <v>2890</v>
      </c>
      <c r="L560" s="725">
        <v>1248</v>
      </c>
      <c r="M560" s="725">
        <v>6240</v>
      </c>
      <c r="N560" s="724">
        <v>5</v>
      </c>
      <c r="O560" s="807">
        <v>2</v>
      </c>
      <c r="P560" s="725">
        <v>6240</v>
      </c>
      <c r="Q560" s="740">
        <v>1</v>
      </c>
      <c r="R560" s="724">
        <v>5</v>
      </c>
      <c r="S560" s="740">
        <v>1</v>
      </c>
      <c r="T560" s="807">
        <v>2</v>
      </c>
      <c r="U560" s="763">
        <v>1</v>
      </c>
    </row>
    <row r="561" spans="1:21" ht="14.4" customHeight="1" x14ac:dyDescent="0.3">
      <c r="A561" s="723">
        <v>4</v>
      </c>
      <c r="B561" s="724" t="s">
        <v>2111</v>
      </c>
      <c r="C561" s="724" t="s">
        <v>2400</v>
      </c>
      <c r="D561" s="805" t="s">
        <v>4070</v>
      </c>
      <c r="E561" s="806" t="s">
        <v>2422</v>
      </c>
      <c r="F561" s="724" t="s">
        <v>2396</v>
      </c>
      <c r="G561" s="724" t="s">
        <v>2746</v>
      </c>
      <c r="H561" s="724" t="s">
        <v>563</v>
      </c>
      <c r="I561" s="724" t="s">
        <v>3315</v>
      </c>
      <c r="J561" s="724" t="s">
        <v>2813</v>
      </c>
      <c r="K561" s="724" t="s">
        <v>3316</v>
      </c>
      <c r="L561" s="725">
        <v>761.3</v>
      </c>
      <c r="M561" s="725">
        <v>5329.0999999999995</v>
      </c>
      <c r="N561" s="724">
        <v>7</v>
      </c>
      <c r="O561" s="807">
        <v>1</v>
      </c>
      <c r="P561" s="725">
        <v>5329.0999999999995</v>
      </c>
      <c r="Q561" s="740">
        <v>1</v>
      </c>
      <c r="R561" s="724">
        <v>7</v>
      </c>
      <c r="S561" s="740">
        <v>1</v>
      </c>
      <c r="T561" s="807">
        <v>1</v>
      </c>
      <c r="U561" s="763">
        <v>1</v>
      </c>
    </row>
    <row r="562" spans="1:21" ht="14.4" customHeight="1" x14ac:dyDescent="0.3">
      <c r="A562" s="723">
        <v>4</v>
      </c>
      <c r="B562" s="724" t="s">
        <v>2111</v>
      </c>
      <c r="C562" s="724" t="s">
        <v>2400</v>
      </c>
      <c r="D562" s="805" t="s">
        <v>4070</v>
      </c>
      <c r="E562" s="806" t="s">
        <v>2422</v>
      </c>
      <c r="F562" s="724" t="s">
        <v>2396</v>
      </c>
      <c r="G562" s="724" t="s">
        <v>2746</v>
      </c>
      <c r="H562" s="724" t="s">
        <v>563</v>
      </c>
      <c r="I562" s="724" t="s">
        <v>3317</v>
      </c>
      <c r="J562" s="724" t="s">
        <v>3318</v>
      </c>
      <c r="K562" s="724" t="s">
        <v>3319</v>
      </c>
      <c r="L562" s="725">
        <v>3000</v>
      </c>
      <c r="M562" s="725">
        <v>9000</v>
      </c>
      <c r="N562" s="724">
        <v>3</v>
      </c>
      <c r="O562" s="807">
        <v>1</v>
      </c>
      <c r="P562" s="725">
        <v>9000</v>
      </c>
      <c r="Q562" s="740">
        <v>1</v>
      </c>
      <c r="R562" s="724">
        <v>3</v>
      </c>
      <c r="S562" s="740">
        <v>1</v>
      </c>
      <c r="T562" s="807">
        <v>1</v>
      </c>
      <c r="U562" s="763">
        <v>1</v>
      </c>
    </row>
    <row r="563" spans="1:21" ht="14.4" customHeight="1" x14ac:dyDescent="0.3">
      <c r="A563" s="723">
        <v>4</v>
      </c>
      <c r="B563" s="724" t="s">
        <v>2111</v>
      </c>
      <c r="C563" s="724" t="s">
        <v>2400</v>
      </c>
      <c r="D563" s="805" t="s">
        <v>4070</v>
      </c>
      <c r="E563" s="806" t="s">
        <v>2422</v>
      </c>
      <c r="F563" s="724" t="s">
        <v>2396</v>
      </c>
      <c r="G563" s="724" t="s">
        <v>2746</v>
      </c>
      <c r="H563" s="724" t="s">
        <v>563</v>
      </c>
      <c r="I563" s="724" t="s">
        <v>2897</v>
      </c>
      <c r="J563" s="724" t="s">
        <v>2898</v>
      </c>
      <c r="K563" s="724" t="s">
        <v>2899</v>
      </c>
      <c r="L563" s="725">
        <v>1124.9000000000001</v>
      </c>
      <c r="M563" s="725">
        <v>89992</v>
      </c>
      <c r="N563" s="724">
        <v>80</v>
      </c>
      <c r="O563" s="807">
        <v>29</v>
      </c>
      <c r="P563" s="725">
        <v>64119.3</v>
      </c>
      <c r="Q563" s="740">
        <v>0.71250000000000002</v>
      </c>
      <c r="R563" s="724">
        <v>57</v>
      </c>
      <c r="S563" s="740">
        <v>0.71250000000000002</v>
      </c>
      <c r="T563" s="807">
        <v>21</v>
      </c>
      <c r="U563" s="763">
        <v>0.72413793103448276</v>
      </c>
    </row>
    <row r="564" spans="1:21" ht="14.4" customHeight="1" x14ac:dyDescent="0.3">
      <c r="A564" s="723">
        <v>4</v>
      </c>
      <c r="B564" s="724" t="s">
        <v>2111</v>
      </c>
      <c r="C564" s="724" t="s">
        <v>2400</v>
      </c>
      <c r="D564" s="805" t="s">
        <v>4070</v>
      </c>
      <c r="E564" s="806" t="s">
        <v>2422</v>
      </c>
      <c r="F564" s="724" t="s">
        <v>2396</v>
      </c>
      <c r="G564" s="724" t="s">
        <v>2746</v>
      </c>
      <c r="H564" s="724" t="s">
        <v>563</v>
      </c>
      <c r="I564" s="724" t="s">
        <v>2900</v>
      </c>
      <c r="J564" s="724" t="s">
        <v>2901</v>
      </c>
      <c r="K564" s="724" t="s">
        <v>1774</v>
      </c>
      <c r="L564" s="725">
        <v>590.5</v>
      </c>
      <c r="M564" s="725">
        <v>1181</v>
      </c>
      <c r="N564" s="724">
        <v>2</v>
      </c>
      <c r="O564" s="807">
        <v>2</v>
      </c>
      <c r="P564" s="725">
        <v>590.5</v>
      </c>
      <c r="Q564" s="740">
        <v>0.5</v>
      </c>
      <c r="R564" s="724">
        <v>1</v>
      </c>
      <c r="S564" s="740">
        <v>0.5</v>
      </c>
      <c r="T564" s="807">
        <v>1</v>
      </c>
      <c r="U564" s="763">
        <v>0.5</v>
      </c>
    </row>
    <row r="565" spans="1:21" ht="14.4" customHeight="1" x14ac:dyDescent="0.3">
      <c r="A565" s="723">
        <v>4</v>
      </c>
      <c r="B565" s="724" t="s">
        <v>2111</v>
      </c>
      <c r="C565" s="724" t="s">
        <v>2400</v>
      </c>
      <c r="D565" s="805" t="s">
        <v>4070</v>
      </c>
      <c r="E565" s="806" t="s">
        <v>2422</v>
      </c>
      <c r="F565" s="724" t="s">
        <v>2396</v>
      </c>
      <c r="G565" s="724" t="s">
        <v>2746</v>
      </c>
      <c r="H565" s="724" t="s">
        <v>563</v>
      </c>
      <c r="I565" s="724" t="s">
        <v>3320</v>
      </c>
      <c r="J565" s="724" t="s">
        <v>3321</v>
      </c>
      <c r="K565" s="724" t="s">
        <v>3322</v>
      </c>
      <c r="L565" s="725">
        <v>1081</v>
      </c>
      <c r="M565" s="725">
        <v>6486</v>
      </c>
      <c r="N565" s="724">
        <v>6</v>
      </c>
      <c r="O565" s="807">
        <v>1</v>
      </c>
      <c r="P565" s="725">
        <v>6486</v>
      </c>
      <c r="Q565" s="740">
        <v>1</v>
      </c>
      <c r="R565" s="724">
        <v>6</v>
      </c>
      <c r="S565" s="740">
        <v>1</v>
      </c>
      <c r="T565" s="807">
        <v>1</v>
      </c>
      <c r="U565" s="763">
        <v>1</v>
      </c>
    </row>
    <row r="566" spans="1:21" ht="14.4" customHeight="1" x14ac:dyDescent="0.3">
      <c r="A566" s="723">
        <v>4</v>
      </c>
      <c r="B566" s="724" t="s">
        <v>2111</v>
      </c>
      <c r="C566" s="724" t="s">
        <v>2400</v>
      </c>
      <c r="D566" s="805" t="s">
        <v>4070</v>
      </c>
      <c r="E566" s="806" t="s">
        <v>2422</v>
      </c>
      <c r="F566" s="724" t="s">
        <v>2396</v>
      </c>
      <c r="G566" s="724" t="s">
        <v>2746</v>
      </c>
      <c r="H566" s="724" t="s">
        <v>563</v>
      </c>
      <c r="I566" s="724" t="s">
        <v>2902</v>
      </c>
      <c r="J566" s="724" t="s">
        <v>2903</v>
      </c>
      <c r="K566" s="724" t="s">
        <v>2904</v>
      </c>
      <c r="L566" s="725">
        <v>299.25</v>
      </c>
      <c r="M566" s="725">
        <v>6284.25</v>
      </c>
      <c r="N566" s="724">
        <v>21</v>
      </c>
      <c r="O566" s="807">
        <v>8</v>
      </c>
      <c r="P566" s="725">
        <v>6284.25</v>
      </c>
      <c r="Q566" s="740">
        <v>1</v>
      </c>
      <c r="R566" s="724">
        <v>21</v>
      </c>
      <c r="S566" s="740">
        <v>1</v>
      </c>
      <c r="T566" s="807">
        <v>8</v>
      </c>
      <c r="U566" s="763">
        <v>1</v>
      </c>
    </row>
    <row r="567" spans="1:21" ht="14.4" customHeight="1" x14ac:dyDescent="0.3">
      <c r="A567" s="723">
        <v>4</v>
      </c>
      <c r="B567" s="724" t="s">
        <v>2111</v>
      </c>
      <c r="C567" s="724" t="s">
        <v>2400</v>
      </c>
      <c r="D567" s="805" t="s">
        <v>4070</v>
      </c>
      <c r="E567" s="806" t="s">
        <v>2422</v>
      </c>
      <c r="F567" s="724" t="s">
        <v>2396</v>
      </c>
      <c r="G567" s="724" t="s">
        <v>2746</v>
      </c>
      <c r="H567" s="724" t="s">
        <v>563</v>
      </c>
      <c r="I567" s="724" t="s">
        <v>3323</v>
      </c>
      <c r="J567" s="724" t="s">
        <v>2853</v>
      </c>
      <c r="K567" s="724" t="s">
        <v>3324</v>
      </c>
      <c r="L567" s="725">
        <v>3000</v>
      </c>
      <c r="M567" s="725">
        <v>9000</v>
      </c>
      <c r="N567" s="724">
        <v>3</v>
      </c>
      <c r="O567" s="807">
        <v>1</v>
      </c>
      <c r="P567" s="725">
        <v>9000</v>
      </c>
      <c r="Q567" s="740">
        <v>1</v>
      </c>
      <c r="R567" s="724">
        <v>3</v>
      </c>
      <c r="S567" s="740">
        <v>1</v>
      </c>
      <c r="T567" s="807">
        <v>1</v>
      </c>
      <c r="U567" s="763">
        <v>1</v>
      </c>
    </row>
    <row r="568" spans="1:21" ht="14.4" customHeight="1" x14ac:dyDescent="0.3">
      <c r="A568" s="723">
        <v>4</v>
      </c>
      <c r="B568" s="724" t="s">
        <v>2111</v>
      </c>
      <c r="C568" s="724" t="s">
        <v>2400</v>
      </c>
      <c r="D568" s="805" t="s">
        <v>4070</v>
      </c>
      <c r="E568" s="806" t="s">
        <v>2422</v>
      </c>
      <c r="F568" s="724" t="s">
        <v>2396</v>
      </c>
      <c r="G568" s="724" t="s">
        <v>2746</v>
      </c>
      <c r="H568" s="724" t="s">
        <v>563</v>
      </c>
      <c r="I568" s="724" t="s">
        <v>2905</v>
      </c>
      <c r="J568" s="724" t="s">
        <v>2906</v>
      </c>
      <c r="K568" s="724" t="s">
        <v>2776</v>
      </c>
      <c r="L568" s="725">
        <v>311</v>
      </c>
      <c r="M568" s="725">
        <v>7775</v>
      </c>
      <c r="N568" s="724">
        <v>25</v>
      </c>
      <c r="O568" s="807">
        <v>12</v>
      </c>
      <c r="P568" s="725">
        <v>5287</v>
      </c>
      <c r="Q568" s="740">
        <v>0.68</v>
      </c>
      <c r="R568" s="724">
        <v>17</v>
      </c>
      <c r="S568" s="740">
        <v>0.68</v>
      </c>
      <c r="T568" s="807">
        <v>9</v>
      </c>
      <c r="U568" s="763">
        <v>0.75</v>
      </c>
    </row>
    <row r="569" spans="1:21" ht="14.4" customHeight="1" x14ac:dyDescent="0.3">
      <c r="A569" s="723">
        <v>4</v>
      </c>
      <c r="B569" s="724" t="s">
        <v>2111</v>
      </c>
      <c r="C569" s="724" t="s">
        <v>2400</v>
      </c>
      <c r="D569" s="805" t="s">
        <v>4070</v>
      </c>
      <c r="E569" s="806" t="s">
        <v>2422</v>
      </c>
      <c r="F569" s="724" t="s">
        <v>2396</v>
      </c>
      <c r="G569" s="724" t="s">
        <v>2746</v>
      </c>
      <c r="H569" s="724" t="s">
        <v>563</v>
      </c>
      <c r="I569" s="724" t="s">
        <v>2907</v>
      </c>
      <c r="J569" s="724" t="s">
        <v>2908</v>
      </c>
      <c r="K569" s="724" t="s">
        <v>2909</v>
      </c>
      <c r="L569" s="725">
        <v>2815.92</v>
      </c>
      <c r="M569" s="725">
        <v>70398</v>
      </c>
      <c r="N569" s="724">
        <v>25</v>
      </c>
      <c r="O569" s="807">
        <v>5</v>
      </c>
      <c r="P569" s="725">
        <v>70398</v>
      </c>
      <c r="Q569" s="740">
        <v>1</v>
      </c>
      <c r="R569" s="724">
        <v>25</v>
      </c>
      <c r="S569" s="740">
        <v>1</v>
      </c>
      <c r="T569" s="807">
        <v>5</v>
      </c>
      <c r="U569" s="763">
        <v>1</v>
      </c>
    </row>
    <row r="570" spans="1:21" ht="14.4" customHeight="1" x14ac:dyDescent="0.3">
      <c r="A570" s="723">
        <v>4</v>
      </c>
      <c r="B570" s="724" t="s">
        <v>2111</v>
      </c>
      <c r="C570" s="724" t="s">
        <v>2400</v>
      </c>
      <c r="D570" s="805" t="s">
        <v>4070</v>
      </c>
      <c r="E570" s="806" t="s">
        <v>2422</v>
      </c>
      <c r="F570" s="724" t="s">
        <v>2396</v>
      </c>
      <c r="G570" s="724" t="s">
        <v>2746</v>
      </c>
      <c r="H570" s="724" t="s">
        <v>563</v>
      </c>
      <c r="I570" s="724" t="s">
        <v>2910</v>
      </c>
      <c r="J570" s="724" t="s">
        <v>2911</v>
      </c>
      <c r="K570" s="724" t="s">
        <v>2912</v>
      </c>
      <c r="L570" s="725">
        <v>5343.9</v>
      </c>
      <c r="M570" s="725">
        <v>16031.699999999999</v>
      </c>
      <c r="N570" s="724">
        <v>3</v>
      </c>
      <c r="O570" s="807">
        <v>1</v>
      </c>
      <c r="P570" s="725">
        <v>16031.699999999999</v>
      </c>
      <c r="Q570" s="740">
        <v>1</v>
      </c>
      <c r="R570" s="724">
        <v>3</v>
      </c>
      <c r="S570" s="740">
        <v>1</v>
      </c>
      <c r="T570" s="807">
        <v>1</v>
      </c>
      <c r="U570" s="763">
        <v>1</v>
      </c>
    </row>
    <row r="571" spans="1:21" ht="14.4" customHeight="1" x14ac:dyDescent="0.3">
      <c r="A571" s="723">
        <v>4</v>
      </c>
      <c r="B571" s="724" t="s">
        <v>2111</v>
      </c>
      <c r="C571" s="724" t="s">
        <v>2400</v>
      </c>
      <c r="D571" s="805" t="s">
        <v>4070</v>
      </c>
      <c r="E571" s="806" t="s">
        <v>2422</v>
      </c>
      <c r="F571" s="724" t="s">
        <v>2396</v>
      </c>
      <c r="G571" s="724" t="s">
        <v>2746</v>
      </c>
      <c r="H571" s="724" t="s">
        <v>563</v>
      </c>
      <c r="I571" s="724" t="s">
        <v>3325</v>
      </c>
      <c r="J571" s="724" t="s">
        <v>2917</v>
      </c>
      <c r="K571" s="724" t="s">
        <v>3326</v>
      </c>
      <c r="L571" s="725">
        <v>2250</v>
      </c>
      <c r="M571" s="725">
        <v>2250</v>
      </c>
      <c r="N571" s="724">
        <v>1</v>
      </c>
      <c r="O571" s="807">
        <v>1</v>
      </c>
      <c r="P571" s="725">
        <v>2250</v>
      </c>
      <c r="Q571" s="740">
        <v>1</v>
      </c>
      <c r="R571" s="724">
        <v>1</v>
      </c>
      <c r="S571" s="740">
        <v>1</v>
      </c>
      <c r="T571" s="807">
        <v>1</v>
      </c>
      <c r="U571" s="763">
        <v>1</v>
      </c>
    </row>
    <row r="572" spans="1:21" ht="14.4" customHeight="1" x14ac:dyDescent="0.3">
      <c r="A572" s="723">
        <v>4</v>
      </c>
      <c r="B572" s="724" t="s">
        <v>2111</v>
      </c>
      <c r="C572" s="724" t="s">
        <v>2400</v>
      </c>
      <c r="D572" s="805" t="s">
        <v>4070</v>
      </c>
      <c r="E572" s="806" t="s">
        <v>2422</v>
      </c>
      <c r="F572" s="724" t="s">
        <v>2396</v>
      </c>
      <c r="G572" s="724" t="s">
        <v>2746</v>
      </c>
      <c r="H572" s="724" t="s">
        <v>563</v>
      </c>
      <c r="I572" s="724" t="s">
        <v>2916</v>
      </c>
      <c r="J572" s="724" t="s">
        <v>2917</v>
      </c>
      <c r="K572" s="724" t="s">
        <v>2918</v>
      </c>
      <c r="L572" s="725">
        <v>2250</v>
      </c>
      <c r="M572" s="725">
        <v>6750</v>
      </c>
      <c r="N572" s="724">
        <v>3</v>
      </c>
      <c r="O572" s="807">
        <v>2</v>
      </c>
      <c r="P572" s="725">
        <v>6750</v>
      </c>
      <c r="Q572" s="740">
        <v>1</v>
      </c>
      <c r="R572" s="724">
        <v>3</v>
      </c>
      <c r="S572" s="740">
        <v>1</v>
      </c>
      <c r="T572" s="807">
        <v>2</v>
      </c>
      <c r="U572" s="763">
        <v>1</v>
      </c>
    </row>
    <row r="573" spans="1:21" ht="14.4" customHeight="1" x14ac:dyDescent="0.3">
      <c r="A573" s="723">
        <v>4</v>
      </c>
      <c r="B573" s="724" t="s">
        <v>2111</v>
      </c>
      <c r="C573" s="724" t="s">
        <v>2400</v>
      </c>
      <c r="D573" s="805" t="s">
        <v>4070</v>
      </c>
      <c r="E573" s="806" t="s">
        <v>2422</v>
      </c>
      <c r="F573" s="724" t="s">
        <v>2396</v>
      </c>
      <c r="G573" s="724" t="s">
        <v>2746</v>
      </c>
      <c r="H573" s="724" t="s">
        <v>563</v>
      </c>
      <c r="I573" s="724" t="s">
        <v>2919</v>
      </c>
      <c r="J573" s="724" t="s">
        <v>2920</v>
      </c>
      <c r="K573" s="724" t="s">
        <v>2921</v>
      </c>
      <c r="L573" s="725">
        <v>1435.97</v>
      </c>
      <c r="M573" s="725">
        <v>12923.73</v>
      </c>
      <c r="N573" s="724">
        <v>9</v>
      </c>
      <c r="O573" s="807">
        <v>5</v>
      </c>
      <c r="P573" s="725">
        <v>5743.88</v>
      </c>
      <c r="Q573" s="740">
        <v>0.44444444444444448</v>
      </c>
      <c r="R573" s="724">
        <v>4</v>
      </c>
      <c r="S573" s="740">
        <v>0.44444444444444442</v>
      </c>
      <c r="T573" s="807">
        <v>3</v>
      </c>
      <c r="U573" s="763">
        <v>0.6</v>
      </c>
    </row>
    <row r="574" spans="1:21" ht="14.4" customHeight="1" x14ac:dyDescent="0.3">
      <c r="A574" s="723">
        <v>4</v>
      </c>
      <c r="B574" s="724" t="s">
        <v>2111</v>
      </c>
      <c r="C574" s="724" t="s">
        <v>2400</v>
      </c>
      <c r="D574" s="805" t="s">
        <v>4070</v>
      </c>
      <c r="E574" s="806" t="s">
        <v>2422</v>
      </c>
      <c r="F574" s="724" t="s">
        <v>2396</v>
      </c>
      <c r="G574" s="724" t="s">
        <v>2746</v>
      </c>
      <c r="H574" s="724" t="s">
        <v>563</v>
      </c>
      <c r="I574" s="724" t="s">
        <v>3327</v>
      </c>
      <c r="J574" s="724" t="s">
        <v>3328</v>
      </c>
      <c r="K574" s="724" t="s">
        <v>3329</v>
      </c>
      <c r="L574" s="725">
        <v>517</v>
      </c>
      <c r="M574" s="725">
        <v>7238</v>
      </c>
      <c r="N574" s="724">
        <v>14</v>
      </c>
      <c r="O574" s="807">
        <v>4</v>
      </c>
      <c r="P574" s="725">
        <v>7238</v>
      </c>
      <c r="Q574" s="740">
        <v>1</v>
      </c>
      <c r="R574" s="724">
        <v>14</v>
      </c>
      <c r="S574" s="740">
        <v>1</v>
      </c>
      <c r="T574" s="807">
        <v>4</v>
      </c>
      <c r="U574" s="763">
        <v>1</v>
      </c>
    </row>
    <row r="575" spans="1:21" ht="14.4" customHeight="1" x14ac:dyDescent="0.3">
      <c r="A575" s="723">
        <v>4</v>
      </c>
      <c r="B575" s="724" t="s">
        <v>2111</v>
      </c>
      <c r="C575" s="724" t="s">
        <v>2400</v>
      </c>
      <c r="D575" s="805" t="s">
        <v>4070</v>
      </c>
      <c r="E575" s="806" t="s">
        <v>2422</v>
      </c>
      <c r="F575" s="724" t="s">
        <v>2396</v>
      </c>
      <c r="G575" s="724" t="s">
        <v>2746</v>
      </c>
      <c r="H575" s="724" t="s">
        <v>563</v>
      </c>
      <c r="I575" s="724" t="s">
        <v>3330</v>
      </c>
      <c r="J575" s="724" t="s">
        <v>3331</v>
      </c>
      <c r="K575" s="724" t="s">
        <v>3332</v>
      </c>
      <c r="L575" s="725">
        <v>761.3</v>
      </c>
      <c r="M575" s="725">
        <v>9135.5999999999985</v>
      </c>
      <c r="N575" s="724">
        <v>12</v>
      </c>
      <c r="O575" s="807">
        <v>2</v>
      </c>
      <c r="P575" s="725">
        <v>9135.5999999999985</v>
      </c>
      <c r="Q575" s="740">
        <v>1</v>
      </c>
      <c r="R575" s="724">
        <v>12</v>
      </c>
      <c r="S575" s="740">
        <v>1</v>
      </c>
      <c r="T575" s="807">
        <v>2</v>
      </c>
      <c r="U575" s="763">
        <v>1</v>
      </c>
    </row>
    <row r="576" spans="1:21" ht="14.4" customHeight="1" x14ac:dyDescent="0.3">
      <c r="A576" s="723">
        <v>4</v>
      </c>
      <c r="B576" s="724" t="s">
        <v>2111</v>
      </c>
      <c r="C576" s="724" t="s">
        <v>2400</v>
      </c>
      <c r="D576" s="805" t="s">
        <v>4070</v>
      </c>
      <c r="E576" s="806" t="s">
        <v>2422</v>
      </c>
      <c r="F576" s="724" t="s">
        <v>2396</v>
      </c>
      <c r="G576" s="724" t="s">
        <v>2746</v>
      </c>
      <c r="H576" s="724" t="s">
        <v>563</v>
      </c>
      <c r="I576" s="724" t="s">
        <v>3333</v>
      </c>
      <c r="J576" s="724" t="s">
        <v>3334</v>
      </c>
      <c r="K576" s="724" t="s">
        <v>3335</v>
      </c>
      <c r="L576" s="725">
        <v>5343.9</v>
      </c>
      <c r="M576" s="725">
        <v>16031.699999999999</v>
      </c>
      <c r="N576" s="724">
        <v>3</v>
      </c>
      <c r="O576" s="807">
        <v>1</v>
      </c>
      <c r="P576" s="725">
        <v>16031.699999999999</v>
      </c>
      <c r="Q576" s="740">
        <v>1</v>
      </c>
      <c r="R576" s="724">
        <v>3</v>
      </c>
      <c r="S576" s="740">
        <v>1</v>
      </c>
      <c r="T576" s="807">
        <v>1</v>
      </c>
      <c r="U576" s="763">
        <v>1</v>
      </c>
    </row>
    <row r="577" spans="1:21" ht="14.4" customHeight="1" x14ac:dyDescent="0.3">
      <c r="A577" s="723">
        <v>4</v>
      </c>
      <c r="B577" s="724" t="s">
        <v>2111</v>
      </c>
      <c r="C577" s="724" t="s">
        <v>2400</v>
      </c>
      <c r="D577" s="805" t="s">
        <v>4070</v>
      </c>
      <c r="E577" s="806" t="s">
        <v>2422</v>
      </c>
      <c r="F577" s="724" t="s">
        <v>2396</v>
      </c>
      <c r="G577" s="724" t="s">
        <v>2746</v>
      </c>
      <c r="H577" s="724" t="s">
        <v>563</v>
      </c>
      <c r="I577" s="724" t="s">
        <v>2922</v>
      </c>
      <c r="J577" s="724" t="s">
        <v>2923</v>
      </c>
      <c r="K577" s="724" t="s">
        <v>2924</v>
      </c>
      <c r="L577" s="725">
        <v>304.69</v>
      </c>
      <c r="M577" s="725">
        <v>304.69</v>
      </c>
      <c r="N577" s="724">
        <v>1</v>
      </c>
      <c r="O577" s="807">
        <v>1</v>
      </c>
      <c r="P577" s="725">
        <v>304.69</v>
      </c>
      <c r="Q577" s="740">
        <v>1</v>
      </c>
      <c r="R577" s="724">
        <v>1</v>
      </c>
      <c r="S577" s="740">
        <v>1</v>
      </c>
      <c r="T577" s="807">
        <v>1</v>
      </c>
      <c r="U577" s="763">
        <v>1</v>
      </c>
    </row>
    <row r="578" spans="1:21" ht="14.4" customHeight="1" x14ac:dyDescent="0.3">
      <c r="A578" s="723">
        <v>4</v>
      </c>
      <c r="B578" s="724" t="s">
        <v>2111</v>
      </c>
      <c r="C578" s="724" t="s">
        <v>2400</v>
      </c>
      <c r="D578" s="805" t="s">
        <v>4070</v>
      </c>
      <c r="E578" s="806" t="s">
        <v>2422</v>
      </c>
      <c r="F578" s="724" t="s">
        <v>2396</v>
      </c>
      <c r="G578" s="724" t="s">
        <v>2746</v>
      </c>
      <c r="H578" s="724" t="s">
        <v>563</v>
      </c>
      <c r="I578" s="724" t="s">
        <v>2925</v>
      </c>
      <c r="J578" s="724" t="s">
        <v>2926</v>
      </c>
      <c r="K578" s="724" t="s">
        <v>2927</v>
      </c>
      <c r="L578" s="725">
        <v>1500.3</v>
      </c>
      <c r="M578" s="725">
        <v>9001.7999999999993</v>
      </c>
      <c r="N578" s="724">
        <v>6</v>
      </c>
      <c r="O578" s="807">
        <v>1</v>
      </c>
      <c r="P578" s="725">
        <v>9001.7999999999993</v>
      </c>
      <c r="Q578" s="740">
        <v>1</v>
      </c>
      <c r="R578" s="724">
        <v>6</v>
      </c>
      <c r="S578" s="740">
        <v>1</v>
      </c>
      <c r="T578" s="807">
        <v>1</v>
      </c>
      <c r="U578" s="763">
        <v>1</v>
      </c>
    </row>
    <row r="579" spans="1:21" ht="14.4" customHeight="1" x14ac:dyDescent="0.3">
      <c r="A579" s="723">
        <v>4</v>
      </c>
      <c r="B579" s="724" t="s">
        <v>2111</v>
      </c>
      <c r="C579" s="724" t="s">
        <v>2400</v>
      </c>
      <c r="D579" s="805" t="s">
        <v>4070</v>
      </c>
      <c r="E579" s="806" t="s">
        <v>2422</v>
      </c>
      <c r="F579" s="724" t="s">
        <v>2396</v>
      </c>
      <c r="G579" s="724" t="s">
        <v>2746</v>
      </c>
      <c r="H579" s="724" t="s">
        <v>563</v>
      </c>
      <c r="I579" s="724" t="s">
        <v>3336</v>
      </c>
      <c r="J579" s="724" t="s">
        <v>2980</v>
      </c>
      <c r="K579" s="724" t="s">
        <v>3337</v>
      </c>
      <c r="L579" s="725">
        <v>2184.6799999999998</v>
      </c>
      <c r="M579" s="725">
        <v>2184.6799999999998</v>
      </c>
      <c r="N579" s="724">
        <v>1</v>
      </c>
      <c r="O579" s="807">
        <v>1</v>
      </c>
      <c r="P579" s="725">
        <v>2184.6799999999998</v>
      </c>
      <c r="Q579" s="740">
        <v>1</v>
      </c>
      <c r="R579" s="724">
        <v>1</v>
      </c>
      <c r="S579" s="740">
        <v>1</v>
      </c>
      <c r="T579" s="807">
        <v>1</v>
      </c>
      <c r="U579" s="763">
        <v>1</v>
      </c>
    </row>
    <row r="580" spans="1:21" ht="14.4" customHeight="1" x14ac:dyDescent="0.3">
      <c r="A580" s="723">
        <v>4</v>
      </c>
      <c r="B580" s="724" t="s">
        <v>2111</v>
      </c>
      <c r="C580" s="724" t="s">
        <v>2400</v>
      </c>
      <c r="D580" s="805" t="s">
        <v>4070</v>
      </c>
      <c r="E580" s="806" t="s">
        <v>2422</v>
      </c>
      <c r="F580" s="724" t="s">
        <v>2396</v>
      </c>
      <c r="G580" s="724" t="s">
        <v>2746</v>
      </c>
      <c r="H580" s="724" t="s">
        <v>563</v>
      </c>
      <c r="I580" s="724" t="s">
        <v>3338</v>
      </c>
      <c r="J580" s="724" t="s">
        <v>2946</v>
      </c>
      <c r="K580" s="724" t="s">
        <v>3339</v>
      </c>
      <c r="L580" s="725">
        <v>1449.99</v>
      </c>
      <c r="M580" s="725">
        <v>4349.97</v>
      </c>
      <c r="N580" s="724">
        <v>3</v>
      </c>
      <c r="O580" s="807">
        <v>1</v>
      </c>
      <c r="P580" s="725">
        <v>4349.97</v>
      </c>
      <c r="Q580" s="740">
        <v>1</v>
      </c>
      <c r="R580" s="724">
        <v>3</v>
      </c>
      <c r="S580" s="740">
        <v>1</v>
      </c>
      <c r="T580" s="807">
        <v>1</v>
      </c>
      <c r="U580" s="763">
        <v>1</v>
      </c>
    </row>
    <row r="581" spans="1:21" ht="14.4" customHeight="1" x14ac:dyDescent="0.3">
      <c r="A581" s="723">
        <v>4</v>
      </c>
      <c r="B581" s="724" t="s">
        <v>2111</v>
      </c>
      <c r="C581" s="724" t="s">
        <v>2400</v>
      </c>
      <c r="D581" s="805" t="s">
        <v>4070</v>
      </c>
      <c r="E581" s="806" t="s">
        <v>2422</v>
      </c>
      <c r="F581" s="724" t="s">
        <v>2396</v>
      </c>
      <c r="G581" s="724" t="s">
        <v>2746</v>
      </c>
      <c r="H581" s="724" t="s">
        <v>563</v>
      </c>
      <c r="I581" s="724" t="s">
        <v>3340</v>
      </c>
      <c r="J581" s="724" t="s">
        <v>2819</v>
      </c>
      <c r="K581" s="724" t="s">
        <v>3341</v>
      </c>
      <c r="L581" s="725">
        <v>1500.3</v>
      </c>
      <c r="M581" s="725">
        <v>27005.399999999998</v>
      </c>
      <c r="N581" s="724">
        <v>18</v>
      </c>
      <c r="O581" s="807">
        <v>3</v>
      </c>
      <c r="P581" s="725">
        <v>27005.399999999998</v>
      </c>
      <c r="Q581" s="740">
        <v>1</v>
      </c>
      <c r="R581" s="724">
        <v>18</v>
      </c>
      <c r="S581" s="740">
        <v>1</v>
      </c>
      <c r="T581" s="807">
        <v>3</v>
      </c>
      <c r="U581" s="763">
        <v>1</v>
      </c>
    </row>
    <row r="582" spans="1:21" ht="14.4" customHeight="1" x14ac:dyDescent="0.3">
      <c r="A582" s="723">
        <v>4</v>
      </c>
      <c r="B582" s="724" t="s">
        <v>2111</v>
      </c>
      <c r="C582" s="724" t="s">
        <v>2400</v>
      </c>
      <c r="D582" s="805" t="s">
        <v>4070</v>
      </c>
      <c r="E582" s="806" t="s">
        <v>2422</v>
      </c>
      <c r="F582" s="724" t="s">
        <v>2396</v>
      </c>
      <c r="G582" s="724" t="s">
        <v>2746</v>
      </c>
      <c r="H582" s="724" t="s">
        <v>563</v>
      </c>
      <c r="I582" s="724" t="s">
        <v>2936</v>
      </c>
      <c r="J582" s="724" t="s">
        <v>2937</v>
      </c>
      <c r="K582" s="724" t="s">
        <v>2938</v>
      </c>
      <c r="L582" s="725">
        <v>1500</v>
      </c>
      <c r="M582" s="725">
        <v>3000</v>
      </c>
      <c r="N582" s="724">
        <v>2</v>
      </c>
      <c r="O582" s="807">
        <v>1</v>
      </c>
      <c r="P582" s="725">
        <v>3000</v>
      </c>
      <c r="Q582" s="740">
        <v>1</v>
      </c>
      <c r="R582" s="724">
        <v>2</v>
      </c>
      <c r="S582" s="740">
        <v>1</v>
      </c>
      <c r="T582" s="807">
        <v>1</v>
      </c>
      <c r="U582" s="763">
        <v>1</v>
      </c>
    </row>
    <row r="583" spans="1:21" ht="14.4" customHeight="1" x14ac:dyDescent="0.3">
      <c r="A583" s="723">
        <v>4</v>
      </c>
      <c r="B583" s="724" t="s">
        <v>2111</v>
      </c>
      <c r="C583" s="724" t="s">
        <v>2400</v>
      </c>
      <c r="D583" s="805" t="s">
        <v>4070</v>
      </c>
      <c r="E583" s="806" t="s">
        <v>2422</v>
      </c>
      <c r="F583" s="724" t="s">
        <v>2396</v>
      </c>
      <c r="G583" s="724" t="s">
        <v>2746</v>
      </c>
      <c r="H583" s="724" t="s">
        <v>563</v>
      </c>
      <c r="I583" s="724" t="s">
        <v>3342</v>
      </c>
      <c r="J583" s="724" t="s">
        <v>3343</v>
      </c>
      <c r="K583" s="724" t="s">
        <v>3344</v>
      </c>
      <c r="L583" s="725">
        <v>1781.3</v>
      </c>
      <c r="M583" s="725">
        <v>5343.9</v>
      </c>
      <c r="N583" s="724">
        <v>3</v>
      </c>
      <c r="O583" s="807">
        <v>1</v>
      </c>
      <c r="P583" s="725">
        <v>5343.9</v>
      </c>
      <c r="Q583" s="740">
        <v>1</v>
      </c>
      <c r="R583" s="724">
        <v>3</v>
      </c>
      <c r="S583" s="740">
        <v>1</v>
      </c>
      <c r="T583" s="807">
        <v>1</v>
      </c>
      <c r="U583" s="763">
        <v>1</v>
      </c>
    </row>
    <row r="584" spans="1:21" ht="14.4" customHeight="1" x14ac:dyDescent="0.3">
      <c r="A584" s="723">
        <v>4</v>
      </c>
      <c r="B584" s="724" t="s">
        <v>2111</v>
      </c>
      <c r="C584" s="724" t="s">
        <v>2400</v>
      </c>
      <c r="D584" s="805" t="s">
        <v>4070</v>
      </c>
      <c r="E584" s="806" t="s">
        <v>2422</v>
      </c>
      <c r="F584" s="724" t="s">
        <v>2396</v>
      </c>
      <c r="G584" s="724" t="s">
        <v>2746</v>
      </c>
      <c r="H584" s="724" t="s">
        <v>563</v>
      </c>
      <c r="I584" s="724" t="s">
        <v>2939</v>
      </c>
      <c r="J584" s="724" t="s">
        <v>2940</v>
      </c>
      <c r="K584" s="724" t="s">
        <v>2941</v>
      </c>
      <c r="L584" s="725">
        <v>2814.63</v>
      </c>
      <c r="M584" s="725">
        <v>25331.670000000002</v>
      </c>
      <c r="N584" s="724">
        <v>9</v>
      </c>
      <c r="O584" s="807">
        <v>1</v>
      </c>
      <c r="P584" s="725">
        <v>25331.670000000002</v>
      </c>
      <c r="Q584" s="740">
        <v>1</v>
      </c>
      <c r="R584" s="724">
        <v>9</v>
      </c>
      <c r="S584" s="740">
        <v>1</v>
      </c>
      <c r="T584" s="807">
        <v>1</v>
      </c>
      <c r="U584" s="763">
        <v>1</v>
      </c>
    </row>
    <row r="585" spans="1:21" ht="14.4" customHeight="1" x14ac:dyDescent="0.3">
      <c r="A585" s="723">
        <v>4</v>
      </c>
      <c r="B585" s="724" t="s">
        <v>2111</v>
      </c>
      <c r="C585" s="724" t="s">
        <v>2400</v>
      </c>
      <c r="D585" s="805" t="s">
        <v>4070</v>
      </c>
      <c r="E585" s="806" t="s">
        <v>2422</v>
      </c>
      <c r="F585" s="724" t="s">
        <v>2396</v>
      </c>
      <c r="G585" s="724" t="s">
        <v>2746</v>
      </c>
      <c r="H585" s="724" t="s">
        <v>563</v>
      </c>
      <c r="I585" s="724" t="s">
        <v>3345</v>
      </c>
      <c r="J585" s="724" t="s">
        <v>3346</v>
      </c>
      <c r="K585" s="724" t="s">
        <v>3347</v>
      </c>
      <c r="L585" s="725">
        <v>5341.94</v>
      </c>
      <c r="M585" s="725">
        <v>5341.94</v>
      </c>
      <c r="N585" s="724">
        <v>1</v>
      </c>
      <c r="O585" s="807">
        <v>1</v>
      </c>
      <c r="P585" s="725">
        <v>5341.94</v>
      </c>
      <c r="Q585" s="740">
        <v>1</v>
      </c>
      <c r="R585" s="724">
        <v>1</v>
      </c>
      <c r="S585" s="740">
        <v>1</v>
      </c>
      <c r="T585" s="807">
        <v>1</v>
      </c>
      <c r="U585" s="763">
        <v>1</v>
      </c>
    </row>
    <row r="586" spans="1:21" ht="14.4" customHeight="1" x14ac:dyDescent="0.3">
      <c r="A586" s="723">
        <v>4</v>
      </c>
      <c r="B586" s="724" t="s">
        <v>2111</v>
      </c>
      <c r="C586" s="724" t="s">
        <v>2400</v>
      </c>
      <c r="D586" s="805" t="s">
        <v>4070</v>
      </c>
      <c r="E586" s="806" t="s">
        <v>2422</v>
      </c>
      <c r="F586" s="724" t="s">
        <v>2396</v>
      </c>
      <c r="G586" s="724" t="s">
        <v>2746</v>
      </c>
      <c r="H586" s="724" t="s">
        <v>563</v>
      </c>
      <c r="I586" s="724" t="s">
        <v>3348</v>
      </c>
      <c r="J586" s="724" t="s">
        <v>3349</v>
      </c>
      <c r="K586" s="724" t="s">
        <v>3350</v>
      </c>
      <c r="L586" s="725">
        <v>2284</v>
      </c>
      <c r="M586" s="725">
        <v>11420</v>
      </c>
      <c r="N586" s="724">
        <v>5</v>
      </c>
      <c r="O586" s="807">
        <v>1</v>
      </c>
      <c r="P586" s="725">
        <v>11420</v>
      </c>
      <c r="Q586" s="740">
        <v>1</v>
      </c>
      <c r="R586" s="724">
        <v>5</v>
      </c>
      <c r="S586" s="740">
        <v>1</v>
      </c>
      <c r="T586" s="807">
        <v>1</v>
      </c>
      <c r="U586" s="763">
        <v>1</v>
      </c>
    </row>
    <row r="587" spans="1:21" ht="14.4" customHeight="1" x14ac:dyDescent="0.3">
      <c r="A587" s="723">
        <v>4</v>
      </c>
      <c r="B587" s="724" t="s">
        <v>2111</v>
      </c>
      <c r="C587" s="724" t="s">
        <v>2400</v>
      </c>
      <c r="D587" s="805" t="s">
        <v>4070</v>
      </c>
      <c r="E587" s="806" t="s">
        <v>2422</v>
      </c>
      <c r="F587" s="724" t="s">
        <v>2396</v>
      </c>
      <c r="G587" s="724" t="s">
        <v>2746</v>
      </c>
      <c r="H587" s="724" t="s">
        <v>563</v>
      </c>
      <c r="I587" s="724" t="s">
        <v>3351</v>
      </c>
      <c r="J587" s="724" t="s">
        <v>3352</v>
      </c>
      <c r="K587" s="724" t="s">
        <v>3353</v>
      </c>
      <c r="L587" s="725">
        <v>1211.95</v>
      </c>
      <c r="M587" s="725">
        <v>2423.9</v>
      </c>
      <c r="N587" s="724">
        <v>2</v>
      </c>
      <c r="O587" s="807">
        <v>1</v>
      </c>
      <c r="P587" s="725">
        <v>2423.9</v>
      </c>
      <c r="Q587" s="740">
        <v>1</v>
      </c>
      <c r="R587" s="724">
        <v>2</v>
      </c>
      <c r="S587" s="740">
        <v>1</v>
      </c>
      <c r="T587" s="807">
        <v>1</v>
      </c>
      <c r="U587" s="763">
        <v>1</v>
      </c>
    </row>
    <row r="588" spans="1:21" ht="14.4" customHeight="1" x14ac:dyDescent="0.3">
      <c r="A588" s="723">
        <v>4</v>
      </c>
      <c r="B588" s="724" t="s">
        <v>2111</v>
      </c>
      <c r="C588" s="724" t="s">
        <v>2400</v>
      </c>
      <c r="D588" s="805" t="s">
        <v>4070</v>
      </c>
      <c r="E588" s="806" t="s">
        <v>2422</v>
      </c>
      <c r="F588" s="724" t="s">
        <v>2396</v>
      </c>
      <c r="G588" s="724" t="s">
        <v>2746</v>
      </c>
      <c r="H588" s="724" t="s">
        <v>563</v>
      </c>
      <c r="I588" s="724" t="s">
        <v>2948</v>
      </c>
      <c r="J588" s="724" t="s">
        <v>2949</v>
      </c>
      <c r="K588" s="724" t="s">
        <v>2950</v>
      </c>
      <c r="L588" s="725">
        <v>555.55999999999995</v>
      </c>
      <c r="M588" s="725">
        <v>4444.4799999999996</v>
      </c>
      <c r="N588" s="724">
        <v>8</v>
      </c>
      <c r="O588" s="807">
        <v>4</v>
      </c>
      <c r="P588" s="725">
        <v>4444.4799999999996</v>
      </c>
      <c r="Q588" s="740">
        <v>1</v>
      </c>
      <c r="R588" s="724">
        <v>8</v>
      </c>
      <c r="S588" s="740">
        <v>1</v>
      </c>
      <c r="T588" s="807">
        <v>4</v>
      </c>
      <c r="U588" s="763">
        <v>1</v>
      </c>
    </row>
    <row r="589" spans="1:21" ht="14.4" customHeight="1" x14ac:dyDescent="0.3">
      <c r="A589" s="723">
        <v>4</v>
      </c>
      <c r="B589" s="724" t="s">
        <v>2111</v>
      </c>
      <c r="C589" s="724" t="s">
        <v>2400</v>
      </c>
      <c r="D589" s="805" t="s">
        <v>4070</v>
      </c>
      <c r="E589" s="806" t="s">
        <v>2422</v>
      </c>
      <c r="F589" s="724" t="s">
        <v>2396</v>
      </c>
      <c r="G589" s="724" t="s">
        <v>2746</v>
      </c>
      <c r="H589" s="724" t="s">
        <v>563</v>
      </c>
      <c r="I589" s="724" t="s">
        <v>2951</v>
      </c>
      <c r="J589" s="724" t="s">
        <v>2952</v>
      </c>
      <c r="K589" s="724" t="s">
        <v>2953</v>
      </c>
      <c r="L589" s="725">
        <v>233.18</v>
      </c>
      <c r="M589" s="725">
        <v>699.54</v>
      </c>
      <c r="N589" s="724">
        <v>3</v>
      </c>
      <c r="O589" s="807">
        <v>2</v>
      </c>
      <c r="P589" s="725">
        <v>699.54</v>
      </c>
      <c r="Q589" s="740">
        <v>1</v>
      </c>
      <c r="R589" s="724">
        <v>3</v>
      </c>
      <c r="S589" s="740">
        <v>1</v>
      </c>
      <c r="T589" s="807">
        <v>2</v>
      </c>
      <c r="U589" s="763">
        <v>1</v>
      </c>
    </row>
    <row r="590" spans="1:21" ht="14.4" customHeight="1" x14ac:dyDescent="0.3">
      <c r="A590" s="723">
        <v>4</v>
      </c>
      <c r="B590" s="724" t="s">
        <v>2111</v>
      </c>
      <c r="C590" s="724" t="s">
        <v>2400</v>
      </c>
      <c r="D590" s="805" t="s">
        <v>4070</v>
      </c>
      <c r="E590" s="806" t="s">
        <v>2422</v>
      </c>
      <c r="F590" s="724" t="s">
        <v>2396</v>
      </c>
      <c r="G590" s="724" t="s">
        <v>2746</v>
      </c>
      <c r="H590" s="724" t="s">
        <v>563</v>
      </c>
      <c r="I590" s="724" t="s">
        <v>3354</v>
      </c>
      <c r="J590" s="724" t="s">
        <v>3024</v>
      </c>
      <c r="K590" s="724" t="s">
        <v>3355</v>
      </c>
      <c r="L590" s="725">
        <v>864</v>
      </c>
      <c r="M590" s="725">
        <v>12960</v>
      </c>
      <c r="N590" s="724">
        <v>15</v>
      </c>
      <c r="O590" s="807">
        <v>1</v>
      </c>
      <c r="P590" s="725">
        <v>12960</v>
      </c>
      <c r="Q590" s="740">
        <v>1</v>
      </c>
      <c r="R590" s="724">
        <v>15</v>
      </c>
      <c r="S590" s="740">
        <v>1</v>
      </c>
      <c r="T590" s="807">
        <v>1</v>
      </c>
      <c r="U590" s="763">
        <v>1</v>
      </c>
    </row>
    <row r="591" spans="1:21" ht="14.4" customHeight="1" x14ac:dyDescent="0.3">
      <c r="A591" s="723">
        <v>4</v>
      </c>
      <c r="B591" s="724" t="s">
        <v>2111</v>
      </c>
      <c r="C591" s="724" t="s">
        <v>2400</v>
      </c>
      <c r="D591" s="805" t="s">
        <v>4070</v>
      </c>
      <c r="E591" s="806" t="s">
        <v>2422</v>
      </c>
      <c r="F591" s="724" t="s">
        <v>2396</v>
      </c>
      <c r="G591" s="724" t="s">
        <v>2746</v>
      </c>
      <c r="H591" s="724" t="s">
        <v>563</v>
      </c>
      <c r="I591" s="724" t="s">
        <v>3356</v>
      </c>
      <c r="J591" s="724" t="s">
        <v>3357</v>
      </c>
      <c r="K591" s="724" t="s">
        <v>3358</v>
      </c>
      <c r="L591" s="725">
        <v>1472.67</v>
      </c>
      <c r="M591" s="725">
        <v>8836.02</v>
      </c>
      <c r="N591" s="724">
        <v>6</v>
      </c>
      <c r="O591" s="807">
        <v>2</v>
      </c>
      <c r="P591" s="725">
        <v>8836.02</v>
      </c>
      <c r="Q591" s="740">
        <v>1</v>
      </c>
      <c r="R591" s="724">
        <v>6</v>
      </c>
      <c r="S591" s="740">
        <v>1</v>
      </c>
      <c r="T591" s="807">
        <v>2</v>
      </c>
      <c r="U591" s="763">
        <v>1</v>
      </c>
    </row>
    <row r="592" spans="1:21" ht="14.4" customHeight="1" x14ac:dyDescent="0.3">
      <c r="A592" s="723">
        <v>4</v>
      </c>
      <c r="B592" s="724" t="s">
        <v>2111</v>
      </c>
      <c r="C592" s="724" t="s">
        <v>2400</v>
      </c>
      <c r="D592" s="805" t="s">
        <v>4070</v>
      </c>
      <c r="E592" s="806" t="s">
        <v>2422</v>
      </c>
      <c r="F592" s="724" t="s">
        <v>2396</v>
      </c>
      <c r="G592" s="724" t="s">
        <v>2746</v>
      </c>
      <c r="H592" s="724" t="s">
        <v>563</v>
      </c>
      <c r="I592" s="724" t="s">
        <v>3359</v>
      </c>
      <c r="J592" s="724" t="s">
        <v>3360</v>
      </c>
      <c r="K592" s="724" t="s">
        <v>3361</v>
      </c>
      <c r="L592" s="725">
        <v>2815.92</v>
      </c>
      <c r="M592" s="725">
        <v>2815.92</v>
      </c>
      <c r="N592" s="724">
        <v>1</v>
      </c>
      <c r="O592" s="807">
        <v>1</v>
      </c>
      <c r="P592" s="725">
        <v>2815.92</v>
      </c>
      <c r="Q592" s="740">
        <v>1</v>
      </c>
      <c r="R592" s="724">
        <v>1</v>
      </c>
      <c r="S592" s="740">
        <v>1</v>
      </c>
      <c r="T592" s="807">
        <v>1</v>
      </c>
      <c r="U592" s="763">
        <v>1</v>
      </c>
    </row>
    <row r="593" spans="1:21" ht="14.4" customHeight="1" x14ac:dyDescent="0.3">
      <c r="A593" s="723">
        <v>4</v>
      </c>
      <c r="B593" s="724" t="s">
        <v>2111</v>
      </c>
      <c r="C593" s="724" t="s">
        <v>2400</v>
      </c>
      <c r="D593" s="805" t="s">
        <v>4070</v>
      </c>
      <c r="E593" s="806" t="s">
        <v>2422</v>
      </c>
      <c r="F593" s="724" t="s">
        <v>2396</v>
      </c>
      <c r="G593" s="724" t="s">
        <v>2746</v>
      </c>
      <c r="H593" s="724" t="s">
        <v>563</v>
      </c>
      <c r="I593" s="724" t="s">
        <v>2954</v>
      </c>
      <c r="J593" s="724" t="s">
        <v>2955</v>
      </c>
      <c r="K593" s="724" t="s">
        <v>2956</v>
      </c>
      <c r="L593" s="725">
        <v>1023.03</v>
      </c>
      <c r="M593" s="725">
        <v>12276.36</v>
      </c>
      <c r="N593" s="724">
        <v>12</v>
      </c>
      <c r="O593" s="807">
        <v>2</v>
      </c>
      <c r="P593" s="725">
        <v>12276.36</v>
      </c>
      <c r="Q593" s="740">
        <v>1</v>
      </c>
      <c r="R593" s="724">
        <v>12</v>
      </c>
      <c r="S593" s="740">
        <v>1</v>
      </c>
      <c r="T593" s="807">
        <v>2</v>
      </c>
      <c r="U593" s="763">
        <v>1</v>
      </c>
    </row>
    <row r="594" spans="1:21" ht="14.4" customHeight="1" x14ac:dyDescent="0.3">
      <c r="A594" s="723">
        <v>4</v>
      </c>
      <c r="B594" s="724" t="s">
        <v>2111</v>
      </c>
      <c r="C594" s="724" t="s">
        <v>2400</v>
      </c>
      <c r="D594" s="805" t="s">
        <v>4070</v>
      </c>
      <c r="E594" s="806" t="s">
        <v>2422</v>
      </c>
      <c r="F594" s="724" t="s">
        <v>2396</v>
      </c>
      <c r="G594" s="724" t="s">
        <v>2746</v>
      </c>
      <c r="H594" s="724" t="s">
        <v>563</v>
      </c>
      <c r="I594" s="724" t="s">
        <v>2957</v>
      </c>
      <c r="J594" s="724" t="s">
        <v>2958</v>
      </c>
      <c r="K594" s="724" t="s">
        <v>2959</v>
      </c>
      <c r="L594" s="725">
        <v>1137.67</v>
      </c>
      <c r="M594" s="725">
        <v>6826.02</v>
      </c>
      <c r="N594" s="724">
        <v>6</v>
      </c>
      <c r="O594" s="807">
        <v>2</v>
      </c>
      <c r="P594" s="725">
        <v>6826.02</v>
      </c>
      <c r="Q594" s="740">
        <v>1</v>
      </c>
      <c r="R594" s="724">
        <v>6</v>
      </c>
      <c r="S594" s="740">
        <v>1</v>
      </c>
      <c r="T594" s="807">
        <v>2</v>
      </c>
      <c r="U594" s="763">
        <v>1</v>
      </c>
    </row>
    <row r="595" spans="1:21" ht="14.4" customHeight="1" x14ac:dyDescent="0.3">
      <c r="A595" s="723">
        <v>4</v>
      </c>
      <c r="B595" s="724" t="s">
        <v>2111</v>
      </c>
      <c r="C595" s="724" t="s">
        <v>2400</v>
      </c>
      <c r="D595" s="805" t="s">
        <v>4070</v>
      </c>
      <c r="E595" s="806" t="s">
        <v>2422</v>
      </c>
      <c r="F595" s="724" t="s">
        <v>2396</v>
      </c>
      <c r="G595" s="724" t="s">
        <v>2746</v>
      </c>
      <c r="H595" s="724" t="s">
        <v>563</v>
      </c>
      <c r="I595" s="724" t="s">
        <v>2960</v>
      </c>
      <c r="J595" s="724" t="s">
        <v>2961</v>
      </c>
      <c r="K595" s="724" t="s">
        <v>2962</v>
      </c>
      <c r="L595" s="725">
        <v>984.16</v>
      </c>
      <c r="M595" s="725">
        <v>1968.32</v>
      </c>
      <c r="N595" s="724">
        <v>2</v>
      </c>
      <c r="O595" s="807">
        <v>2</v>
      </c>
      <c r="P595" s="725">
        <v>1968.32</v>
      </c>
      <c r="Q595" s="740">
        <v>1</v>
      </c>
      <c r="R595" s="724">
        <v>2</v>
      </c>
      <c r="S595" s="740">
        <v>1</v>
      </c>
      <c r="T595" s="807">
        <v>2</v>
      </c>
      <c r="U595" s="763">
        <v>1</v>
      </c>
    </row>
    <row r="596" spans="1:21" ht="14.4" customHeight="1" x14ac:dyDescent="0.3">
      <c r="A596" s="723">
        <v>4</v>
      </c>
      <c r="B596" s="724" t="s">
        <v>2111</v>
      </c>
      <c r="C596" s="724" t="s">
        <v>2400</v>
      </c>
      <c r="D596" s="805" t="s">
        <v>4070</v>
      </c>
      <c r="E596" s="806" t="s">
        <v>2422</v>
      </c>
      <c r="F596" s="724" t="s">
        <v>2396</v>
      </c>
      <c r="G596" s="724" t="s">
        <v>2746</v>
      </c>
      <c r="H596" s="724" t="s">
        <v>563</v>
      </c>
      <c r="I596" s="724" t="s">
        <v>2963</v>
      </c>
      <c r="J596" s="724" t="s">
        <v>2964</v>
      </c>
      <c r="K596" s="724" t="s">
        <v>2965</v>
      </c>
      <c r="L596" s="725">
        <v>5343.9</v>
      </c>
      <c r="M596" s="725">
        <v>16031.699999999999</v>
      </c>
      <c r="N596" s="724">
        <v>3</v>
      </c>
      <c r="O596" s="807">
        <v>1</v>
      </c>
      <c r="P596" s="725">
        <v>16031.699999999999</v>
      </c>
      <c r="Q596" s="740">
        <v>1</v>
      </c>
      <c r="R596" s="724">
        <v>3</v>
      </c>
      <c r="S596" s="740">
        <v>1</v>
      </c>
      <c r="T596" s="807">
        <v>1</v>
      </c>
      <c r="U596" s="763">
        <v>1</v>
      </c>
    </row>
    <row r="597" spans="1:21" ht="14.4" customHeight="1" x14ac:dyDescent="0.3">
      <c r="A597" s="723">
        <v>4</v>
      </c>
      <c r="B597" s="724" t="s">
        <v>2111</v>
      </c>
      <c r="C597" s="724" t="s">
        <v>2400</v>
      </c>
      <c r="D597" s="805" t="s">
        <v>4070</v>
      </c>
      <c r="E597" s="806" t="s">
        <v>2422</v>
      </c>
      <c r="F597" s="724" t="s">
        <v>2396</v>
      </c>
      <c r="G597" s="724" t="s">
        <v>2746</v>
      </c>
      <c r="H597" s="724" t="s">
        <v>563</v>
      </c>
      <c r="I597" s="724" t="s">
        <v>3362</v>
      </c>
      <c r="J597" s="724" t="s">
        <v>2875</v>
      </c>
      <c r="K597" s="724" t="s">
        <v>2776</v>
      </c>
      <c r="L597" s="725">
        <v>173.85</v>
      </c>
      <c r="M597" s="725">
        <v>173.85</v>
      </c>
      <c r="N597" s="724">
        <v>1</v>
      </c>
      <c r="O597" s="807">
        <v>1</v>
      </c>
      <c r="P597" s="725">
        <v>173.85</v>
      </c>
      <c r="Q597" s="740">
        <v>1</v>
      </c>
      <c r="R597" s="724">
        <v>1</v>
      </c>
      <c r="S597" s="740">
        <v>1</v>
      </c>
      <c r="T597" s="807">
        <v>1</v>
      </c>
      <c r="U597" s="763">
        <v>1</v>
      </c>
    </row>
    <row r="598" spans="1:21" ht="14.4" customHeight="1" x14ac:dyDescent="0.3">
      <c r="A598" s="723">
        <v>4</v>
      </c>
      <c r="B598" s="724" t="s">
        <v>2111</v>
      </c>
      <c r="C598" s="724" t="s">
        <v>2400</v>
      </c>
      <c r="D598" s="805" t="s">
        <v>4070</v>
      </c>
      <c r="E598" s="806" t="s">
        <v>2422</v>
      </c>
      <c r="F598" s="724" t="s">
        <v>2396</v>
      </c>
      <c r="G598" s="724" t="s">
        <v>2746</v>
      </c>
      <c r="H598" s="724" t="s">
        <v>563</v>
      </c>
      <c r="I598" s="724" t="s">
        <v>3363</v>
      </c>
      <c r="J598" s="724" t="s">
        <v>2987</v>
      </c>
      <c r="K598" s="724" t="s">
        <v>3364</v>
      </c>
      <c r="L598" s="725">
        <v>1257.81</v>
      </c>
      <c r="M598" s="725">
        <v>10062.48</v>
      </c>
      <c r="N598" s="724">
        <v>8</v>
      </c>
      <c r="O598" s="807">
        <v>2</v>
      </c>
      <c r="P598" s="725">
        <v>10062.48</v>
      </c>
      <c r="Q598" s="740">
        <v>1</v>
      </c>
      <c r="R598" s="724">
        <v>8</v>
      </c>
      <c r="S598" s="740">
        <v>1</v>
      </c>
      <c r="T598" s="807">
        <v>2</v>
      </c>
      <c r="U598" s="763">
        <v>1</v>
      </c>
    </row>
    <row r="599" spans="1:21" ht="14.4" customHeight="1" x14ac:dyDescent="0.3">
      <c r="A599" s="723">
        <v>4</v>
      </c>
      <c r="B599" s="724" t="s">
        <v>2111</v>
      </c>
      <c r="C599" s="724" t="s">
        <v>2400</v>
      </c>
      <c r="D599" s="805" t="s">
        <v>4070</v>
      </c>
      <c r="E599" s="806" t="s">
        <v>2422</v>
      </c>
      <c r="F599" s="724" t="s">
        <v>2396</v>
      </c>
      <c r="G599" s="724" t="s">
        <v>2746</v>
      </c>
      <c r="H599" s="724" t="s">
        <v>563</v>
      </c>
      <c r="I599" s="724" t="s">
        <v>2968</v>
      </c>
      <c r="J599" s="724" t="s">
        <v>2886</v>
      </c>
      <c r="K599" s="724" t="s">
        <v>2969</v>
      </c>
      <c r="L599" s="725">
        <v>3000</v>
      </c>
      <c r="M599" s="725">
        <v>9000</v>
      </c>
      <c r="N599" s="724">
        <v>3</v>
      </c>
      <c r="O599" s="807">
        <v>1</v>
      </c>
      <c r="P599" s="725">
        <v>9000</v>
      </c>
      <c r="Q599" s="740">
        <v>1</v>
      </c>
      <c r="R599" s="724">
        <v>3</v>
      </c>
      <c r="S599" s="740">
        <v>1</v>
      </c>
      <c r="T599" s="807">
        <v>1</v>
      </c>
      <c r="U599" s="763">
        <v>1</v>
      </c>
    </row>
    <row r="600" spans="1:21" ht="14.4" customHeight="1" x14ac:dyDescent="0.3">
      <c r="A600" s="723">
        <v>4</v>
      </c>
      <c r="B600" s="724" t="s">
        <v>2111</v>
      </c>
      <c r="C600" s="724" t="s">
        <v>2400</v>
      </c>
      <c r="D600" s="805" t="s">
        <v>4070</v>
      </c>
      <c r="E600" s="806" t="s">
        <v>2422</v>
      </c>
      <c r="F600" s="724" t="s">
        <v>2396</v>
      </c>
      <c r="G600" s="724" t="s">
        <v>2746</v>
      </c>
      <c r="H600" s="724" t="s">
        <v>563</v>
      </c>
      <c r="I600" s="724" t="s">
        <v>3365</v>
      </c>
      <c r="J600" s="724" t="s">
        <v>2926</v>
      </c>
      <c r="K600" s="724" t="s">
        <v>3366</v>
      </c>
      <c r="L600" s="725">
        <v>1500.3</v>
      </c>
      <c r="M600" s="725">
        <v>18003.599999999999</v>
      </c>
      <c r="N600" s="724">
        <v>12</v>
      </c>
      <c r="O600" s="807">
        <v>2</v>
      </c>
      <c r="P600" s="725">
        <v>18003.599999999999</v>
      </c>
      <c r="Q600" s="740">
        <v>1</v>
      </c>
      <c r="R600" s="724">
        <v>12</v>
      </c>
      <c r="S600" s="740">
        <v>1</v>
      </c>
      <c r="T600" s="807">
        <v>2</v>
      </c>
      <c r="U600" s="763">
        <v>1</v>
      </c>
    </row>
    <row r="601" spans="1:21" ht="14.4" customHeight="1" x14ac:dyDescent="0.3">
      <c r="A601" s="723">
        <v>4</v>
      </c>
      <c r="B601" s="724" t="s">
        <v>2111</v>
      </c>
      <c r="C601" s="724" t="s">
        <v>2400</v>
      </c>
      <c r="D601" s="805" t="s">
        <v>4070</v>
      </c>
      <c r="E601" s="806" t="s">
        <v>2422</v>
      </c>
      <c r="F601" s="724" t="s">
        <v>2396</v>
      </c>
      <c r="G601" s="724" t="s">
        <v>2746</v>
      </c>
      <c r="H601" s="724" t="s">
        <v>563</v>
      </c>
      <c r="I601" s="724" t="s">
        <v>2970</v>
      </c>
      <c r="J601" s="724" t="s">
        <v>2971</v>
      </c>
      <c r="K601" s="724" t="s">
        <v>2972</v>
      </c>
      <c r="L601" s="725">
        <v>491.09</v>
      </c>
      <c r="M601" s="725">
        <v>1964.36</v>
      </c>
      <c r="N601" s="724">
        <v>4</v>
      </c>
      <c r="O601" s="807">
        <v>3</v>
      </c>
      <c r="P601" s="725">
        <v>1964.36</v>
      </c>
      <c r="Q601" s="740">
        <v>1</v>
      </c>
      <c r="R601" s="724">
        <v>4</v>
      </c>
      <c r="S601" s="740">
        <v>1</v>
      </c>
      <c r="T601" s="807">
        <v>3</v>
      </c>
      <c r="U601" s="763">
        <v>1</v>
      </c>
    </row>
    <row r="602" spans="1:21" ht="14.4" customHeight="1" x14ac:dyDescent="0.3">
      <c r="A602" s="723">
        <v>4</v>
      </c>
      <c r="B602" s="724" t="s">
        <v>2111</v>
      </c>
      <c r="C602" s="724" t="s">
        <v>2400</v>
      </c>
      <c r="D602" s="805" t="s">
        <v>4070</v>
      </c>
      <c r="E602" s="806" t="s">
        <v>2422</v>
      </c>
      <c r="F602" s="724" t="s">
        <v>2396</v>
      </c>
      <c r="G602" s="724" t="s">
        <v>2746</v>
      </c>
      <c r="H602" s="724" t="s">
        <v>563</v>
      </c>
      <c r="I602" s="724" t="s">
        <v>3367</v>
      </c>
      <c r="J602" s="724" t="s">
        <v>3368</v>
      </c>
      <c r="K602" s="724" t="s">
        <v>3369</v>
      </c>
      <c r="L602" s="725">
        <v>2411.62</v>
      </c>
      <c r="M602" s="725">
        <v>9646.48</v>
      </c>
      <c r="N602" s="724">
        <v>4</v>
      </c>
      <c r="O602" s="807">
        <v>1</v>
      </c>
      <c r="P602" s="725">
        <v>9646.48</v>
      </c>
      <c r="Q602" s="740">
        <v>1</v>
      </c>
      <c r="R602" s="724">
        <v>4</v>
      </c>
      <c r="S602" s="740">
        <v>1</v>
      </c>
      <c r="T602" s="807">
        <v>1</v>
      </c>
      <c r="U602" s="763">
        <v>1</v>
      </c>
    </row>
    <row r="603" spans="1:21" ht="14.4" customHeight="1" x14ac:dyDescent="0.3">
      <c r="A603" s="723">
        <v>4</v>
      </c>
      <c r="B603" s="724" t="s">
        <v>2111</v>
      </c>
      <c r="C603" s="724" t="s">
        <v>2400</v>
      </c>
      <c r="D603" s="805" t="s">
        <v>4070</v>
      </c>
      <c r="E603" s="806" t="s">
        <v>2422</v>
      </c>
      <c r="F603" s="724" t="s">
        <v>2396</v>
      </c>
      <c r="G603" s="724" t="s">
        <v>2746</v>
      </c>
      <c r="H603" s="724" t="s">
        <v>563</v>
      </c>
      <c r="I603" s="724" t="s">
        <v>2973</v>
      </c>
      <c r="J603" s="724" t="s">
        <v>2974</v>
      </c>
      <c r="K603" s="724" t="s">
        <v>2975</v>
      </c>
      <c r="L603" s="725">
        <v>300</v>
      </c>
      <c r="M603" s="725">
        <v>2100</v>
      </c>
      <c r="N603" s="724">
        <v>7</v>
      </c>
      <c r="O603" s="807">
        <v>3</v>
      </c>
      <c r="P603" s="725">
        <v>1800</v>
      </c>
      <c r="Q603" s="740">
        <v>0.8571428571428571</v>
      </c>
      <c r="R603" s="724">
        <v>6</v>
      </c>
      <c r="S603" s="740">
        <v>0.8571428571428571</v>
      </c>
      <c r="T603" s="807">
        <v>2</v>
      </c>
      <c r="U603" s="763">
        <v>0.66666666666666663</v>
      </c>
    </row>
    <row r="604" spans="1:21" ht="14.4" customHeight="1" x14ac:dyDescent="0.3">
      <c r="A604" s="723">
        <v>4</v>
      </c>
      <c r="B604" s="724" t="s">
        <v>2111</v>
      </c>
      <c r="C604" s="724" t="s">
        <v>2400</v>
      </c>
      <c r="D604" s="805" t="s">
        <v>4070</v>
      </c>
      <c r="E604" s="806" t="s">
        <v>2422</v>
      </c>
      <c r="F604" s="724" t="s">
        <v>2396</v>
      </c>
      <c r="G604" s="724" t="s">
        <v>2746</v>
      </c>
      <c r="H604" s="724" t="s">
        <v>563</v>
      </c>
      <c r="I604" s="724" t="s">
        <v>3370</v>
      </c>
      <c r="J604" s="724" t="s">
        <v>2955</v>
      </c>
      <c r="K604" s="724" t="s">
        <v>3371</v>
      </c>
      <c r="L604" s="725">
        <v>1023.03</v>
      </c>
      <c r="M604" s="725">
        <v>2046.06</v>
      </c>
      <c r="N604" s="724">
        <v>2</v>
      </c>
      <c r="O604" s="807">
        <v>1</v>
      </c>
      <c r="P604" s="725">
        <v>2046.06</v>
      </c>
      <c r="Q604" s="740">
        <v>1</v>
      </c>
      <c r="R604" s="724">
        <v>2</v>
      </c>
      <c r="S604" s="740">
        <v>1</v>
      </c>
      <c r="T604" s="807">
        <v>1</v>
      </c>
      <c r="U604" s="763">
        <v>1</v>
      </c>
    </row>
    <row r="605" spans="1:21" ht="14.4" customHeight="1" x14ac:dyDescent="0.3">
      <c r="A605" s="723">
        <v>4</v>
      </c>
      <c r="B605" s="724" t="s">
        <v>2111</v>
      </c>
      <c r="C605" s="724" t="s">
        <v>2400</v>
      </c>
      <c r="D605" s="805" t="s">
        <v>4070</v>
      </c>
      <c r="E605" s="806" t="s">
        <v>2422</v>
      </c>
      <c r="F605" s="724" t="s">
        <v>2396</v>
      </c>
      <c r="G605" s="724" t="s">
        <v>2746</v>
      </c>
      <c r="H605" s="724" t="s">
        <v>563</v>
      </c>
      <c r="I605" s="724" t="s">
        <v>3372</v>
      </c>
      <c r="J605" s="724" t="s">
        <v>2958</v>
      </c>
      <c r="K605" s="724" t="s">
        <v>3373</v>
      </c>
      <c r="L605" s="725">
        <v>1137.67</v>
      </c>
      <c r="M605" s="725">
        <v>2275.34</v>
      </c>
      <c r="N605" s="724">
        <v>2</v>
      </c>
      <c r="O605" s="807">
        <v>1</v>
      </c>
      <c r="P605" s="725">
        <v>2275.34</v>
      </c>
      <c r="Q605" s="740">
        <v>1</v>
      </c>
      <c r="R605" s="724">
        <v>2</v>
      </c>
      <c r="S605" s="740">
        <v>1</v>
      </c>
      <c r="T605" s="807">
        <v>1</v>
      </c>
      <c r="U605" s="763">
        <v>1</v>
      </c>
    </row>
    <row r="606" spans="1:21" ht="14.4" customHeight="1" x14ac:dyDescent="0.3">
      <c r="A606" s="723">
        <v>4</v>
      </c>
      <c r="B606" s="724" t="s">
        <v>2111</v>
      </c>
      <c r="C606" s="724" t="s">
        <v>2400</v>
      </c>
      <c r="D606" s="805" t="s">
        <v>4070</v>
      </c>
      <c r="E606" s="806" t="s">
        <v>2422</v>
      </c>
      <c r="F606" s="724" t="s">
        <v>2396</v>
      </c>
      <c r="G606" s="724" t="s">
        <v>2746</v>
      </c>
      <c r="H606" s="724" t="s">
        <v>563</v>
      </c>
      <c r="I606" s="724" t="s">
        <v>3374</v>
      </c>
      <c r="J606" s="724" t="s">
        <v>3375</v>
      </c>
      <c r="K606" s="724" t="s">
        <v>3376</v>
      </c>
      <c r="L606" s="725">
        <v>2833</v>
      </c>
      <c r="M606" s="725">
        <v>2833</v>
      </c>
      <c r="N606" s="724">
        <v>1</v>
      </c>
      <c r="O606" s="807">
        <v>1</v>
      </c>
      <c r="P606" s="725"/>
      <c r="Q606" s="740">
        <v>0</v>
      </c>
      <c r="R606" s="724"/>
      <c r="S606" s="740">
        <v>0</v>
      </c>
      <c r="T606" s="807"/>
      <c r="U606" s="763">
        <v>0</v>
      </c>
    </row>
    <row r="607" spans="1:21" ht="14.4" customHeight="1" x14ac:dyDescent="0.3">
      <c r="A607" s="723">
        <v>4</v>
      </c>
      <c r="B607" s="724" t="s">
        <v>2111</v>
      </c>
      <c r="C607" s="724" t="s">
        <v>2400</v>
      </c>
      <c r="D607" s="805" t="s">
        <v>4070</v>
      </c>
      <c r="E607" s="806" t="s">
        <v>2422</v>
      </c>
      <c r="F607" s="724" t="s">
        <v>2396</v>
      </c>
      <c r="G607" s="724" t="s">
        <v>2746</v>
      </c>
      <c r="H607" s="724" t="s">
        <v>563</v>
      </c>
      <c r="I607" s="724" t="s">
        <v>3377</v>
      </c>
      <c r="J607" s="724" t="s">
        <v>3378</v>
      </c>
      <c r="K607" s="724" t="s">
        <v>3379</v>
      </c>
      <c r="L607" s="725">
        <v>3000</v>
      </c>
      <c r="M607" s="725">
        <v>6000</v>
      </c>
      <c r="N607" s="724">
        <v>2</v>
      </c>
      <c r="O607" s="807">
        <v>1</v>
      </c>
      <c r="P607" s="725"/>
      <c r="Q607" s="740">
        <v>0</v>
      </c>
      <c r="R607" s="724"/>
      <c r="S607" s="740">
        <v>0</v>
      </c>
      <c r="T607" s="807"/>
      <c r="U607" s="763">
        <v>0</v>
      </c>
    </row>
    <row r="608" spans="1:21" ht="14.4" customHeight="1" x14ac:dyDescent="0.3">
      <c r="A608" s="723">
        <v>4</v>
      </c>
      <c r="B608" s="724" t="s">
        <v>2111</v>
      </c>
      <c r="C608" s="724" t="s">
        <v>2400</v>
      </c>
      <c r="D608" s="805" t="s">
        <v>4070</v>
      </c>
      <c r="E608" s="806" t="s">
        <v>2422</v>
      </c>
      <c r="F608" s="724" t="s">
        <v>2396</v>
      </c>
      <c r="G608" s="724" t="s">
        <v>2746</v>
      </c>
      <c r="H608" s="724" t="s">
        <v>563</v>
      </c>
      <c r="I608" s="724" t="s">
        <v>3380</v>
      </c>
      <c r="J608" s="724" t="s">
        <v>3381</v>
      </c>
      <c r="K608" s="724" t="s">
        <v>3382</v>
      </c>
      <c r="L608" s="725">
        <v>1500</v>
      </c>
      <c r="M608" s="725">
        <v>3000</v>
      </c>
      <c r="N608" s="724">
        <v>2</v>
      </c>
      <c r="O608" s="807">
        <v>1</v>
      </c>
      <c r="P608" s="725"/>
      <c r="Q608" s="740">
        <v>0</v>
      </c>
      <c r="R608" s="724"/>
      <c r="S608" s="740">
        <v>0</v>
      </c>
      <c r="T608" s="807"/>
      <c r="U608" s="763">
        <v>0</v>
      </c>
    </row>
    <row r="609" spans="1:21" ht="14.4" customHeight="1" x14ac:dyDescent="0.3">
      <c r="A609" s="723">
        <v>4</v>
      </c>
      <c r="B609" s="724" t="s">
        <v>2111</v>
      </c>
      <c r="C609" s="724" t="s">
        <v>2400</v>
      </c>
      <c r="D609" s="805" t="s">
        <v>4070</v>
      </c>
      <c r="E609" s="806" t="s">
        <v>2422</v>
      </c>
      <c r="F609" s="724" t="s">
        <v>2396</v>
      </c>
      <c r="G609" s="724" t="s">
        <v>2746</v>
      </c>
      <c r="H609" s="724" t="s">
        <v>563</v>
      </c>
      <c r="I609" s="724" t="s">
        <v>3383</v>
      </c>
      <c r="J609" s="724" t="s">
        <v>3343</v>
      </c>
      <c r="K609" s="724" t="s">
        <v>3384</v>
      </c>
      <c r="L609" s="725">
        <v>1781.3</v>
      </c>
      <c r="M609" s="725">
        <v>16031.699999999999</v>
      </c>
      <c r="N609" s="724">
        <v>9</v>
      </c>
      <c r="O609" s="807">
        <v>2</v>
      </c>
      <c r="P609" s="725">
        <v>16031.699999999999</v>
      </c>
      <c r="Q609" s="740">
        <v>1</v>
      </c>
      <c r="R609" s="724">
        <v>9</v>
      </c>
      <c r="S609" s="740">
        <v>1</v>
      </c>
      <c r="T609" s="807">
        <v>2</v>
      </c>
      <c r="U609" s="763">
        <v>1</v>
      </c>
    </row>
    <row r="610" spans="1:21" ht="14.4" customHeight="1" x14ac:dyDescent="0.3">
      <c r="A610" s="723">
        <v>4</v>
      </c>
      <c r="B610" s="724" t="s">
        <v>2111</v>
      </c>
      <c r="C610" s="724" t="s">
        <v>2400</v>
      </c>
      <c r="D610" s="805" t="s">
        <v>4070</v>
      </c>
      <c r="E610" s="806" t="s">
        <v>2422</v>
      </c>
      <c r="F610" s="724" t="s">
        <v>2396</v>
      </c>
      <c r="G610" s="724" t="s">
        <v>2746</v>
      </c>
      <c r="H610" s="724" t="s">
        <v>563</v>
      </c>
      <c r="I610" s="724" t="s">
        <v>3385</v>
      </c>
      <c r="J610" s="724" t="s">
        <v>3386</v>
      </c>
      <c r="K610" s="724" t="s">
        <v>3387</v>
      </c>
      <c r="L610" s="725">
        <v>537.87</v>
      </c>
      <c r="M610" s="725">
        <v>537.87</v>
      </c>
      <c r="N610" s="724">
        <v>1</v>
      </c>
      <c r="O610" s="807">
        <v>1</v>
      </c>
      <c r="P610" s="725"/>
      <c r="Q610" s="740">
        <v>0</v>
      </c>
      <c r="R610" s="724"/>
      <c r="S610" s="740">
        <v>0</v>
      </c>
      <c r="T610" s="807"/>
      <c r="U610" s="763">
        <v>0</v>
      </c>
    </row>
    <row r="611" spans="1:21" ht="14.4" customHeight="1" x14ac:dyDescent="0.3">
      <c r="A611" s="723">
        <v>4</v>
      </c>
      <c r="B611" s="724" t="s">
        <v>2111</v>
      </c>
      <c r="C611" s="724" t="s">
        <v>2400</v>
      </c>
      <c r="D611" s="805" t="s">
        <v>4070</v>
      </c>
      <c r="E611" s="806" t="s">
        <v>2422</v>
      </c>
      <c r="F611" s="724" t="s">
        <v>2396</v>
      </c>
      <c r="G611" s="724" t="s">
        <v>2746</v>
      </c>
      <c r="H611" s="724" t="s">
        <v>563</v>
      </c>
      <c r="I611" s="724" t="s">
        <v>3388</v>
      </c>
      <c r="J611" s="724" t="s">
        <v>3389</v>
      </c>
      <c r="K611" s="724" t="s">
        <v>3390</v>
      </c>
      <c r="L611" s="725">
        <v>128</v>
      </c>
      <c r="M611" s="725">
        <v>512</v>
      </c>
      <c r="N611" s="724">
        <v>4</v>
      </c>
      <c r="O611" s="807">
        <v>2</v>
      </c>
      <c r="P611" s="725">
        <v>512</v>
      </c>
      <c r="Q611" s="740">
        <v>1</v>
      </c>
      <c r="R611" s="724">
        <v>4</v>
      </c>
      <c r="S611" s="740">
        <v>1</v>
      </c>
      <c r="T611" s="807">
        <v>2</v>
      </c>
      <c r="U611" s="763">
        <v>1</v>
      </c>
    </row>
    <row r="612" spans="1:21" ht="14.4" customHeight="1" x14ac:dyDescent="0.3">
      <c r="A612" s="723">
        <v>4</v>
      </c>
      <c r="B612" s="724" t="s">
        <v>2111</v>
      </c>
      <c r="C612" s="724" t="s">
        <v>2400</v>
      </c>
      <c r="D612" s="805" t="s">
        <v>4070</v>
      </c>
      <c r="E612" s="806" t="s">
        <v>2422</v>
      </c>
      <c r="F612" s="724" t="s">
        <v>2396</v>
      </c>
      <c r="G612" s="724" t="s">
        <v>2746</v>
      </c>
      <c r="H612" s="724" t="s">
        <v>563</v>
      </c>
      <c r="I612" s="724" t="s">
        <v>3391</v>
      </c>
      <c r="J612" s="724" t="s">
        <v>3392</v>
      </c>
      <c r="K612" s="724" t="s">
        <v>1774</v>
      </c>
      <c r="L612" s="725">
        <v>981</v>
      </c>
      <c r="M612" s="725">
        <v>2943</v>
      </c>
      <c r="N612" s="724">
        <v>3</v>
      </c>
      <c r="O612" s="807">
        <v>1</v>
      </c>
      <c r="P612" s="725">
        <v>2943</v>
      </c>
      <c r="Q612" s="740">
        <v>1</v>
      </c>
      <c r="R612" s="724">
        <v>3</v>
      </c>
      <c r="S612" s="740">
        <v>1</v>
      </c>
      <c r="T612" s="807">
        <v>1</v>
      </c>
      <c r="U612" s="763">
        <v>1</v>
      </c>
    </row>
    <row r="613" spans="1:21" ht="14.4" customHeight="1" x14ac:dyDescent="0.3">
      <c r="A613" s="723">
        <v>4</v>
      </c>
      <c r="B613" s="724" t="s">
        <v>2111</v>
      </c>
      <c r="C613" s="724" t="s">
        <v>2400</v>
      </c>
      <c r="D613" s="805" t="s">
        <v>4070</v>
      </c>
      <c r="E613" s="806" t="s">
        <v>2422</v>
      </c>
      <c r="F613" s="724" t="s">
        <v>2396</v>
      </c>
      <c r="G613" s="724" t="s">
        <v>2746</v>
      </c>
      <c r="H613" s="724" t="s">
        <v>563</v>
      </c>
      <c r="I613" s="724" t="s">
        <v>2999</v>
      </c>
      <c r="J613" s="724" t="s">
        <v>2937</v>
      </c>
      <c r="K613" s="724" t="s">
        <v>3000</v>
      </c>
      <c r="L613" s="725">
        <v>1500</v>
      </c>
      <c r="M613" s="725">
        <v>6000</v>
      </c>
      <c r="N613" s="724">
        <v>4</v>
      </c>
      <c r="O613" s="807">
        <v>1</v>
      </c>
      <c r="P613" s="725">
        <v>6000</v>
      </c>
      <c r="Q613" s="740">
        <v>1</v>
      </c>
      <c r="R613" s="724">
        <v>4</v>
      </c>
      <c r="S613" s="740">
        <v>1</v>
      </c>
      <c r="T613" s="807">
        <v>1</v>
      </c>
      <c r="U613" s="763">
        <v>1</v>
      </c>
    </row>
    <row r="614" spans="1:21" ht="14.4" customHeight="1" x14ac:dyDescent="0.3">
      <c r="A614" s="723">
        <v>4</v>
      </c>
      <c r="B614" s="724" t="s">
        <v>2111</v>
      </c>
      <c r="C614" s="724" t="s">
        <v>2400</v>
      </c>
      <c r="D614" s="805" t="s">
        <v>4070</v>
      </c>
      <c r="E614" s="806" t="s">
        <v>2422</v>
      </c>
      <c r="F614" s="724" t="s">
        <v>2396</v>
      </c>
      <c r="G614" s="724" t="s">
        <v>2746</v>
      </c>
      <c r="H614" s="724" t="s">
        <v>563</v>
      </c>
      <c r="I614" s="724" t="s">
        <v>3001</v>
      </c>
      <c r="J614" s="724" t="s">
        <v>3002</v>
      </c>
      <c r="K614" s="724" t="s">
        <v>3003</v>
      </c>
      <c r="L614" s="725">
        <v>175</v>
      </c>
      <c r="M614" s="725">
        <v>1225</v>
      </c>
      <c r="N614" s="724">
        <v>7</v>
      </c>
      <c r="O614" s="807">
        <v>5</v>
      </c>
      <c r="P614" s="725">
        <v>700</v>
      </c>
      <c r="Q614" s="740">
        <v>0.5714285714285714</v>
      </c>
      <c r="R614" s="724">
        <v>4</v>
      </c>
      <c r="S614" s="740">
        <v>0.5714285714285714</v>
      </c>
      <c r="T614" s="807">
        <v>2</v>
      </c>
      <c r="U614" s="763">
        <v>0.4</v>
      </c>
    </row>
    <row r="615" spans="1:21" ht="14.4" customHeight="1" x14ac:dyDescent="0.3">
      <c r="A615" s="723">
        <v>4</v>
      </c>
      <c r="B615" s="724" t="s">
        <v>2111</v>
      </c>
      <c r="C615" s="724" t="s">
        <v>2400</v>
      </c>
      <c r="D615" s="805" t="s">
        <v>4070</v>
      </c>
      <c r="E615" s="806" t="s">
        <v>2422</v>
      </c>
      <c r="F615" s="724" t="s">
        <v>2396</v>
      </c>
      <c r="G615" s="724" t="s">
        <v>2746</v>
      </c>
      <c r="H615" s="724" t="s">
        <v>563</v>
      </c>
      <c r="I615" s="724" t="s">
        <v>3393</v>
      </c>
      <c r="J615" s="724" t="s">
        <v>3002</v>
      </c>
      <c r="K615" s="724" t="s">
        <v>3394</v>
      </c>
      <c r="L615" s="725">
        <v>135</v>
      </c>
      <c r="M615" s="725">
        <v>270</v>
      </c>
      <c r="N615" s="724">
        <v>2</v>
      </c>
      <c r="O615" s="807">
        <v>1</v>
      </c>
      <c r="P615" s="725">
        <v>270</v>
      </c>
      <c r="Q615" s="740">
        <v>1</v>
      </c>
      <c r="R615" s="724">
        <v>2</v>
      </c>
      <c r="S615" s="740">
        <v>1</v>
      </c>
      <c r="T615" s="807">
        <v>1</v>
      </c>
      <c r="U615" s="763">
        <v>1</v>
      </c>
    </row>
    <row r="616" spans="1:21" ht="14.4" customHeight="1" x14ac:dyDescent="0.3">
      <c r="A616" s="723">
        <v>4</v>
      </c>
      <c r="B616" s="724" t="s">
        <v>2111</v>
      </c>
      <c r="C616" s="724" t="s">
        <v>2400</v>
      </c>
      <c r="D616" s="805" t="s">
        <v>4070</v>
      </c>
      <c r="E616" s="806" t="s">
        <v>2422</v>
      </c>
      <c r="F616" s="724" t="s">
        <v>2396</v>
      </c>
      <c r="G616" s="724" t="s">
        <v>2746</v>
      </c>
      <c r="H616" s="724" t="s">
        <v>563</v>
      </c>
      <c r="I616" s="724" t="s">
        <v>3395</v>
      </c>
      <c r="J616" s="724" t="s">
        <v>3396</v>
      </c>
      <c r="K616" s="724" t="s">
        <v>2776</v>
      </c>
      <c r="L616" s="725">
        <v>220.68</v>
      </c>
      <c r="M616" s="725">
        <v>1103.4000000000001</v>
      </c>
      <c r="N616" s="724">
        <v>5</v>
      </c>
      <c r="O616" s="807">
        <v>1</v>
      </c>
      <c r="P616" s="725">
        <v>1103.4000000000001</v>
      </c>
      <c r="Q616" s="740">
        <v>1</v>
      </c>
      <c r="R616" s="724">
        <v>5</v>
      </c>
      <c r="S616" s="740">
        <v>1</v>
      </c>
      <c r="T616" s="807">
        <v>1</v>
      </c>
      <c r="U616" s="763">
        <v>1</v>
      </c>
    </row>
    <row r="617" spans="1:21" ht="14.4" customHeight="1" x14ac:dyDescent="0.3">
      <c r="A617" s="723">
        <v>4</v>
      </c>
      <c r="B617" s="724" t="s">
        <v>2111</v>
      </c>
      <c r="C617" s="724" t="s">
        <v>2400</v>
      </c>
      <c r="D617" s="805" t="s">
        <v>4070</v>
      </c>
      <c r="E617" s="806" t="s">
        <v>2422</v>
      </c>
      <c r="F617" s="724" t="s">
        <v>2396</v>
      </c>
      <c r="G617" s="724" t="s">
        <v>2746</v>
      </c>
      <c r="H617" s="724" t="s">
        <v>563</v>
      </c>
      <c r="I617" s="724" t="s">
        <v>3004</v>
      </c>
      <c r="J617" s="724" t="s">
        <v>3005</v>
      </c>
      <c r="K617" s="724" t="s">
        <v>1774</v>
      </c>
      <c r="L617" s="725">
        <v>1526.74</v>
      </c>
      <c r="M617" s="725">
        <v>12213.92</v>
      </c>
      <c r="N617" s="724">
        <v>8</v>
      </c>
      <c r="O617" s="807">
        <v>4</v>
      </c>
      <c r="P617" s="725">
        <v>12213.92</v>
      </c>
      <c r="Q617" s="740">
        <v>1</v>
      </c>
      <c r="R617" s="724">
        <v>8</v>
      </c>
      <c r="S617" s="740">
        <v>1</v>
      </c>
      <c r="T617" s="807">
        <v>4</v>
      </c>
      <c r="U617" s="763">
        <v>1</v>
      </c>
    </row>
    <row r="618" spans="1:21" ht="14.4" customHeight="1" x14ac:dyDescent="0.3">
      <c r="A618" s="723">
        <v>4</v>
      </c>
      <c r="B618" s="724" t="s">
        <v>2111</v>
      </c>
      <c r="C618" s="724" t="s">
        <v>2400</v>
      </c>
      <c r="D618" s="805" t="s">
        <v>4070</v>
      </c>
      <c r="E618" s="806" t="s">
        <v>2422</v>
      </c>
      <c r="F618" s="724" t="s">
        <v>2396</v>
      </c>
      <c r="G618" s="724" t="s">
        <v>2746</v>
      </c>
      <c r="H618" s="724" t="s">
        <v>563</v>
      </c>
      <c r="I618" s="724" t="s">
        <v>3397</v>
      </c>
      <c r="J618" s="724" t="s">
        <v>3398</v>
      </c>
      <c r="K618" s="724" t="s">
        <v>3092</v>
      </c>
      <c r="L618" s="725">
        <v>1000</v>
      </c>
      <c r="M618" s="725">
        <v>3000</v>
      </c>
      <c r="N618" s="724">
        <v>3</v>
      </c>
      <c r="O618" s="807">
        <v>1</v>
      </c>
      <c r="P618" s="725">
        <v>3000</v>
      </c>
      <c r="Q618" s="740">
        <v>1</v>
      </c>
      <c r="R618" s="724">
        <v>3</v>
      </c>
      <c r="S618" s="740">
        <v>1</v>
      </c>
      <c r="T618" s="807">
        <v>1</v>
      </c>
      <c r="U618" s="763">
        <v>1</v>
      </c>
    </row>
    <row r="619" spans="1:21" ht="14.4" customHeight="1" x14ac:dyDescent="0.3">
      <c r="A619" s="723">
        <v>4</v>
      </c>
      <c r="B619" s="724" t="s">
        <v>2111</v>
      </c>
      <c r="C619" s="724" t="s">
        <v>2400</v>
      </c>
      <c r="D619" s="805" t="s">
        <v>4070</v>
      </c>
      <c r="E619" s="806" t="s">
        <v>2422</v>
      </c>
      <c r="F619" s="724" t="s">
        <v>2396</v>
      </c>
      <c r="G619" s="724" t="s">
        <v>2746</v>
      </c>
      <c r="H619" s="724" t="s">
        <v>563</v>
      </c>
      <c r="I619" s="724" t="s">
        <v>3399</v>
      </c>
      <c r="J619" s="724" t="s">
        <v>3398</v>
      </c>
      <c r="K619" s="724" t="s">
        <v>3400</v>
      </c>
      <c r="L619" s="725">
        <v>1000</v>
      </c>
      <c r="M619" s="725">
        <v>3000</v>
      </c>
      <c r="N619" s="724">
        <v>3</v>
      </c>
      <c r="O619" s="807">
        <v>1</v>
      </c>
      <c r="P619" s="725">
        <v>3000</v>
      </c>
      <c r="Q619" s="740">
        <v>1</v>
      </c>
      <c r="R619" s="724">
        <v>3</v>
      </c>
      <c r="S619" s="740">
        <v>1</v>
      </c>
      <c r="T619" s="807">
        <v>1</v>
      </c>
      <c r="U619" s="763">
        <v>1</v>
      </c>
    </row>
    <row r="620" spans="1:21" ht="14.4" customHeight="1" x14ac:dyDescent="0.3">
      <c r="A620" s="723">
        <v>4</v>
      </c>
      <c r="B620" s="724" t="s">
        <v>2111</v>
      </c>
      <c r="C620" s="724" t="s">
        <v>2400</v>
      </c>
      <c r="D620" s="805" t="s">
        <v>4070</v>
      </c>
      <c r="E620" s="806" t="s">
        <v>2422</v>
      </c>
      <c r="F620" s="724" t="s">
        <v>2396</v>
      </c>
      <c r="G620" s="724" t="s">
        <v>2746</v>
      </c>
      <c r="H620" s="724" t="s">
        <v>563</v>
      </c>
      <c r="I620" s="724" t="s">
        <v>3401</v>
      </c>
      <c r="J620" s="724" t="s">
        <v>2911</v>
      </c>
      <c r="K620" s="724" t="s">
        <v>3402</v>
      </c>
      <c r="L620" s="725">
        <v>5343.9</v>
      </c>
      <c r="M620" s="725">
        <v>16031.699999999999</v>
      </c>
      <c r="N620" s="724">
        <v>3</v>
      </c>
      <c r="O620" s="807">
        <v>1</v>
      </c>
      <c r="P620" s="725">
        <v>16031.699999999999</v>
      </c>
      <c r="Q620" s="740">
        <v>1</v>
      </c>
      <c r="R620" s="724">
        <v>3</v>
      </c>
      <c r="S620" s="740">
        <v>1</v>
      </c>
      <c r="T620" s="807">
        <v>1</v>
      </c>
      <c r="U620" s="763">
        <v>1</v>
      </c>
    </row>
    <row r="621" spans="1:21" ht="14.4" customHeight="1" x14ac:dyDescent="0.3">
      <c r="A621" s="723">
        <v>4</v>
      </c>
      <c r="B621" s="724" t="s">
        <v>2111</v>
      </c>
      <c r="C621" s="724" t="s">
        <v>2400</v>
      </c>
      <c r="D621" s="805" t="s">
        <v>4070</v>
      </c>
      <c r="E621" s="806" t="s">
        <v>2422</v>
      </c>
      <c r="F621" s="724" t="s">
        <v>2396</v>
      </c>
      <c r="G621" s="724" t="s">
        <v>2746</v>
      </c>
      <c r="H621" s="724" t="s">
        <v>563</v>
      </c>
      <c r="I621" s="724" t="s">
        <v>3403</v>
      </c>
      <c r="J621" s="724" t="s">
        <v>2934</v>
      </c>
      <c r="K621" s="724" t="s">
        <v>3404</v>
      </c>
      <c r="L621" s="725">
        <v>2304</v>
      </c>
      <c r="M621" s="725">
        <v>13824</v>
      </c>
      <c r="N621" s="724">
        <v>6</v>
      </c>
      <c r="O621" s="807">
        <v>2</v>
      </c>
      <c r="P621" s="725">
        <v>11520</v>
      </c>
      <c r="Q621" s="740">
        <v>0.83333333333333337</v>
      </c>
      <c r="R621" s="724">
        <v>5</v>
      </c>
      <c r="S621" s="740">
        <v>0.83333333333333337</v>
      </c>
      <c r="T621" s="807">
        <v>1</v>
      </c>
      <c r="U621" s="763">
        <v>0.5</v>
      </c>
    </row>
    <row r="622" spans="1:21" ht="14.4" customHeight="1" x14ac:dyDescent="0.3">
      <c r="A622" s="723">
        <v>4</v>
      </c>
      <c r="B622" s="724" t="s">
        <v>2111</v>
      </c>
      <c r="C622" s="724" t="s">
        <v>2400</v>
      </c>
      <c r="D622" s="805" t="s">
        <v>4070</v>
      </c>
      <c r="E622" s="806" t="s">
        <v>2422</v>
      </c>
      <c r="F622" s="724" t="s">
        <v>2396</v>
      </c>
      <c r="G622" s="724" t="s">
        <v>2746</v>
      </c>
      <c r="H622" s="724" t="s">
        <v>563</v>
      </c>
      <c r="I622" s="724" t="s">
        <v>3006</v>
      </c>
      <c r="J622" s="724" t="s">
        <v>2832</v>
      </c>
      <c r="K622" s="724" t="s">
        <v>3007</v>
      </c>
      <c r="L622" s="725">
        <v>1074.31</v>
      </c>
      <c r="M622" s="725">
        <v>16114.649999999998</v>
      </c>
      <c r="N622" s="724">
        <v>15</v>
      </c>
      <c r="O622" s="807">
        <v>2</v>
      </c>
      <c r="P622" s="725">
        <v>6445.86</v>
      </c>
      <c r="Q622" s="740">
        <v>0.4</v>
      </c>
      <c r="R622" s="724">
        <v>6</v>
      </c>
      <c r="S622" s="740">
        <v>0.4</v>
      </c>
      <c r="T622" s="807">
        <v>1</v>
      </c>
      <c r="U622" s="763">
        <v>0.5</v>
      </c>
    </row>
    <row r="623" spans="1:21" ht="14.4" customHeight="1" x14ac:dyDescent="0.3">
      <c r="A623" s="723">
        <v>4</v>
      </c>
      <c r="B623" s="724" t="s">
        <v>2111</v>
      </c>
      <c r="C623" s="724" t="s">
        <v>2400</v>
      </c>
      <c r="D623" s="805" t="s">
        <v>4070</v>
      </c>
      <c r="E623" s="806" t="s">
        <v>2422</v>
      </c>
      <c r="F623" s="724" t="s">
        <v>2396</v>
      </c>
      <c r="G623" s="724" t="s">
        <v>2746</v>
      </c>
      <c r="H623" s="724" t="s">
        <v>563</v>
      </c>
      <c r="I623" s="724" t="s">
        <v>3008</v>
      </c>
      <c r="J623" s="724" t="s">
        <v>3009</v>
      </c>
      <c r="K623" s="724" t="s">
        <v>3010</v>
      </c>
      <c r="L623" s="725">
        <v>2939</v>
      </c>
      <c r="M623" s="725">
        <v>23512</v>
      </c>
      <c r="N623" s="724">
        <v>8</v>
      </c>
      <c r="O623" s="807">
        <v>3</v>
      </c>
      <c r="P623" s="725">
        <v>8817</v>
      </c>
      <c r="Q623" s="740">
        <v>0.375</v>
      </c>
      <c r="R623" s="724">
        <v>3</v>
      </c>
      <c r="S623" s="740">
        <v>0.375</v>
      </c>
      <c r="T623" s="807">
        <v>1</v>
      </c>
      <c r="U623" s="763">
        <v>0.33333333333333331</v>
      </c>
    </row>
    <row r="624" spans="1:21" ht="14.4" customHeight="1" x14ac:dyDescent="0.3">
      <c r="A624" s="723">
        <v>4</v>
      </c>
      <c r="B624" s="724" t="s">
        <v>2111</v>
      </c>
      <c r="C624" s="724" t="s">
        <v>2400</v>
      </c>
      <c r="D624" s="805" t="s">
        <v>4070</v>
      </c>
      <c r="E624" s="806" t="s">
        <v>2422</v>
      </c>
      <c r="F624" s="724" t="s">
        <v>2396</v>
      </c>
      <c r="G624" s="724" t="s">
        <v>2746</v>
      </c>
      <c r="H624" s="724" t="s">
        <v>563</v>
      </c>
      <c r="I624" s="724" t="s">
        <v>3405</v>
      </c>
      <c r="J624" s="724" t="s">
        <v>3406</v>
      </c>
      <c r="K624" s="724" t="s">
        <v>3407</v>
      </c>
      <c r="L624" s="725">
        <v>1249.73</v>
      </c>
      <c r="M624" s="725">
        <v>11247.57</v>
      </c>
      <c r="N624" s="724">
        <v>9</v>
      </c>
      <c r="O624" s="807">
        <v>1</v>
      </c>
      <c r="P624" s="725">
        <v>11247.57</v>
      </c>
      <c r="Q624" s="740">
        <v>1</v>
      </c>
      <c r="R624" s="724">
        <v>9</v>
      </c>
      <c r="S624" s="740">
        <v>1</v>
      </c>
      <c r="T624" s="807">
        <v>1</v>
      </c>
      <c r="U624" s="763">
        <v>1</v>
      </c>
    </row>
    <row r="625" spans="1:21" ht="14.4" customHeight="1" x14ac:dyDescent="0.3">
      <c r="A625" s="723">
        <v>4</v>
      </c>
      <c r="B625" s="724" t="s">
        <v>2111</v>
      </c>
      <c r="C625" s="724" t="s">
        <v>2400</v>
      </c>
      <c r="D625" s="805" t="s">
        <v>4070</v>
      </c>
      <c r="E625" s="806" t="s">
        <v>2422</v>
      </c>
      <c r="F625" s="724" t="s">
        <v>2396</v>
      </c>
      <c r="G625" s="724" t="s">
        <v>2746</v>
      </c>
      <c r="H625" s="724" t="s">
        <v>563</v>
      </c>
      <c r="I625" s="724" t="s">
        <v>3408</v>
      </c>
      <c r="J625" s="724" t="s">
        <v>3409</v>
      </c>
      <c r="K625" s="724" t="s">
        <v>3410</v>
      </c>
      <c r="L625" s="725">
        <v>1500.3</v>
      </c>
      <c r="M625" s="725">
        <v>6001.2</v>
      </c>
      <c r="N625" s="724">
        <v>4</v>
      </c>
      <c r="O625" s="807">
        <v>1</v>
      </c>
      <c r="P625" s="725">
        <v>6001.2</v>
      </c>
      <c r="Q625" s="740">
        <v>1</v>
      </c>
      <c r="R625" s="724">
        <v>4</v>
      </c>
      <c r="S625" s="740">
        <v>1</v>
      </c>
      <c r="T625" s="807">
        <v>1</v>
      </c>
      <c r="U625" s="763">
        <v>1</v>
      </c>
    </row>
    <row r="626" spans="1:21" ht="14.4" customHeight="1" x14ac:dyDescent="0.3">
      <c r="A626" s="723">
        <v>4</v>
      </c>
      <c r="B626" s="724" t="s">
        <v>2111</v>
      </c>
      <c r="C626" s="724" t="s">
        <v>2400</v>
      </c>
      <c r="D626" s="805" t="s">
        <v>4070</v>
      </c>
      <c r="E626" s="806" t="s">
        <v>2422</v>
      </c>
      <c r="F626" s="724" t="s">
        <v>2396</v>
      </c>
      <c r="G626" s="724" t="s">
        <v>2746</v>
      </c>
      <c r="H626" s="724" t="s">
        <v>563</v>
      </c>
      <c r="I626" s="724" t="s">
        <v>3411</v>
      </c>
      <c r="J626" s="724" t="s">
        <v>3412</v>
      </c>
      <c r="K626" s="724" t="s">
        <v>3413</v>
      </c>
      <c r="L626" s="725">
        <v>296.39999999999998</v>
      </c>
      <c r="M626" s="725">
        <v>889.19999999999993</v>
      </c>
      <c r="N626" s="724">
        <v>3</v>
      </c>
      <c r="O626" s="807">
        <v>3</v>
      </c>
      <c r="P626" s="725"/>
      <c r="Q626" s="740">
        <v>0</v>
      </c>
      <c r="R626" s="724"/>
      <c r="S626" s="740">
        <v>0</v>
      </c>
      <c r="T626" s="807"/>
      <c r="U626" s="763">
        <v>0</v>
      </c>
    </row>
    <row r="627" spans="1:21" ht="14.4" customHeight="1" x14ac:dyDescent="0.3">
      <c r="A627" s="723">
        <v>4</v>
      </c>
      <c r="B627" s="724" t="s">
        <v>2111</v>
      </c>
      <c r="C627" s="724" t="s">
        <v>2400</v>
      </c>
      <c r="D627" s="805" t="s">
        <v>4070</v>
      </c>
      <c r="E627" s="806" t="s">
        <v>2422</v>
      </c>
      <c r="F627" s="724" t="s">
        <v>2396</v>
      </c>
      <c r="G627" s="724" t="s">
        <v>2746</v>
      </c>
      <c r="H627" s="724" t="s">
        <v>563</v>
      </c>
      <c r="I627" s="724" t="s">
        <v>3414</v>
      </c>
      <c r="J627" s="724" t="s">
        <v>3415</v>
      </c>
      <c r="K627" s="724" t="s">
        <v>3416</v>
      </c>
      <c r="L627" s="725">
        <v>630.11</v>
      </c>
      <c r="M627" s="725">
        <v>2520.44</v>
      </c>
      <c r="N627" s="724">
        <v>4</v>
      </c>
      <c r="O627" s="807">
        <v>1</v>
      </c>
      <c r="P627" s="725">
        <v>2520.44</v>
      </c>
      <c r="Q627" s="740">
        <v>1</v>
      </c>
      <c r="R627" s="724">
        <v>4</v>
      </c>
      <c r="S627" s="740">
        <v>1</v>
      </c>
      <c r="T627" s="807">
        <v>1</v>
      </c>
      <c r="U627" s="763">
        <v>1</v>
      </c>
    </row>
    <row r="628" spans="1:21" ht="14.4" customHeight="1" x14ac:dyDescent="0.3">
      <c r="A628" s="723">
        <v>4</v>
      </c>
      <c r="B628" s="724" t="s">
        <v>2111</v>
      </c>
      <c r="C628" s="724" t="s">
        <v>2400</v>
      </c>
      <c r="D628" s="805" t="s">
        <v>4070</v>
      </c>
      <c r="E628" s="806" t="s">
        <v>2422</v>
      </c>
      <c r="F628" s="724" t="s">
        <v>2396</v>
      </c>
      <c r="G628" s="724" t="s">
        <v>2746</v>
      </c>
      <c r="H628" s="724" t="s">
        <v>563</v>
      </c>
      <c r="I628" s="724" t="s">
        <v>3417</v>
      </c>
      <c r="J628" s="724" t="s">
        <v>3418</v>
      </c>
      <c r="K628" s="724" t="s">
        <v>3419</v>
      </c>
      <c r="L628" s="725">
        <v>2284</v>
      </c>
      <c r="M628" s="725">
        <v>9136</v>
      </c>
      <c r="N628" s="724">
        <v>4</v>
      </c>
      <c r="O628" s="807">
        <v>1</v>
      </c>
      <c r="P628" s="725"/>
      <c r="Q628" s="740">
        <v>0</v>
      </c>
      <c r="R628" s="724"/>
      <c r="S628" s="740">
        <v>0</v>
      </c>
      <c r="T628" s="807"/>
      <c r="U628" s="763">
        <v>0</v>
      </c>
    </row>
    <row r="629" spans="1:21" ht="14.4" customHeight="1" x14ac:dyDescent="0.3">
      <c r="A629" s="723">
        <v>4</v>
      </c>
      <c r="B629" s="724" t="s">
        <v>2111</v>
      </c>
      <c r="C629" s="724" t="s">
        <v>2400</v>
      </c>
      <c r="D629" s="805" t="s">
        <v>4070</v>
      </c>
      <c r="E629" s="806" t="s">
        <v>2422</v>
      </c>
      <c r="F629" s="724" t="s">
        <v>2396</v>
      </c>
      <c r="G629" s="724" t="s">
        <v>2746</v>
      </c>
      <c r="H629" s="724" t="s">
        <v>563</v>
      </c>
      <c r="I629" s="724" t="s">
        <v>3420</v>
      </c>
      <c r="J629" s="724" t="s">
        <v>3421</v>
      </c>
      <c r="K629" s="724" t="s">
        <v>3422</v>
      </c>
      <c r="L629" s="725">
        <v>2284</v>
      </c>
      <c r="M629" s="725">
        <v>4568</v>
      </c>
      <c r="N629" s="724">
        <v>2</v>
      </c>
      <c r="O629" s="807">
        <v>2</v>
      </c>
      <c r="P629" s="725"/>
      <c r="Q629" s="740">
        <v>0</v>
      </c>
      <c r="R629" s="724"/>
      <c r="S629" s="740">
        <v>0</v>
      </c>
      <c r="T629" s="807"/>
      <c r="U629" s="763">
        <v>0</v>
      </c>
    </row>
    <row r="630" spans="1:21" ht="14.4" customHeight="1" x14ac:dyDescent="0.3">
      <c r="A630" s="723">
        <v>4</v>
      </c>
      <c r="B630" s="724" t="s">
        <v>2111</v>
      </c>
      <c r="C630" s="724" t="s">
        <v>2400</v>
      </c>
      <c r="D630" s="805" t="s">
        <v>4070</v>
      </c>
      <c r="E630" s="806" t="s">
        <v>2422</v>
      </c>
      <c r="F630" s="724" t="s">
        <v>2396</v>
      </c>
      <c r="G630" s="724" t="s">
        <v>2746</v>
      </c>
      <c r="H630" s="724" t="s">
        <v>563</v>
      </c>
      <c r="I630" s="724" t="s">
        <v>3423</v>
      </c>
      <c r="J630" s="724" t="s">
        <v>3343</v>
      </c>
      <c r="K630" s="724" t="s">
        <v>3424</v>
      </c>
      <c r="L630" s="725">
        <v>1781.3</v>
      </c>
      <c r="M630" s="725">
        <v>5343.9</v>
      </c>
      <c r="N630" s="724">
        <v>3</v>
      </c>
      <c r="O630" s="807">
        <v>1</v>
      </c>
      <c r="P630" s="725">
        <v>5343.9</v>
      </c>
      <c r="Q630" s="740">
        <v>1</v>
      </c>
      <c r="R630" s="724">
        <v>3</v>
      </c>
      <c r="S630" s="740">
        <v>1</v>
      </c>
      <c r="T630" s="807">
        <v>1</v>
      </c>
      <c r="U630" s="763">
        <v>1</v>
      </c>
    </row>
    <row r="631" spans="1:21" ht="14.4" customHeight="1" x14ac:dyDescent="0.3">
      <c r="A631" s="723">
        <v>4</v>
      </c>
      <c r="B631" s="724" t="s">
        <v>2111</v>
      </c>
      <c r="C631" s="724" t="s">
        <v>2400</v>
      </c>
      <c r="D631" s="805" t="s">
        <v>4070</v>
      </c>
      <c r="E631" s="806" t="s">
        <v>2422</v>
      </c>
      <c r="F631" s="724" t="s">
        <v>2396</v>
      </c>
      <c r="G631" s="724" t="s">
        <v>2746</v>
      </c>
      <c r="H631" s="724" t="s">
        <v>563</v>
      </c>
      <c r="I631" s="724" t="s">
        <v>3011</v>
      </c>
      <c r="J631" s="724" t="s">
        <v>3012</v>
      </c>
      <c r="K631" s="724" t="s">
        <v>3013</v>
      </c>
      <c r="L631" s="725">
        <v>175</v>
      </c>
      <c r="M631" s="725">
        <v>175</v>
      </c>
      <c r="N631" s="724">
        <v>1</v>
      </c>
      <c r="O631" s="807">
        <v>1</v>
      </c>
      <c r="P631" s="725">
        <v>175</v>
      </c>
      <c r="Q631" s="740">
        <v>1</v>
      </c>
      <c r="R631" s="724">
        <v>1</v>
      </c>
      <c r="S631" s="740">
        <v>1</v>
      </c>
      <c r="T631" s="807">
        <v>1</v>
      </c>
      <c r="U631" s="763">
        <v>1</v>
      </c>
    </row>
    <row r="632" spans="1:21" ht="14.4" customHeight="1" x14ac:dyDescent="0.3">
      <c r="A632" s="723">
        <v>4</v>
      </c>
      <c r="B632" s="724" t="s">
        <v>2111</v>
      </c>
      <c r="C632" s="724" t="s">
        <v>2400</v>
      </c>
      <c r="D632" s="805" t="s">
        <v>4070</v>
      </c>
      <c r="E632" s="806" t="s">
        <v>2422</v>
      </c>
      <c r="F632" s="724" t="s">
        <v>2396</v>
      </c>
      <c r="G632" s="724" t="s">
        <v>2746</v>
      </c>
      <c r="H632" s="724" t="s">
        <v>563</v>
      </c>
      <c r="I632" s="724" t="s">
        <v>3425</v>
      </c>
      <c r="J632" s="724" t="s">
        <v>3258</v>
      </c>
      <c r="K632" s="724" t="s">
        <v>3426</v>
      </c>
      <c r="L632" s="725">
        <v>1221.4000000000001</v>
      </c>
      <c r="M632" s="725">
        <v>1221.4000000000001</v>
      </c>
      <c r="N632" s="724">
        <v>1</v>
      </c>
      <c r="O632" s="807">
        <v>1</v>
      </c>
      <c r="P632" s="725">
        <v>1221.4000000000001</v>
      </c>
      <c r="Q632" s="740">
        <v>1</v>
      </c>
      <c r="R632" s="724">
        <v>1</v>
      </c>
      <c r="S632" s="740">
        <v>1</v>
      </c>
      <c r="T632" s="807">
        <v>1</v>
      </c>
      <c r="U632" s="763">
        <v>1</v>
      </c>
    </row>
    <row r="633" spans="1:21" ht="14.4" customHeight="1" x14ac:dyDescent="0.3">
      <c r="A633" s="723">
        <v>4</v>
      </c>
      <c r="B633" s="724" t="s">
        <v>2111</v>
      </c>
      <c r="C633" s="724" t="s">
        <v>2400</v>
      </c>
      <c r="D633" s="805" t="s">
        <v>4070</v>
      </c>
      <c r="E633" s="806" t="s">
        <v>2422</v>
      </c>
      <c r="F633" s="724" t="s">
        <v>2396</v>
      </c>
      <c r="G633" s="724" t="s">
        <v>2746</v>
      </c>
      <c r="H633" s="724" t="s">
        <v>563</v>
      </c>
      <c r="I633" s="724" t="s">
        <v>3427</v>
      </c>
      <c r="J633" s="724" t="s">
        <v>3428</v>
      </c>
      <c r="K633" s="724" t="s">
        <v>3429</v>
      </c>
      <c r="L633" s="725">
        <v>1017.8</v>
      </c>
      <c r="M633" s="725">
        <v>6106.7999999999993</v>
      </c>
      <c r="N633" s="724">
        <v>6</v>
      </c>
      <c r="O633" s="807">
        <v>1</v>
      </c>
      <c r="P633" s="725">
        <v>6106.7999999999993</v>
      </c>
      <c r="Q633" s="740">
        <v>1</v>
      </c>
      <c r="R633" s="724">
        <v>6</v>
      </c>
      <c r="S633" s="740">
        <v>1</v>
      </c>
      <c r="T633" s="807">
        <v>1</v>
      </c>
      <c r="U633" s="763">
        <v>1</v>
      </c>
    </row>
    <row r="634" spans="1:21" ht="14.4" customHeight="1" x14ac:dyDescent="0.3">
      <c r="A634" s="723">
        <v>4</v>
      </c>
      <c r="B634" s="724" t="s">
        <v>2111</v>
      </c>
      <c r="C634" s="724" t="s">
        <v>2400</v>
      </c>
      <c r="D634" s="805" t="s">
        <v>4070</v>
      </c>
      <c r="E634" s="806" t="s">
        <v>2422</v>
      </c>
      <c r="F634" s="724" t="s">
        <v>2396</v>
      </c>
      <c r="G634" s="724" t="s">
        <v>2746</v>
      </c>
      <c r="H634" s="724" t="s">
        <v>563</v>
      </c>
      <c r="I634" s="724" t="s">
        <v>3020</v>
      </c>
      <c r="J634" s="724" t="s">
        <v>3021</v>
      </c>
      <c r="K634" s="724" t="s">
        <v>3022</v>
      </c>
      <c r="L634" s="725">
        <v>2816</v>
      </c>
      <c r="M634" s="725">
        <v>25344</v>
      </c>
      <c r="N634" s="724">
        <v>9</v>
      </c>
      <c r="O634" s="807">
        <v>1</v>
      </c>
      <c r="P634" s="725">
        <v>25344</v>
      </c>
      <c r="Q634" s="740">
        <v>1</v>
      </c>
      <c r="R634" s="724">
        <v>9</v>
      </c>
      <c r="S634" s="740">
        <v>1</v>
      </c>
      <c r="T634" s="807">
        <v>1</v>
      </c>
      <c r="U634" s="763">
        <v>1</v>
      </c>
    </row>
    <row r="635" spans="1:21" ht="14.4" customHeight="1" x14ac:dyDescent="0.3">
      <c r="A635" s="723">
        <v>4</v>
      </c>
      <c r="B635" s="724" t="s">
        <v>2111</v>
      </c>
      <c r="C635" s="724" t="s">
        <v>2400</v>
      </c>
      <c r="D635" s="805" t="s">
        <v>4070</v>
      </c>
      <c r="E635" s="806" t="s">
        <v>2422</v>
      </c>
      <c r="F635" s="724" t="s">
        <v>2396</v>
      </c>
      <c r="G635" s="724" t="s">
        <v>2746</v>
      </c>
      <c r="H635" s="724" t="s">
        <v>563</v>
      </c>
      <c r="I635" s="724" t="s">
        <v>3430</v>
      </c>
      <c r="J635" s="724" t="s">
        <v>3431</v>
      </c>
      <c r="K635" s="724" t="s">
        <v>3432</v>
      </c>
      <c r="L635" s="725">
        <v>804.22</v>
      </c>
      <c r="M635" s="725">
        <v>12867.52</v>
      </c>
      <c r="N635" s="724">
        <v>16</v>
      </c>
      <c r="O635" s="807">
        <v>3</v>
      </c>
      <c r="P635" s="725">
        <v>12867.52</v>
      </c>
      <c r="Q635" s="740">
        <v>1</v>
      </c>
      <c r="R635" s="724">
        <v>16</v>
      </c>
      <c r="S635" s="740">
        <v>1</v>
      </c>
      <c r="T635" s="807">
        <v>3</v>
      </c>
      <c r="U635" s="763">
        <v>1</v>
      </c>
    </row>
    <row r="636" spans="1:21" ht="14.4" customHeight="1" x14ac:dyDescent="0.3">
      <c r="A636" s="723">
        <v>4</v>
      </c>
      <c r="B636" s="724" t="s">
        <v>2111</v>
      </c>
      <c r="C636" s="724" t="s">
        <v>2400</v>
      </c>
      <c r="D636" s="805" t="s">
        <v>4070</v>
      </c>
      <c r="E636" s="806" t="s">
        <v>2422</v>
      </c>
      <c r="F636" s="724" t="s">
        <v>2396</v>
      </c>
      <c r="G636" s="724" t="s">
        <v>2746</v>
      </c>
      <c r="H636" s="724" t="s">
        <v>563</v>
      </c>
      <c r="I636" s="724" t="s">
        <v>3433</v>
      </c>
      <c r="J636" s="724" t="s">
        <v>3434</v>
      </c>
      <c r="K636" s="724" t="s">
        <v>3435</v>
      </c>
      <c r="L636" s="725">
        <v>2412.9</v>
      </c>
      <c r="M636" s="725">
        <v>14477.400000000001</v>
      </c>
      <c r="N636" s="724">
        <v>6</v>
      </c>
      <c r="O636" s="807">
        <v>1</v>
      </c>
      <c r="P636" s="725">
        <v>14477.400000000001</v>
      </c>
      <c r="Q636" s="740">
        <v>1</v>
      </c>
      <c r="R636" s="724">
        <v>6</v>
      </c>
      <c r="S636" s="740">
        <v>1</v>
      </c>
      <c r="T636" s="807">
        <v>1</v>
      </c>
      <c r="U636" s="763">
        <v>1</v>
      </c>
    </row>
    <row r="637" spans="1:21" ht="14.4" customHeight="1" x14ac:dyDescent="0.3">
      <c r="A637" s="723">
        <v>4</v>
      </c>
      <c r="B637" s="724" t="s">
        <v>2111</v>
      </c>
      <c r="C637" s="724" t="s">
        <v>2400</v>
      </c>
      <c r="D637" s="805" t="s">
        <v>4070</v>
      </c>
      <c r="E637" s="806" t="s">
        <v>2422</v>
      </c>
      <c r="F637" s="724" t="s">
        <v>2396</v>
      </c>
      <c r="G637" s="724" t="s">
        <v>2746</v>
      </c>
      <c r="H637" s="724" t="s">
        <v>563</v>
      </c>
      <c r="I637" s="724" t="s">
        <v>3436</v>
      </c>
      <c r="J637" s="724" t="s">
        <v>3437</v>
      </c>
      <c r="K637" s="724" t="s">
        <v>3438</v>
      </c>
      <c r="L637" s="725">
        <v>2412.9</v>
      </c>
      <c r="M637" s="725">
        <v>14477.400000000001</v>
      </c>
      <c r="N637" s="724">
        <v>6</v>
      </c>
      <c r="O637" s="807">
        <v>1</v>
      </c>
      <c r="P637" s="725">
        <v>14477.400000000001</v>
      </c>
      <c r="Q637" s="740">
        <v>1</v>
      </c>
      <c r="R637" s="724">
        <v>6</v>
      </c>
      <c r="S637" s="740">
        <v>1</v>
      </c>
      <c r="T637" s="807">
        <v>1</v>
      </c>
      <c r="U637" s="763">
        <v>1</v>
      </c>
    </row>
    <row r="638" spans="1:21" ht="14.4" customHeight="1" x14ac:dyDescent="0.3">
      <c r="A638" s="723">
        <v>4</v>
      </c>
      <c r="B638" s="724" t="s">
        <v>2111</v>
      </c>
      <c r="C638" s="724" t="s">
        <v>2400</v>
      </c>
      <c r="D638" s="805" t="s">
        <v>4070</v>
      </c>
      <c r="E638" s="806" t="s">
        <v>2422</v>
      </c>
      <c r="F638" s="724" t="s">
        <v>2396</v>
      </c>
      <c r="G638" s="724" t="s">
        <v>2746</v>
      </c>
      <c r="H638" s="724" t="s">
        <v>563</v>
      </c>
      <c r="I638" s="724" t="s">
        <v>3439</v>
      </c>
      <c r="J638" s="724" t="s">
        <v>3440</v>
      </c>
      <c r="K638" s="724" t="s">
        <v>3441</v>
      </c>
      <c r="L638" s="725">
        <v>2284</v>
      </c>
      <c r="M638" s="725">
        <v>6852</v>
      </c>
      <c r="N638" s="724">
        <v>3</v>
      </c>
      <c r="O638" s="807">
        <v>1</v>
      </c>
      <c r="P638" s="725">
        <v>6852</v>
      </c>
      <c r="Q638" s="740">
        <v>1</v>
      </c>
      <c r="R638" s="724">
        <v>3</v>
      </c>
      <c r="S638" s="740">
        <v>1</v>
      </c>
      <c r="T638" s="807">
        <v>1</v>
      </c>
      <c r="U638" s="763">
        <v>1</v>
      </c>
    </row>
    <row r="639" spans="1:21" ht="14.4" customHeight="1" x14ac:dyDescent="0.3">
      <c r="A639" s="723">
        <v>4</v>
      </c>
      <c r="B639" s="724" t="s">
        <v>2111</v>
      </c>
      <c r="C639" s="724" t="s">
        <v>2400</v>
      </c>
      <c r="D639" s="805" t="s">
        <v>4070</v>
      </c>
      <c r="E639" s="806" t="s">
        <v>2422</v>
      </c>
      <c r="F639" s="724" t="s">
        <v>2396</v>
      </c>
      <c r="G639" s="724" t="s">
        <v>2459</v>
      </c>
      <c r="H639" s="724" t="s">
        <v>563</v>
      </c>
      <c r="I639" s="724" t="s">
        <v>3029</v>
      </c>
      <c r="J639" s="724" t="s">
        <v>2461</v>
      </c>
      <c r="K639" s="724" t="s">
        <v>3030</v>
      </c>
      <c r="L639" s="725">
        <v>56.25</v>
      </c>
      <c r="M639" s="725">
        <v>112.5</v>
      </c>
      <c r="N639" s="724">
        <v>2</v>
      </c>
      <c r="O639" s="807">
        <v>1</v>
      </c>
      <c r="P639" s="725">
        <v>112.5</v>
      </c>
      <c r="Q639" s="740">
        <v>1</v>
      </c>
      <c r="R639" s="724">
        <v>2</v>
      </c>
      <c r="S639" s="740">
        <v>1</v>
      </c>
      <c r="T639" s="807">
        <v>1</v>
      </c>
      <c r="U639" s="763">
        <v>1</v>
      </c>
    </row>
    <row r="640" spans="1:21" ht="14.4" customHeight="1" x14ac:dyDescent="0.3">
      <c r="A640" s="723">
        <v>4</v>
      </c>
      <c r="B640" s="724" t="s">
        <v>2111</v>
      </c>
      <c r="C640" s="724" t="s">
        <v>2400</v>
      </c>
      <c r="D640" s="805" t="s">
        <v>4070</v>
      </c>
      <c r="E640" s="806" t="s">
        <v>2422</v>
      </c>
      <c r="F640" s="724" t="s">
        <v>2396</v>
      </c>
      <c r="G640" s="724" t="s">
        <v>2459</v>
      </c>
      <c r="H640" s="724" t="s">
        <v>563</v>
      </c>
      <c r="I640" s="724" t="s">
        <v>2460</v>
      </c>
      <c r="J640" s="724" t="s">
        <v>2461</v>
      </c>
      <c r="K640" s="724" t="s">
        <v>2462</v>
      </c>
      <c r="L640" s="725">
        <v>100</v>
      </c>
      <c r="M640" s="725">
        <v>200</v>
      </c>
      <c r="N640" s="724">
        <v>2</v>
      </c>
      <c r="O640" s="807">
        <v>1</v>
      </c>
      <c r="P640" s="725"/>
      <c r="Q640" s="740">
        <v>0</v>
      </c>
      <c r="R640" s="724"/>
      <c r="S640" s="740">
        <v>0</v>
      </c>
      <c r="T640" s="807"/>
      <c r="U640" s="763">
        <v>0</v>
      </c>
    </row>
    <row r="641" spans="1:21" ht="14.4" customHeight="1" x14ac:dyDescent="0.3">
      <c r="A641" s="723">
        <v>4</v>
      </c>
      <c r="B641" s="724" t="s">
        <v>2111</v>
      </c>
      <c r="C641" s="724" t="s">
        <v>2400</v>
      </c>
      <c r="D641" s="805" t="s">
        <v>4070</v>
      </c>
      <c r="E641" s="806" t="s">
        <v>2422</v>
      </c>
      <c r="F641" s="724" t="s">
        <v>2396</v>
      </c>
      <c r="G641" s="724" t="s">
        <v>3031</v>
      </c>
      <c r="H641" s="724" t="s">
        <v>563</v>
      </c>
      <c r="I641" s="724" t="s">
        <v>3032</v>
      </c>
      <c r="J641" s="724" t="s">
        <v>3033</v>
      </c>
      <c r="K641" s="724" t="s">
        <v>3034</v>
      </c>
      <c r="L641" s="725">
        <v>410</v>
      </c>
      <c r="M641" s="725">
        <v>9430</v>
      </c>
      <c r="N641" s="724">
        <v>23</v>
      </c>
      <c r="O641" s="807">
        <v>23</v>
      </c>
      <c r="P641" s="725">
        <v>8610</v>
      </c>
      <c r="Q641" s="740">
        <v>0.91304347826086951</v>
      </c>
      <c r="R641" s="724">
        <v>21</v>
      </c>
      <c r="S641" s="740">
        <v>0.91304347826086951</v>
      </c>
      <c r="T641" s="807">
        <v>21</v>
      </c>
      <c r="U641" s="763">
        <v>0.91304347826086951</v>
      </c>
    </row>
    <row r="642" spans="1:21" ht="14.4" customHeight="1" x14ac:dyDescent="0.3">
      <c r="A642" s="723">
        <v>4</v>
      </c>
      <c r="B642" s="724" t="s">
        <v>2111</v>
      </c>
      <c r="C642" s="724" t="s">
        <v>2400</v>
      </c>
      <c r="D642" s="805" t="s">
        <v>4070</v>
      </c>
      <c r="E642" s="806" t="s">
        <v>2422</v>
      </c>
      <c r="F642" s="724" t="s">
        <v>2396</v>
      </c>
      <c r="G642" s="724" t="s">
        <v>3031</v>
      </c>
      <c r="H642" s="724" t="s">
        <v>563</v>
      </c>
      <c r="I642" s="724" t="s">
        <v>3035</v>
      </c>
      <c r="J642" s="724" t="s">
        <v>3036</v>
      </c>
      <c r="K642" s="724" t="s">
        <v>3037</v>
      </c>
      <c r="L642" s="725">
        <v>566</v>
      </c>
      <c r="M642" s="725">
        <v>566</v>
      </c>
      <c r="N642" s="724">
        <v>1</v>
      </c>
      <c r="O642" s="807">
        <v>1</v>
      </c>
      <c r="P642" s="725">
        <v>566</v>
      </c>
      <c r="Q642" s="740">
        <v>1</v>
      </c>
      <c r="R642" s="724">
        <v>1</v>
      </c>
      <c r="S642" s="740">
        <v>1</v>
      </c>
      <c r="T642" s="807">
        <v>1</v>
      </c>
      <c r="U642" s="763">
        <v>1</v>
      </c>
    </row>
    <row r="643" spans="1:21" ht="14.4" customHeight="1" x14ac:dyDescent="0.3">
      <c r="A643" s="723">
        <v>4</v>
      </c>
      <c r="B643" s="724" t="s">
        <v>2111</v>
      </c>
      <c r="C643" s="724" t="s">
        <v>2400</v>
      </c>
      <c r="D643" s="805" t="s">
        <v>4070</v>
      </c>
      <c r="E643" s="806" t="s">
        <v>2422</v>
      </c>
      <c r="F643" s="724" t="s">
        <v>2396</v>
      </c>
      <c r="G643" s="724" t="s">
        <v>2466</v>
      </c>
      <c r="H643" s="724" t="s">
        <v>563</v>
      </c>
      <c r="I643" s="724" t="s">
        <v>2467</v>
      </c>
      <c r="J643" s="724" t="s">
        <v>2468</v>
      </c>
      <c r="K643" s="724" t="s">
        <v>2469</v>
      </c>
      <c r="L643" s="725">
        <v>900</v>
      </c>
      <c r="M643" s="725">
        <v>1800</v>
      </c>
      <c r="N643" s="724">
        <v>2</v>
      </c>
      <c r="O643" s="807">
        <v>2</v>
      </c>
      <c r="P643" s="725">
        <v>1800</v>
      </c>
      <c r="Q643" s="740">
        <v>1</v>
      </c>
      <c r="R643" s="724">
        <v>2</v>
      </c>
      <c r="S643" s="740">
        <v>1</v>
      </c>
      <c r="T643" s="807">
        <v>2</v>
      </c>
      <c r="U643" s="763">
        <v>1</v>
      </c>
    </row>
    <row r="644" spans="1:21" ht="14.4" customHeight="1" x14ac:dyDescent="0.3">
      <c r="A644" s="723">
        <v>4</v>
      </c>
      <c r="B644" s="724" t="s">
        <v>2111</v>
      </c>
      <c r="C644" s="724" t="s">
        <v>2400</v>
      </c>
      <c r="D644" s="805" t="s">
        <v>4070</v>
      </c>
      <c r="E644" s="806" t="s">
        <v>2423</v>
      </c>
      <c r="F644" s="724" t="s">
        <v>2394</v>
      </c>
      <c r="G644" s="724" t="s">
        <v>3116</v>
      </c>
      <c r="H644" s="724" t="s">
        <v>975</v>
      </c>
      <c r="I644" s="724" t="s">
        <v>1840</v>
      </c>
      <c r="J644" s="724" t="s">
        <v>2366</v>
      </c>
      <c r="K644" s="724" t="s">
        <v>2367</v>
      </c>
      <c r="L644" s="725">
        <v>9.4</v>
      </c>
      <c r="M644" s="725">
        <v>9.4</v>
      </c>
      <c r="N644" s="724">
        <v>1</v>
      </c>
      <c r="O644" s="807">
        <v>1</v>
      </c>
      <c r="P644" s="725"/>
      <c r="Q644" s="740">
        <v>0</v>
      </c>
      <c r="R644" s="724"/>
      <c r="S644" s="740">
        <v>0</v>
      </c>
      <c r="T644" s="807"/>
      <c r="U644" s="763">
        <v>0</v>
      </c>
    </row>
    <row r="645" spans="1:21" ht="14.4" customHeight="1" x14ac:dyDescent="0.3">
      <c r="A645" s="723">
        <v>4</v>
      </c>
      <c r="B645" s="724" t="s">
        <v>2111</v>
      </c>
      <c r="C645" s="724" t="s">
        <v>2400</v>
      </c>
      <c r="D645" s="805" t="s">
        <v>4070</v>
      </c>
      <c r="E645" s="806" t="s">
        <v>2423</v>
      </c>
      <c r="F645" s="724" t="s">
        <v>2394</v>
      </c>
      <c r="G645" s="724" t="s">
        <v>2450</v>
      </c>
      <c r="H645" s="724" t="s">
        <v>563</v>
      </c>
      <c r="I645" s="724" t="s">
        <v>3442</v>
      </c>
      <c r="J645" s="724" t="s">
        <v>3443</v>
      </c>
      <c r="K645" s="724" t="s">
        <v>3444</v>
      </c>
      <c r="L645" s="725">
        <v>154.36000000000001</v>
      </c>
      <c r="M645" s="725">
        <v>154.36000000000001</v>
      </c>
      <c r="N645" s="724">
        <v>1</v>
      </c>
      <c r="O645" s="807">
        <v>0.5</v>
      </c>
      <c r="P645" s="725">
        <v>154.36000000000001</v>
      </c>
      <c r="Q645" s="740">
        <v>1</v>
      </c>
      <c r="R645" s="724">
        <v>1</v>
      </c>
      <c r="S645" s="740">
        <v>1</v>
      </c>
      <c r="T645" s="807">
        <v>0.5</v>
      </c>
      <c r="U645" s="763">
        <v>1</v>
      </c>
    </row>
    <row r="646" spans="1:21" ht="14.4" customHeight="1" x14ac:dyDescent="0.3">
      <c r="A646" s="723">
        <v>4</v>
      </c>
      <c r="B646" s="724" t="s">
        <v>2111</v>
      </c>
      <c r="C646" s="724" t="s">
        <v>2400</v>
      </c>
      <c r="D646" s="805" t="s">
        <v>4070</v>
      </c>
      <c r="E646" s="806" t="s">
        <v>2423</v>
      </c>
      <c r="F646" s="724" t="s">
        <v>2394</v>
      </c>
      <c r="G646" s="724" t="s">
        <v>2450</v>
      </c>
      <c r="H646" s="724" t="s">
        <v>975</v>
      </c>
      <c r="I646" s="724" t="s">
        <v>1623</v>
      </c>
      <c r="J646" s="724" t="s">
        <v>1062</v>
      </c>
      <c r="K646" s="724" t="s">
        <v>2314</v>
      </c>
      <c r="L646" s="725">
        <v>154.36000000000001</v>
      </c>
      <c r="M646" s="725">
        <v>154.36000000000001</v>
      </c>
      <c r="N646" s="724">
        <v>1</v>
      </c>
      <c r="O646" s="807">
        <v>0.5</v>
      </c>
      <c r="P646" s="725"/>
      <c r="Q646" s="740">
        <v>0</v>
      </c>
      <c r="R646" s="724"/>
      <c r="S646" s="740">
        <v>0</v>
      </c>
      <c r="T646" s="807"/>
      <c r="U646" s="763">
        <v>0</v>
      </c>
    </row>
    <row r="647" spans="1:21" ht="14.4" customHeight="1" x14ac:dyDescent="0.3">
      <c r="A647" s="723">
        <v>4</v>
      </c>
      <c r="B647" s="724" t="s">
        <v>2111</v>
      </c>
      <c r="C647" s="724" t="s">
        <v>2400</v>
      </c>
      <c r="D647" s="805" t="s">
        <v>4070</v>
      </c>
      <c r="E647" s="806" t="s">
        <v>2423</v>
      </c>
      <c r="F647" s="724" t="s">
        <v>2394</v>
      </c>
      <c r="G647" s="724" t="s">
        <v>2450</v>
      </c>
      <c r="H647" s="724" t="s">
        <v>975</v>
      </c>
      <c r="I647" s="724" t="s">
        <v>3445</v>
      </c>
      <c r="J647" s="724" t="s">
        <v>3446</v>
      </c>
      <c r="K647" s="724" t="s">
        <v>3447</v>
      </c>
      <c r="L647" s="725">
        <v>111.22</v>
      </c>
      <c r="M647" s="725">
        <v>111.22</v>
      </c>
      <c r="N647" s="724">
        <v>1</v>
      </c>
      <c r="O647" s="807">
        <v>0.5</v>
      </c>
      <c r="P647" s="725">
        <v>111.22</v>
      </c>
      <c r="Q647" s="740">
        <v>1</v>
      </c>
      <c r="R647" s="724">
        <v>1</v>
      </c>
      <c r="S647" s="740">
        <v>1</v>
      </c>
      <c r="T647" s="807">
        <v>0.5</v>
      </c>
      <c r="U647" s="763">
        <v>1</v>
      </c>
    </row>
    <row r="648" spans="1:21" ht="14.4" customHeight="1" x14ac:dyDescent="0.3">
      <c r="A648" s="723">
        <v>4</v>
      </c>
      <c r="B648" s="724" t="s">
        <v>2111</v>
      </c>
      <c r="C648" s="724" t="s">
        <v>2400</v>
      </c>
      <c r="D648" s="805" t="s">
        <v>4070</v>
      </c>
      <c r="E648" s="806" t="s">
        <v>2423</v>
      </c>
      <c r="F648" s="724" t="s">
        <v>2394</v>
      </c>
      <c r="G648" s="724" t="s">
        <v>2560</v>
      </c>
      <c r="H648" s="724" t="s">
        <v>563</v>
      </c>
      <c r="I648" s="724" t="s">
        <v>1709</v>
      </c>
      <c r="J648" s="724" t="s">
        <v>1710</v>
      </c>
      <c r="K648" s="724" t="s">
        <v>2561</v>
      </c>
      <c r="L648" s="725">
        <v>42.51</v>
      </c>
      <c r="M648" s="725">
        <v>42.51</v>
      </c>
      <c r="N648" s="724">
        <v>1</v>
      </c>
      <c r="O648" s="807">
        <v>0.5</v>
      </c>
      <c r="P648" s="725"/>
      <c r="Q648" s="740">
        <v>0</v>
      </c>
      <c r="R648" s="724"/>
      <c r="S648" s="740">
        <v>0</v>
      </c>
      <c r="T648" s="807"/>
      <c r="U648" s="763">
        <v>0</v>
      </c>
    </row>
    <row r="649" spans="1:21" ht="14.4" customHeight="1" x14ac:dyDescent="0.3">
      <c r="A649" s="723">
        <v>4</v>
      </c>
      <c r="B649" s="724" t="s">
        <v>2111</v>
      </c>
      <c r="C649" s="724" t="s">
        <v>2400</v>
      </c>
      <c r="D649" s="805" t="s">
        <v>4070</v>
      </c>
      <c r="E649" s="806" t="s">
        <v>2423</v>
      </c>
      <c r="F649" s="724" t="s">
        <v>2394</v>
      </c>
      <c r="G649" s="724" t="s">
        <v>2544</v>
      </c>
      <c r="H649" s="724" t="s">
        <v>563</v>
      </c>
      <c r="I649" s="724" t="s">
        <v>3056</v>
      </c>
      <c r="J649" s="724" t="s">
        <v>1358</v>
      </c>
      <c r="K649" s="724" t="s">
        <v>3057</v>
      </c>
      <c r="L649" s="725">
        <v>33</v>
      </c>
      <c r="M649" s="725">
        <v>33</v>
      </c>
      <c r="N649" s="724">
        <v>1</v>
      </c>
      <c r="O649" s="807">
        <v>0.5</v>
      </c>
      <c r="P649" s="725"/>
      <c r="Q649" s="740">
        <v>0</v>
      </c>
      <c r="R649" s="724"/>
      <c r="S649" s="740">
        <v>0</v>
      </c>
      <c r="T649" s="807"/>
      <c r="U649" s="763">
        <v>0</v>
      </c>
    </row>
    <row r="650" spans="1:21" ht="14.4" customHeight="1" x14ac:dyDescent="0.3">
      <c r="A650" s="723">
        <v>4</v>
      </c>
      <c r="B650" s="724" t="s">
        <v>2111</v>
      </c>
      <c r="C650" s="724" t="s">
        <v>2400</v>
      </c>
      <c r="D650" s="805" t="s">
        <v>4070</v>
      </c>
      <c r="E650" s="806" t="s">
        <v>2423</v>
      </c>
      <c r="F650" s="724" t="s">
        <v>2394</v>
      </c>
      <c r="G650" s="724" t="s">
        <v>3058</v>
      </c>
      <c r="H650" s="724" t="s">
        <v>563</v>
      </c>
      <c r="I650" s="724" t="s">
        <v>3448</v>
      </c>
      <c r="J650" s="724" t="s">
        <v>3449</v>
      </c>
      <c r="K650" s="724" t="s">
        <v>3450</v>
      </c>
      <c r="L650" s="725">
        <v>89.91</v>
      </c>
      <c r="M650" s="725">
        <v>179.82</v>
      </c>
      <c r="N650" s="724">
        <v>2</v>
      </c>
      <c r="O650" s="807">
        <v>1.5</v>
      </c>
      <c r="P650" s="725">
        <v>89.91</v>
      </c>
      <c r="Q650" s="740">
        <v>0.5</v>
      </c>
      <c r="R650" s="724">
        <v>1</v>
      </c>
      <c r="S650" s="740">
        <v>0.5</v>
      </c>
      <c r="T650" s="807">
        <v>0.5</v>
      </c>
      <c r="U650" s="763">
        <v>0.33333333333333331</v>
      </c>
    </row>
    <row r="651" spans="1:21" ht="14.4" customHeight="1" x14ac:dyDescent="0.3">
      <c r="A651" s="723">
        <v>4</v>
      </c>
      <c r="B651" s="724" t="s">
        <v>2111</v>
      </c>
      <c r="C651" s="724" t="s">
        <v>2400</v>
      </c>
      <c r="D651" s="805" t="s">
        <v>4070</v>
      </c>
      <c r="E651" s="806" t="s">
        <v>2423</v>
      </c>
      <c r="F651" s="724" t="s">
        <v>2394</v>
      </c>
      <c r="G651" s="724" t="s">
        <v>3144</v>
      </c>
      <c r="H651" s="724" t="s">
        <v>563</v>
      </c>
      <c r="I651" s="724" t="s">
        <v>3451</v>
      </c>
      <c r="J651" s="724" t="s">
        <v>2019</v>
      </c>
      <c r="K651" s="724" t="s">
        <v>2473</v>
      </c>
      <c r="L651" s="725">
        <v>98.75</v>
      </c>
      <c r="M651" s="725">
        <v>98.75</v>
      </c>
      <c r="N651" s="724">
        <v>1</v>
      </c>
      <c r="O651" s="807">
        <v>1</v>
      </c>
      <c r="P651" s="725"/>
      <c r="Q651" s="740">
        <v>0</v>
      </c>
      <c r="R651" s="724"/>
      <c r="S651" s="740">
        <v>0</v>
      </c>
      <c r="T651" s="807"/>
      <c r="U651" s="763">
        <v>0</v>
      </c>
    </row>
    <row r="652" spans="1:21" ht="14.4" customHeight="1" x14ac:dyDescent="0.3">
      <c r="A652" s="723">
        <v>4</v>
      </c>
      <c r="B652" s="724" t="s">
        <v>2111</v>
      </c>
      <c r="C652" s="724" t="s">
        <v>2400</v>
      </c>
      <c r="D652" s="805" t="s">
        <v>4070</v>
      </c>
      <c r="E652" s="806" t="s">
        <v>2423</v>
      </c>
      <c r="F652" s="724" t="s">
        <v>2394</v>
      </c>
      <c r="G652" s="724" t="s">
        <v>3144</v>
      </c>
      <c r="H652" s="724" t="s">
        <v>563</v>
      </c>
      <c r="I652" s="724" t="s">
        <v>3452</v>
      </c>
      <c r="J652" s="724" t="s">
        <v>3453</v>
      </c>
      <c r="K652" s="724" t="s">
        <v>3454</v>
      </c>
      <c r="L652" s="725">
        <v>77.599999999999994</v>
      </c>
      <c r="M652" s="725">
        <v>77.599999999999994</v>
      </c>
      <c r="N652" s="724">
        <v>1</v>
      </c>
      <c r="O652" s="807">
        <v>1</v>
      </c>
      <c r="P652" s="725"/>
      <c r="Q652" s="740">
        <v>0</v>
      </c>
      <c r="R652" s="724"/>
      <c r="S652" s="740">
        <v>0</v>
      </c>
      <c r="T652" s="807"/>
      <c r="U652" s="763">
        <v>0</v>
      </c>
    </row>
    <row r="653" spans="1:21" ht="14.4" customHeight="1" x14ac:dyDescent="0.3">
      <c r="A653" s="723">
        <v>4</v>
      </c>
      <c r="B653" s="724" t="s">
        <v>2111</v>
      </c>
      <c r="C653" s="724" t="s">
        <v>2400</v>
      </c>
      <c r="D653" s="805" t="s">
        <v>4070</v>
      </c>
      <c r="E653" s="806" t="s">
        <v>2423</v>
      </c>
      <c r="F653" s="724" t="s">
        <v>2394</v>
      </c>
      <c r="G653" s="724" t="s">
        <v>3455</v>
      </c>
      <c r="H653" s="724" t="s">
        <v>563</v>
      </c>
      <c r="I653" s="724" t="s">
        <v>3456</v>
      </c>
      <c r="J653" s="724" t="s">
        <v>3457</v>
      </c>
      <c r="K653" s="724" t="s">
        <v>3458</v>
      </c>
      <c r="L653" s="725">
        <v>0</v>
      </c>
      <c r="M653" s="725">
        <v>0</v>
      </c>
      <c r="N653" s="724">
        <v>1</v>
      </c>
      <c r="O653" s="807">
        <v>1</v>
      </c>
      <c r="P653" s="725"/>
      <c r="Q653" s="740"/>
      <c r="R653" s="724"/>
      <c r="S653" s="740">
        <v>0</v>
      </c>
      <c r="T653" s="807"/>
      <c r="U653" s="763">
        <v>0</v>
      </c>
    </row>
    <row r="654" spans="1:21" ht="14.4" customHeight="1" x14ac:dyDescent="0.3">
      <c r="A654" s="723">
        <v>4</v>
      </c>
      <c r="B654" s="724" t="s">
        <v>2111</v>
      </c>
      <c r="C654" s="724" t="s">
        <v>2400</v>
      </c>
      <c r="D654" s="805" t="s">
        <v>4070</v>
      </c>
      <c r="E654" s="806" t="s">
        <v>2423</v>
      </c>
      <c r="F654" s="724" t="s">
        <v>2394</v>
      </c>
      <c r="G654" s="724" t="s">
        <v>3459</v>
      </c>
      <c r="H654" s="724" t="s">
        <v>563</v>
      </c>
      <c r="I654" s="724" t="s">
        <v>3460</v>
      </c>
      <c r="J654" s="724" t="s">
        <v>3461</v>
      </c>
      <c r="K654" s="724" t="s">
        <v>3462</v>
      </c>
      <c r="L654" s="725">
        <v>17.239999999999998</v>
      </c>
      <c r="M654" s="725">
        <v>51.72</v>
      </c>
      <c r="N654" s="724">
        <v>3</v>
      </c>
      <c r="O654" s="807">
        <v>1</v>
      </c>
      <c r="P654" s="725"/>
      <c r="Q654" s="740">
        <v>0</v>
      </c>
      <c r="R654" s="724"/>
      <c r="S654" s="740">
        <v>0</v>
      </c>
      <c r="T654" s="807"/>
      <c r="U654" s="763">
        <v>0</v>
      </c>
    </row>
    <row r="655" spans="1:21" ht="14.4" customHeight="1" x14ac:dyDescent="0.3">
      <c r="A655" s="723">
        <v>4</v>
      </c>
      <c r="B655" s="724" t="s">
        <v>2111</v>
      </c>
      <c r="C655" s="724" t="s">
        <v>2400</v>
      </c>
      <c r="D655" s="805" t="s">
        <v>4070</v>
      </c>
      <c r="E655" s="806" t="s">
        <v>2423</v>
      </c>
      <c r="F655" s="724" t="s">
        <v>2394</v>
      </c>
      <c r="G655" s="724" t="s">
        <v>2494</v>
      </c>
      <c r="H655" s="724" t="s">
        <v>975</v>
      </c>
      <c r="I655" s="724" t="s">
        <v>1047</v>
      </c>
      <c r="J655" s="724" t="s">
        <v>1048</v>
      </c>
      <c r="K655" s="724" t="s">
        <v>2196</v>
      </c>
      <c r="L655" s="725">
        <v>0</v>
      </c>
      <c r="M655" s="725">
        <v>0</v>
      </c>
      <c r="N655" s="724">
        <v>2</v>
      </c>
      <c r="O655" s="807">
        <v>1</v>
      </c>
      <c r="P655" s="725">
        <v>0</v>
      </c>
      <c r="Q655" s="740"/>
      <c r="R655" s="724">
        <v>1</v>
      </c>
      <c r="S655" s="740">
        <v>0.5</v>
      </c>
      <c r="T655" s="807">
        <v>0.5</v>
      </c>
      <c r="U655" s="763">
        <v>0.5</v>
      </c>
    </row>
    <row r="656" spans="1:21" ht="14.4" customHeight="1" x14ac:dyDescent="0.3">
      <c r="A656" s="723">
        <v>4</v>
      </c>
      <c r="B656" s="724" t="s">
        <v>2111</v>
      </c>
      <c r="C656" s="724" t="s">
        <v>2400</v>
      </c>
      <c r="D656" s="805" t="s">
        <v>4070</v>
      </c>
      <c r="E656" s="806" t="s">
        <v>2423</v>
      </c>
      <c r="F656" s="724" t="s">
        <v>2394</v>
      </c>
      <c r="G656" s="724" t="s">
        <v>2534</v>
      </c>
      <c r="H656" s="724" t="s">
        <v>563</v>
      </c>
      <c r="I656" s="724" t="s">
        <v>1395</v>
      </c>
      <c r="J656" s="724" t="s">
        <v>1396</v>
      </c>
      <c r="K656" s="724" t="s">
        <v>2364</v>
      </c>
      <c r="L656" s="725">
        <v>0</v>
      </c>
      <c r="M656" s="725">
        <v>0</v>
      </c>
      <c r="N656" s="724">
        <v>1</v>
      </c>
      <c r="O656" s="807">
        <v>1</v>
      </c>
      <c r="P656" s="725"/>
      <c r="Q656" s="740"/>
      <c r="R656" s="724"/>
      <c r="S656" s="740">
        <v>0</v>
      </c>
      <c r="T656" s="807"/>
      <c r="U656" s="763">
        <v>0</v>
      </c>
    </row>
    <row r="657" spans="1:21" ht="14.4" customHeight="1" x14ac:dyDescent="0.3">
      <c r="A657" s="723">
        <v>4</v>
      </c>
      <c r="B657" s="724" t="s">
        <v>2111</v>
      </c>
      <c r="C657" s="724" t="s">
        <v>2400</v>
      </c>
      <c r="D657" s="805" t="s">
        <v>4070</v>
      </c>
      <c r="E657" s="806" t="s">
        <v>2423</v>
      </c>
      <c r="F657" s="724" t="s">
        <v>2394</v>
      </c>
      <c r="G657" s="724" t="s">
        <v>3463</v>
      </c>
      <c r="H657" s="724" t="s">
        <v>975</v>
      </c>
      <c r="I657" s="724" t="s">
        <v>3464</v>
      </c>
      <c r="J657" s="724" t="s">
        <v>2232</v>
      </c>
      <c r="K657" s="724" t="s">
        <v>3465</v>
      </c>
      <c r="L657" s="725">
        <v>69.55</v>
      </c>
      <c r="M657" s="725">
        <v>69.55</v>
      </c>
      <c r="N657" s="724">
        <v>1</v>
      </c>
      <c r="O657" s="807">
        <v>0.5</v>
      </c>
      <c r="P657" s="725">
        <v>69.55</v>
      </c>
      <c r="Q657" s="740">
        <v>1</v>
      </c>
      <c r="R657" s="724">
        <v>1</v>
      </c>
      <c r="S657" s="740">
        <v>1</v>
      </c>
      <c r="T657" s="807">
        <v>0.5</v>
      </c>
      <c r="U657" s="763">
        <v>1</v>
      </c>
    </row>
    <row r="658" spans="1:21" ht="14.4" customHeight="1" x14ac:dyDescent="0.3">
      <c r="A658" s="723">
        <v>4</v>
      </c>
      <c r="B658" s="724" t="s">
        <v>2111</v>
      </c>
      <c r="C658" s="724" t="s">
        <v>2400</v>
      </c>
      <c r="D658" s="805" t="s">
        <v>4070</v>
      </c>
      <c r="E658" s="806" t="s">
        <v>2423</v>
      </c>
      <c r="F658" s="724" t="s">
        <v>2394</v>
      </c>
      <c r="G658" s="724" t="s">
        <v>3463</v>
      </c>
      <c r="H658" s="724" t="s">
        <v>563</v>
      </c>
      <c r="I658" s="724" t="s">
        <v>3466</v>
      </c>
      <c r="J658" s="724" t="s">
        <v>2232</v>
      </c>
      <c r="K658" s="724" t="s">
        <v>3467</v>
      </c>
      <c r="L658" s="725">
        <v>0</v>
      </c>
      <c r="M658" s="725">
        <v>0</v>
      </c>
      <c r="N658" s="724">
        <v>1</v>
      </c>
      <c r="O658" s="807">
        <v>0.5</v>
      </c>
      <c r="P658" s="725">
        <v>0</v>
      </c>
      <c r="Q658" s="740"/>
      <c r="R658" s="724">
        <v>1</v>
      </c>
      <c r="S658" s="740">
        <v>1</v>
      </c>
      <c r="T658" s="807">
        <v>0.5</v>
      </c>
      <c r="U658" s="763">
        <v>1</v>
      </c>
    </row>
    <row r="659" spans="1:21" ht="14.4" customHeight="1" x14ac:dyDescent="0.3">
      <c r="A659" s="723">
        <v>4</v>
      </c>
      <c r="B659" s="724" t="s">
        <v>2111</v>
      </c>
      <c r="C659" s="724" t="s">
        <v>2400</v>
      </c>
      <c r="D659" s="805" t="s">
        <v>4070</v>
      </c>
      <c r="E659" s="806" t="s">
        <v>2423</v>
      </c>
      <c r="F659" s="724" t="s">
        <v>2394</v>
      </c>
      <c r="G659" s="724" t="s">
        <v>3463</v>
      </c>
      <c r="H659" s="724" t="s">
        <v>975</v>
      </c>
      <c r="I659" s="724" t="s">
        <v>1028</v>
      </c>
      <c r="J659" s="724" t="s">
        <v>2232</v>
      </c>
      <c r="K659" s="724" t="s">
        <v>2233</v>
      </c>
      <c r="L659" s="725">
        <v>46.07</v>
      </c>
      <c r="M659" s="725">
        <v>46.07</v>
      </c>
      <c r="N659" s="724">
        <v>1</v>
      </c>
      <c r="O659" s="807">
        <v>0.5</v>
      </c>
      <c r="P659" s="725"/>
      <c r="Q659" s="740">
        <v>0</v>
      </c>
      <c r="R659" s="724"/>
      <c r="S659" s="740">
        <v>0</v>
      </c>
      <c r="T659" s="807"/>
      <c r="U659" s="763">
        <v>0</v>
      </c>
    </row>
    <row r="660" spans="1:21" ht="14.4" customHeight="1" x14ac:dyDescent="0.3">
      <c r="A660" s="723">
        <v>4</v>
      </c>
      <c r="B660" s="724" t="s">
        <v>2111</v>
      </c>
      <c r="C660" s="724" t="s">
        <v>2400</v>
      </c>
      <c r="D660" s="805" t="s">
        <v>4070</v>
      </c>
      <c r="E660" s="806" t="s">
        <v>2423</v>
      </c>
      <c r="F660" s="724" t="s">
        <v>2394</v>
      </c>
      <c r="G660" s="724" t="s">
        <v>3463</v>
      </c>
      <c r="H660" s="724" t="s">
        <v>975</v>
      </c>
      <c r="I660" s="724" t="s">
        <v>3468</v>
      </c>
      <c r="J660" s="724" t="s">
        <v>2232</v>
      </c>
      <c r="K660" s="724" t="s">
        <v>3469</v>
      </c>
      <c r="L660" s="725">
        <v>118.54</v>
      </c>
      <c r="M660" s="725">
        <v>118.54</v>
      </c>
      <c r="N660" s="724">
        <v>1</v>
      </c>
      <c r="O660" s="807">
        <v>1</v>
      </c>
      <c r="P660" s="725">
        <v>118.54</v>
      </c>
      <c r="Q660" s="740">
        <v>1</v>
      </c>
      <c r="R660" s="724">
        <v>1</v>
      </c>
      <c r="S660" s="740">
        <v>1</v>
      </c>
      <c r="T660" s="807">
        <v>1</v>
      </c>
      <c r="U660" s="763">
        <v>1</v>
      </c>
    </row>
    <row r="661" spans="1:21" ht="14.4" customHeight="1" x14ac:dyDescent="0.3">
      <c r="A661" s="723">
        <v>4</v>
      </c>
      <c r="B661" s="724" t="s">
        <v>2111</v>
      </c>
      <c r="C661" s="724" t="s">
        <v>2400</v>
      </c>
      <c r="D661" s="805" t="s">
        <v>4070</v>
      </c>
      <c r="E661" s="806" t="s">
        <v>2423</v>
      </c>
      <c r="F661" s="724" t="s">
        <v>2394</v>
      </c>
      <c r="G661" s="724" t="s">
        <v>2727</v>
      </c>
      <c r="H661" s="724" t="s">
        <v>563</v>
      </c>
      <c r="I661" s="724" t="s">
        <v>706</v>
      </c>
      <c r="J661" s="724" t="s">
        <v>707</v>
      </c>
      <c r="K661" s="724" t="s">
        <v>2728</v>
      </c>
      <c r="L661" s="725">
        <v>256.67</v>
      </c>
      <c r="M661" s="725">
        <v>1026.68</v>
      </c>
      <c r="N661" s="724">
        <v>4</v>
      </c>
      <c r="O661" s="807">
        <v>4</v>
      </c>
      <c r="P661" s="725">
        <v>1026.68</v>
      </c>
      <c r="Q661" s="740">
        <v>1</v>
      </c>
      <c r="R661" s="724">
        <v>4</v>
      </c>
      <c r="S661" s="740">
        <v>1</v>
      </c>
      <c r="T661" s="807">
        <v>4</v>
      </c>
      <c r="U661" s="763">
        <v>1</v>
      </c>
    </row>
    <row r="662" spans="1:21" ht="14.4" customHeight="1" x14ac:dyDescent="0.3">
      <c r="A662" s="723">
        <v>4</v>
      </c>
      <c r="B662" s="724" t="s">
        <v>2111</v>
      </c>
      <c r="C662" s="724" t="s">
        <v>2400</v>
      </c>
      <c r="D662" s="805" t="s">
        <v>4070</v>
      </c>
      <c r="E662" s="806" t="s">
        <v>2423</v>
      </c>
      <c r="F662" s="724" t="s">
        <v>2394</v>
      </c>
      <c r="G662" s="724" t="s">
        <v>3124</v>
      </c>
      <c r="H662" s="724" t="s">
        <v>563</v>
      </c>
      <c r="I662" s="724" t="s">
        <v>3125</v>
      </c>
      <c r="J662" s="724" t="s">
        <v>3126</v>
      </c>
      <c r="K662" s="724" t="s">
        <v>2209</v>
      </c>
      <c r="L662" s="725">
        <v>38.56</v>
      </c>
      <c r="M662" s="725">
        <v>38.56</v>
      </c>
      <c r="N662" s="724">
        <v>1</v>
      </c>
      <c r="O662" s="807">
        <v>0.5</v>
      </c>
      <c r="P662" s="725">
        <v>38.56</v>
      </c>
      <c r="Q662" s="740">
        <v>1</v>
      </c>
      <c r="R662" s="724">
        <v>1</v>
      </c>
      <c r="S662" s="740">
        <v>1</v>
      </c>
      <c r="T662" s="807">
        <v>0.5</v>
      </c>
      <c r="U662" s="763">
        <v>1</v>
      </c>
    </row>
    <row r="663" spans="1:21" ht="14.4" customHeight="1" x14ac:dyDescent="0.3">
      <c r="A663" s="723">
        <v>4</v>
      </c>
      <c r="B663" s="724" t="s">
        <v>2111</v>
      </c>
      <c r="C663" s="724" t="s">
        <v>2400</v>
      </c>
      <c r="D663" s="805" t="s">
        <v>4070</v>
      </c>
      <c r="E663" s="806" t="s">
        <v>2423</v>
      </c>
      <c r="F663" s="724" t="s">
        <v>2394</v>
      </c>
      <c r="G663" s="724" t="s">
        <v>2452</v>
      </c>
      <c r="H663" s="724" t="s">
        <v>975</v>
      </c>
      <c r="I663" s="724" t="s">
        <v>1067</v>
      </c>
      <c r="J663" s="724" t="s">
        <v>1068</v>
      </c>
      <c r="K663" s="724" t="s">
        <v>2204</v>
      </c>
      <c r="L663" s="725">
        <v>490.89</v>
      </c>
      <c r="M663" s="725">
        <v>1472.67</v>
      </c>
      <c r="N663" s="724">
        <v>3</v>
      </c>
      <c r="O663" s="807">
        <v>1</v>
      </c>
      <c r="P663" s="725">
        <v>1472.67</v>
      </c>
      <c r="Q663" s="740">
        <v>1</v>
      </c>
      <c r="R663" s="724">
        <v>3</v>
      </c>
      <c r="S663" s="740">
        <v>1</v>
      </c>
      <c r="T663" s="807">
        <v>1</v>
      </c>
      <c r="U663" s="763">
        <v>1</v>
      </c>
    </row>
    <row r="664" spans="1:21" ht="14.4" customHeight="1" x14ac:dyDescent="0.3">
      <c r="A664" s="723">
        <v>4</v>
      </c>
      <c r="B664" s="724" t="s">
        <v>2111</v>
      </c>
      <c r="C664" s="724" t="s">
        <v>2400</v>
      </c>
      <c r="D664" s="805" t="s">
        <v>4070</v>
      </c>
      <c r="E664" s="806" t="s">
        <v>2423</v>
      </c>
      <c r="F664" s="724" t="s">
        <v>2394</v>
      </c>
      <c r="G664" s="724" t="s">
        <v>2515</v>
      </c>
      <c r="H664" s="724" t="s">
        <v>563</v>
      </c>
      <c r="I664" s="724" t="s">
        <v>2554</v>
      </c>
      <c r="J664" s="724" t="s">
        <v>1483</v>
      </c>
      <c r="K664" s="724" t="s">
        <v>2555</v>
      </c>
      <c r="L664" s="725">
        <v>57.64</v>
      </c>
      <c r="M664" s="725">
        <v>57.64</v>
      </c>
      <c r="N664" s="724">
        <v>1</v>
      </c>
      <c r="O664" s="807">
        <v>0.5</v>
      </c>
      <c r="P664" s="725">
        <v>57.64</v>
      </c>
      <c r="Q664" s="740">
        <v>1</v>
      </c>
      <c r="R664" s="724">
        <v>1</v>
      </c>
      <c r="S664" s="740">
        <v>1</v>
      </c>
      <c r="T664" s="807">
        <v>0.5</v>
      </c>
      <c r="U664" s="763">
        <v>1</v>
      </c>
    </row>
    <row r="665" spans="1:21" ht="14.4" customHeight="1" x14ac:dyDescent="0.3">
      <c r="A665" s="723">
        <v>4</v>
      </c>
      <c r="B665" s="724" t="s">
        <v>2111</v>
      </c>
      <c r="C665" s="724" t="s">
        <v>2400</v>
      </c>
      <c r="D665" s="805" t="s">
        <v>4070</v>
      </c>
      <c r="E665" s="806" t="s">
        <v>2423</v>
      </c>
      <c r="F665" s="724" t="s">
        <v>2394</v>
      </c>
      <c r="G665" s="724" t="s">
        <v>3470</v>
      </c>
      <c r="H665" s="724" t="s">
        <v>563</v>
      </c>
      <c r="I665" s="724" t="s">
        <v>3471</v>
      </c>
      <c r="J665" s="724" t="s">
        <v>3472</v>
      </c>
      <c r="K665" s="724" t="s">
        <v>3473</v>
      </c>
      <c r="L665" s="725">
        <v>173.31</v>
      </c>
      <c r="M665" s="725">
        <v>519.93000000000006</v>
      </c>
      <c r="N665" s="724">
        <v>3</v>
      </c>
      <c r="O665" s="807">
        <v>0.5</v>
      </c>
      <c r="P665" s="725"/>
      <c r="Q665" s="740">
        <v>0</v>
      </c>
      <c r="R665" s="724"/>
      <c r="S665" s="740">
        <v>0</v>
      </c>
      <c r="T665" s="807"/>
      <c r="U665" s="763">
        <v>0</v>
      </c>
    </row>
    <row r="666" spans="1:21" ht="14.4" customHeight="1" x14ac:dyDescent="0.3">
      <c r="A666" s="723">
        <v>4</v>
      </c>
      <c r="B666" s="724" t="s">
        <v>2111</v>
      </c>
      <c r="C666" s="724" t="s">
        <v>2400</v>
      </c>
      <c r="D666" s="805" t="s">
        <v>4070</v>
      </c>
      <c r="E666" s="806" t="s">
        <v>2423</v>
      </c>
      <c r="F666" s="724" t="s">
        <v>2394</v>
      </c>
      <c r="G666" s="724" t="s">
        <v>2739</v>
      </c>
      <c r="H666" s="724" t="s">
        <v>563</v>
      </c>
      <c r="I666" s="724" t="s">
        <v>2740</v>
      </c>
      <c r="J666" s="724" t="s">
        <v>2034</v>
      </c>
      <c r="K666" s="724" t="s">
        <v>2741</v>
      </c>
      <c r="L666" s="725">
        <v>256.67</v>
      </c>
      <c r="M666" s="725">
        <v>770.01</v>
      </c>
      <c r="N666" s="724">
        <v>3</v>
      </c>
      <c r="O666" s="807">
        <v>2.5</v>
      </c>
      <c r="P666" s="725">
        <v>256.67</v>
      </c>
      <c r="Q666" s="740">
        <v>0.33333333333333337</v>
      </c>
      <c r="R666" s="724">
        <v>1</v>
      </c>
      <c r="S666" s="740">
        <v>0.33333333333333331</v>
      </c>
      <c r="T666" s="807">
        <v>1</v>
      </c>
      <c r="U666" s="763">
        <v>0.4</v>
      </c>
    </row>
    <row r="667" spans="1:21" ht="14.4" customHeight="1" x14ac:dyDescent="0.3">
      <c r="A667" s="723">
        <v>4</v>
      </c>
      <c r="B667" s="724" t="s">
        <v>2111</v>
      </c>
      <c r="C667" s="724" t="s">
        <v>2400</v>
      </c>
      <c r="D667" s="805" t="s">
        <v>4070</v>
      </c>
      <c r="E667" s="806" t="s">
        <v>2423</v>
      </c>
      <c r="F667" s="724" t="s">
        <v>2394</v>
      </c>
      <c r="G667" s="724" t="s">
        <v>2457</v>
      </c>
      <c r="H667" s="724" t="s">
        <v>563</v>
      </c>
      <c r="I667" s="724" t="s">
        <v>924</v>
      </c>
      <c r="J667" s="724" t="s">
        <v>925</v>
      </c>
      <c r="K667" s="724" t="s">
        <v>2458</v>
      </c>
      <c r="L667" s="725">
        <v>108.44</v>
      </c>
      <c r="M667" s="725">
        <v>216.88</v>
      </c>
      <c r="N667" s="724">
        <v>2</v>
      </c>
      <c r="O667" s="807">
        <v>0.5</v>
      </c>
      <c r="P667" s="725">
        <v>216.88</v>
      </c>
      <c r="Q667" s="740">
        <v>1</v>
      </c>
      <c r="R667" s="724">
        <v>2</v>
      </c>
      <c r="S667" s="740">
        <v>1</v>
      </c>
      <c r="T667" s="807">
        <v>0.5</v>
      </c>
      <c r="U667" s="763">
        <v>1</v>
      </c>
    </row>
    <row r="668" spans="1:21" ht="14.4" customHeight="1" x14ac:dyDescent="0.3">
      <c r="A668" s="723">
        <v>4</v>
      </c>
      <c r="B668" s="724" t="s">
        <v>2111</v>
      </c>
      <c r="C668" s="724" t="s">
        <v>2400</v>
      </c>
      <c r="D668" s="805" t="s">
        <v>4070</v>
      </c>
      <c r="E668" s="806" t="s">
        <v>2423</v>
      </c>
      <c r="F668" s="724" t="s">
        <v>2394</v>
      </c>
      <c r="G668" s="724" t="s">
        <v>2457</v>
      </c>
      <c r="H668" s="724" t="s">
        <v>563</v>
      </c>
      <c r="I668" s="724" t="s">
        <v>2552</v>
      </c>
      <c r="J668" s="724" t="s">
        <v>925</v>
      </c>
      <c r="K668" s="724" t="s">
        <v>2458</v>
      </c>
      <c r="L668" s="725">
        <v>52.61</v>
      </c>
      <c r="M668" s="725">
        <v>52.61</v>
      </c>
      <c r="N668" s="724">
        <v>1</v>
      </c>
      <c r="O668" s="807">
        <v>1</v>
      </c>
      <c r="P668" s="725"/>
      <c r="Q668" s="740">
        <v>0</v>
      </c>
      <c r="R668" s="724"/>
      <c r="S668" s="740">
        <v>0</v>
      </c>
      <c r="T668" s="807"/>
      <c r="U668" s="763">
        <v>0</v>
      </c>
    </row>
    <row r="669" spans="1:21" ht="14.4" customHeight="1" x14ac:dyDescent="0.3">
      <c r="A669" s="723">
        <v>4</v>
      </c>
      <c r="B669" s="724" t="s">
        <v>2111</v>
      </c>
      <c r="C669" s="724" t="s">
        <v>2400</v>
      </c>
      <c r="D669" s="805" t="s">
        <v>4070</v>
      </c>
      <c r="E669" s="806" t="s">
        <v>2423</v>
      </c>
      <c r="F669" s="724" t="s">
        <v>2394</v>
      </c>
      <c r="G669" s="724" t="s">
        <v>2497</v>
      </c>
      <c r="H669" s="724" t="s">
        <v>563</v>
      </c>
      <c r="I669" s="724" t="s">
        <v>1789</v>
      </c>
      <c r="J669" s="724" t="s">
        <v>1790</v>
      </c>
      <c r="K669" s="724" t="s">
        <v>2498</v>
      </c>
      <c r="L669" s="725">
        <v>0</v>
      </c>
      <c r="M669" s="725">
        <v>0</v>
      </c>
      <c r="N669" s="724">
        <v>1</v>
      </c>
      <c r="O669" s="807">
        <v>1</v>
      </c>
      <c r="P669" s="725"/>
      <c r="Q669" s="740"/>
      <c r="R669" s="724"/>
      <c r="S669" s="740">
        <v>0</v>
      </c>
      <c r="T669" s="807"/>
      <c r="U669" s="763">
        <v>0</v>
      </c>
    </row>
    <row r="670" spans="1:21" ht="14.4" customHeight="1" x14ac:dyDescent="0.3">
      <c r="A670" s="723">
        <v>4</v>
      </c>
      <c r="B670" s="724" t="s">
        <v>2111</v>
      </c>
      <c r="C670" s="724" t="s">
        <v>2400</v>
      </c>
      <c r="D670" s="805" t="s">
        <v>4070</v>
      </c>
      <c r="E670" s="806" t="s">
        <v>2423</v>
      </c>
      <c r="F670" s="724" t="s">
        <v>2394</v>
      </c>
      <c r="G670" s="724" t="s">
        <v>3474</v>
      </c>
      <c r="H670" s="724" t="s">
        <v>975</v>
      </c>
      <c r="I670" s="724" t="s">
        <v>1535</v>
      </c>
      <c r="J670" s="724" t="s">
        <v>1536</v>
      </c>
      <c r="K670" s="724" t="s">
        <v>2332</v>
      </c>
      <c r="L670" s="725">
        <v>63.75</v>
      </c>
      <c r="M670" s="725">
        <v>63.75</v>
      </c>
      <c r="N670" s="724">
        <v>1</v>
      </c>
      <c r="O670" s="807">
        <v>1</v>
      </c>
      <c r="P670" s="725">
        <v>63.75</v>
      </c>
      <c r="Q670" s="740">
        <v>1</v>
      </c>
      <c r="R670" s="724">
        <v>1</v>
      </c>
      <c r="S670" s="740">
        <v>1</v>
      </c>
      <c r="T670" s="807">
        <v>1</v>
      </c>
      <c r="U670" s="763">
        <v>1</v>
      </c>
    </row>
    <row r="671" spans="1:21" ht="14.4" customHeight="1" x14ac:dyDescent="0.3">
      <c r="A671" s="723">
        <v>4</v>
      </c>
      <c r="B671" s="724" t="s">
        <v>2111</v>
      </c>
      <c r="C671" s="724" t="s">
        <v>2400</v>
      </c>
      <c r="D671" s="805" t="s">
        <v>4070</v>
      </c>
      <c r="E671" s="806" t="s">
        <v>2423</v>
      </c>
      <c r="F671" s="724" t="s">
        <v>2394</v>
      </c>
      <c r="G671" s="724" t="s">
        <v>2697</v>
      </c>
      <c r="H671" s="724" t="s">
        <v>563</v>
      </c>
      <c r="I671" s="724" t="s">
        <v>3475</v>
      </c>
      <c r="J671" s="724" t="s">
        <v>3476</v>
      </c>
      <c r="K671" s="724" t="s">
        <v>3477</v>
      </c>
      <c r="L671" s="725">
        <v>0</v>
      </c>
      <c r="M671" s="725">
        <v>0</v>
      </c>
      <c r="N671" s="724">
        <v>4</v>
      </c>
      <c r="O671" s="807">
        <v>1</v>
      </c>
      <c r="P671" s="725"/>
      <c r="Q671" s="740"/>
      <c r="R671" s="724"/>
      <c r="S671" s="740">
        <v>0</v>
      </c>
      <c r="T671" s="807"/>
      <c r="U671" s="763">
        <v>0</v>
      </c>
    </row>
    <row r="672" spans="1:21" ht="14.4" customHeight="1" x14ac:dyDescent="0.3">
      <c r="A672" s="723">
        <v>4</v>
      </c>
      <c r="B672" s="724" t="s">
        <v>2111</v>
      </c>
      <c r="C672" s="724" t="s">
        <v>2400</v>
      </c>
      <c r="D672" s="805" t="s">
        <v>4070</v>
      </c>
      <c r="E672" s="806" t="s">
        <v>2423</v>
      </c>
      <c r="F672" s="724" t="s">
        <v>2394</v>
      </c>
      <c r="G672" s="724" t="s">
        <v>2451</v>
      </c>
      <c r="H672" s="724" t="s">
        <v>975</v>
      </c>
      <c r="I672" s="724" t="s">
        <v>999</v>
      </c>
      <c r="J672" s="724" t="s">
        <v>2263</v>
      </c>
      <c r="K672" s="724" t="s">
        <v>2264</v>
      </c>
      <c r="L672" s="725">
        <v>0</v>
      </c>
      <c r="M672" s="725">
        <v>0</v>
      </c>
      <c r="N672" s="724">
        <v>4</v>
      </c>
      <c r="O672" s="807">
        <v>1</v>
      </c>
      <c r="P672" s="725">
        <v>0</v>
      </c>
      <c r="Q672" s="740"/>
      <c r="R672" s="724">
        <v>4</v>
      </c>
      <c r="S672" s="740">
        <v>1</v>
      </c>
      <c r="T672" s="807">
        <v>1</v>
      </c>
      <c r="U672" s="763">
        <v>1</v>
      </c>
    </row>
    <row r="673" spans="1:21" ht="14.4" customHeight="1" x14ac:dyDescent="0.3">
      <c r="A673" s="723">
        <v>4</v>
      </c>
      <c r="B673" s="724" t="s">
        <v>2111</v>
      </c>
      <c r="C673" s="724" t="s">
        <v>2400</v>
      </c>
      <c r="D673" s="805" t="s">
        <v>4070</v>
      </c>
      <c r="E673" s="806" t="s">
        <v>2423</v>
      </c>
      <c r="F673" s="724" t="s">
        <v>2394</v>
      </c>
      <c r="G673" s="724" t="s">
        <v>2557</v>
      </c>
      <c r="H673" s="724" t="s">
        <v>563</v>
      </c>
      <c r="I673" s="724" t="s">
        <v>3478</v>
      </c>
      <c r="J673" s="724" t="s">
        <v>1274</v>
      </c>
      <c r="K673" s="724" t="s">
        <v>2559</v>
      </c>
      <c r="L673" s="725">
        <v>210.38</v>
      </c>
      <c r="M673" s="725">
        <v>210.38</v>
      </c>
      <c r="N673" s="724">
        <v>1</v>
      </c>
      <c r="O673" s="807">
        <v>0.5</v>
      </c>
      <c r="P673" s="725"/>
      <c r="Q673" s="740">
        <v>0</v>
      </c>
      <c r="R673" s="724"/>
      <c r="S673" s="740">
        <v>0</v>
      </c>
      <c r="T673" s="807"/>
      <c r="U673" s="763">
        <v>0</v>
      </c>
    </row>
    <row r="674" spans="1:21" ht="14.4" customHeight="1" x14ac:dyDescent="0.3">
      <c r="A674" s="723">
        <v>4</v>
      </c>
      <c r="B674" s="724" t="s">
        <v>2111</v>
      </c>
      <c r="C674" s="724" t="s">
        <v>2400</v>
      </c>
      <c r="D674" s="805" t="s">
        <v>4070</v>
      </c>
      <c r="E674" s="806" t="s">
        <v>2423</v>
      </c>
      <c r="F674" s="724" t="s">
        <v>2394</v>
      </c>
      <c r="G674" s="724" t="s">
        <v>3479</v>
      </c>
      <c r="H674" s="724" t="s">
        <v>563</v>
      </c>
      <c r="I674" s="724" t="s">
        <v>3480</v>
      </c>
      <c r="J674" s="724" t="s">
        <v>3481</v>
      </c>
      <c r="K674" s="724" t="s">
        <v>3482</v>
      </c>
      <c r="L674" s="725">
        <v>0</v>
      </c>
      <c r="M674" s="725">
        <v>0</v>
      </c>
      <c r="N674" s="724">
        <v>1</v>
      </c>
      <c r="O674" s="807">
        <v>0.5</v>
      </c>
      <c r="P674" s="725"/>
      <c r="Q674" s="740"/>
      <c r="R674" s="724"/>
      <c r="S674" s="740">
        <v>0</v>
      </c>
      <c r="T674" s="807"/>
      <c r="U674" s="763">
        <v>0</v>
      </c>
    </row>
    <row r="675" spans="1:21" ht="14.4" customHeight="1" x14ac:dyDescent="0.3">
      <c r="A675" s="723">
        <v>4</v>
      </c>
      <c r="B675" s="724" t="s">
        <v>2111</v>
      </c>
      <c r="C675" s="724" t="s">
        <v>2400</v>
      </c>
      <c r="D675" s="805" t="s">
        <v>4070</v>
      </c>
      <c r="E675" s="806" t="s">
        <v>2423</v>
      </c>
      <c r="F675" s="724" t="s">
        <v>2394</v>
      </c>
      <c r="G675" s="724" t="s">
        <v>2745</v>
      </c>
      <c r="H675" s="724" t="s">
        <v>975</v>
      </c>
      <c r="I675" s="724" t="s">
        <v>1837</v>
      </c>
      <c r="J675" s="724" t="s">
        <v>1052</v>
      </c>
      <c r="K675" s="724" t="s">
        <v>2369</v>
      </c>
      <c r="L675" s="725">
        <v>0</v>
      </c>
      <c r="M675" s="725">
        <v>0</v>
      </c>
      <c r="N675" s="724">
        <v>2</v>
      </c>
      <c r="O675" s="807">
        <v>0.5</v>
      </c>
      <c r="P675" s="725"/>
      <c r="Q675" s="740"/>
      <c r="R675" s="724"/>
      <c r="S675" s="740">
        <v>0</v>
      </c>
      <c r="T675" s="807"/>
      <c r="U675" s="763">
        <v>0</v>
      </c>
    </row>
    <row r="676" spans="1:21" ht="14.4" customHeight="1" x14ac:dyDescent="0.3">
      <c r="A676" s="723">
        <v>4</v>
      </c>
      <c r="B676" s="724" t="s">
        <v>2111</v>
      </c>
      <c r="C676" s="724" t="s">
        <v>2400</v>
      </c>
      <c r="D676" s="805" t="s">
        <v>4070</v>
      </c>
      <c r="E676" s="806" t="s">
        <v>2423</v>
      </c>
      <c r="F676" s="724" t="s">
        <v>2394</v>
      </c>
      <c r="G676" s="724" t="s">
        <v>2577</v>
      </c>
      <c r="H676" s="724" t="s">
        <v>975</v>
      </c>
      <c r="I676" s="724" t="s">
        <v>1515</v>
      </c>
      <c r="J676" s="724" t="s">
        <v>2193</v>
      </c>
      <c r="K676" s="724" t="s">
        <v>2290</v>
      </c>
      <c r="L676" s="725">
        <v>53.57</v>
      </c>
      <c r="M676" s="725">
        <v>53.57</v>
      </c>
      <c r="N676" s="724">
        <v>1</v>
      </c>
      <c r="O676" s="807">
        <v>0.5</v>
      </c>
      <c r="P676" s="725">
        <v>53.57</v>
      </c>
      <c r="Q676" s="740">
        <v>1</v>
      </c>
      <c r="R676" s="724">
        <v>1</v>
      </c>
      <c r="S676" s="740">
        <v>1</v>
      </c>
      <c r="T676" s="807">
        <v>0.5</v>
      </c>
      <c r="U676" s="763">
        <v>1</v>
      </c>
    </row>
    <row r="677" spans="1:21" ht="14.4" customHeight="1" x14ac:dyDescent="0.3">
      <c r="A677" s="723">
        <v>4</v>
      </c>
      <c r="B677" s="724" t="s">
        <v>2111</v>
      </c>
      <c r="C677" s="724" t="s">
        <v>2400</v>
      </c>
      <c r="D677" s="805" t="s">
        <v>4070</v>
      </c>
      <c r="E677" s="806" t="s">
        <v>2423</v>
      </c>
      <c r="F677" s="724" t="s">
        <v>2395</v>
      </c>
      <c r="G677" s="724" t="s">
        <v>2508</v>
      </c>
      <c r="H677" s="724" t="s">
        <v>563</v>
      </c>
      <c r="I677" s="724" t="s">
        <v>2511</v>
      </c>
      <c r="J677" s="724" t="s">
        <v>2510</v>
      </c>
      <c r="K677" s="724"/>
      <c r="L677" s="725">
        <v>0</v>
      </c>
      <c r="M677" s="725">
        <v>0</v>
      </c>
      <c r="N677" s="724">
        <v>1</v>
      </c>
      <c r="O677" s="807">
        <v>1</v>
      </c>
      <c r="P677" s="725"/>
      <c r="Q677" s="740"/>
      <c r="R677" s="724"/>
      <c r="S677" s="740">
        <v>0</v>
      </c>
      <c r="T677" s="807"/>
      <c r="U677" s="763">
        <v>0</v>
      </c>
    </row>
    <row r="678" spans="1:21" ht="14.4" customHeight="1" x14ac:dyDescent="0.3">
      <c r="A678" s="723">
        <v>4</v>
      </c>
      <c r="B678" s="724" t="s">
        <v>2111</v>
      </c>
      <c r="C678" s="724" t="s">
        <v>2400</v>
      </c>
      <c r="D678" s="805" t="s">
        <v>4070</v>
      </c>
      <c r="E678" s="806" t="s">
        <v>2423</v>
      </c>
      <c r="F678" s="724" t="s">
        <v>2396</v>
      </c>
      <c r="G678" s="724" t="s">
        <v>2746</v>
      </c>
      <c r="H678" s="724" t="s">
        <v>563</v>
      </c>
      <c r="I678" s="724" t="s">
        <v>2750</v>
      </c>
      <c r="J678" s="724" t="s">
        <v>2751</v>
      </c>
      <c r="K678" s="724" t="s">
        <v>2752</v>
      </c>
      <c r="L678" s="725">
        <v>287</v>
      </c>
      <c r="M678" s="725">
        <v>1722</v>
      </c>
      <c r="N678" s="724">
        <v>6</v>
      </c>
      <c r="O678" s="807">
        <v>3</v>
      </c>
      <c r="P678" s="725">
        <v>1722</v>
      </c>
      <c r="Q678" s="740">
        <v>1</v>
      </c>
      <c r="R678" s="724">
        <v>6</v>
      </c>
      <c r="S678" s="740">
        <v>1</v>
      </c>
      <c r="T678" s="807">
        <v>3</v>
      </c>
      <c r="U678" s="763">
        <v>1</v>
      </c>
    </row>
    <row r="679" spans="1:21" ht="14.4" customHeight="1" x14ac:dyDescent="0.3">
      <c r="A679" s="723">
        <v>4</v>
      </c>
      <c r="B679" s="724" t="s">
        <v>2111</v>
      </c>
      <c r="C679" s="724" t="s">
        <v>2400</v>
      </c>
      <c r="D679" s="805" t="s">
        <v>4070</v>
      </c>
      <c r="E679" s="806" t="s">
        <v>2423</v>
      </c>
      <c r="F679" s="724" t="s">
        <v>2396</v>
      </c>
      <c r="G679" s="724" t="s">
        <v>2746</v>
      </c>
      <c r="H679" s="724" t="s">
        <v>563</v>
      </c>
      <c r="I679" s="724" t="s">
        <v>2777</v>
      </c>
      <c r="J679" s="724" t="s">
        <v>2778</v>
      </c>
      <c r="K679" s="724" t="s">
        <v>2779</v>
      </c>
      <c r="L679" s="725">
        <v>579</v>
      </c>
      <c r="M679" s="725">
        <v>579</v>
      </c>
      <c r="N679" s="724">
        <v>1</v>
      </c>
      <c r="O679" s="807">
        <v>1</v>
      </c>
      <c r="P679" s="725"/>
      <c r="Q679" s="740">
        <v>0</v>
      </c>
      <c r="R679" s="724"/>
      <c r="S679" s="740">
        <v>0</v>
      </c>
      <c r="T679" s="807"/>
      <c r="U679" s="763">
        <v>0</v>
      </c>
    </row>
    <row r="680" spans="1:21" ht="14.4" customHeight="1" x14ac:dyDescent="0.3">
      <c r="A680" s="723">
        <v>4</v>
      </c>
      <c r="B680" s="724" t="s">
        <v>2111</v>
      </c>
      <c r="C680" s="724" t="s">
        <v>2400</v>
      </c>
      <c r="D680" s="805" t="s">
        <v>4070</v>
      </c>
      <c r="E680" s="806" t="s">
        <v>2423</v>
      </c>
      <c r="F680" s="724" t="s">
        <v>2396</v>
      </c>
      <c r="G680" s="724" t="s">
        <v>2746</v>
      </c>
      <c r="H680" s="724" t="s">
        <v>563</v>
      </c>
      <c r="I680" s="724" t="s">
        <v>2786</v>
      </c>
      <c r="J680" s="724" t="s">
        <v>2787</v>
      </c>
      <c r="K680" s="724" t="s">
        <v>2788</v>
      </c>
      <c r="L680" s="725">
        <v>5343.9</v>
      </c>
      <c r="M680" s="725">
        <v>16031.699999999999</v>
      </c>
      <c r="N680" s="724">
        <v>3</v>
      </c>
      <c r="O680" s="807">
        <v>1</v>
      </c>
      <c r="P680" s="725">
        <v>16031.699999999999</v>
      </c>
      <c r="Q680" s="740">
        <v>1</v>
      </c>
      <c r="R680" s="724">
        <v>3</v>
      </c>
      <c r="S680" s="740">
        <v>1</v>
      </c>
      <c r="T680" s="807">
        <v>1</v>
      </c>
      <c r="U680" s="763">
        <v>1</v>
      </c>
    </row>
    <row r="681" spans="1:21" ht="14.4" customHeight="1" x14ac:dyDescent="0.3">
      <c r="A681" s="723">
        <v>4</v>
      </c>
      <c r="B681" s="724" t="s">
        <v>2111</v>
      </c>
      <c r="C681" s="724" t="s">
        <v>2400</v>
      </c>
      <c r="D681" s="805" t="s">
        <v>4070</v>
      </c>
      <c r="E681" s="806" t="s">
        <v>2423</v>
      </c>
      <c r="F681" s="724" t="s">
        <v>2396</v>
      </c>
      <c r="G681" s="724" t="s">
        <v>2746</v>
      </c>
      <c r="H681" s="724" t="s">
        <v>563</v>
      </c>
      <c r="I681" s="724" t="s">
        <v>2807</v>
      </c>
      <c r="J681" s="724" t="s">
        <v>2808</v>
      </c>
      <c r="K681" s="724" t="s">
        <v>2809</v>
      </c>
      <c r="L681" s="725">
        <v>1500.3</v>
      </c>
      <c r="M681" s="725">
        <v>9001.7999999999993</v>
      </c>
      <c r="N681" s="724">
        <v>6</v>
      </c>
      <c r="O681" s="807">
        <v>1</v>
      </c>
      <c r="P681" s="725">
        <v>9001.7999999999993</v>
      </c>
      <c r="Q681" s="740">
        <v>1</v>
      </c>
      <c r="R681" s="724">
        <v>6</v>
      </c>
      <c r="S681" s="740">
        <v>1</v>
      </c>
      <c r="T681" s="807">
        <v>1</v>
      </c>
      <c r="U681" s="763">
        <v>1</v>
      </c>
    </row>
    <row r="682" spans="1:21" ht="14.4" customHeight="1" x14ac:dyDescent="0.3">
      <c r="A682" s="723">
        <v>4</v>
      </c>
      <c r="B682" s="724" t="s">
        <v>2111</v>
      </c>
      <c r="C682" s="724" t="s">
        <v>2400</v>
      </c>
      <c r="D682" s="805" t="s">
        <v>4070</v>
      </c>
      <c r="E682" s="806" t="s">
        <v>2423</v>
      </c>
      <c r="F682" s="724" t="s">
        <v>2396</v>
      </c>
      <c r="G682" s="724" t="s">
        <v>2746</v>
      </c>
      <c r="H682" s="724" t="s">
        <v>563</v>
      </c>
      <c r="I682" s="724" t="s">
        <v>2845</v>
      </c>
      <c r="J682" s="724" t="s">
        <v>2846</v>
      </c>
      <c r="K682" s="724" t="s">
        <v>1774</v>
      </c>
      <c r="L682" s="725">
        <v>600</v>
      </c>
      <c r="M682" s="725">
        <v>600</v>
      </c>
      <c r="N682" s="724">
        <v>1</v>
      </c>
      <c r="O682" s="807">
        <v>1</v>
      </c>
      <c r="P682" s="725">
        <v>600</v>
      </c>
      <c r="Q682" s="740">
        <v>1</v>
      </c>
      <c r="R682" s="724">
        <v>1</v>
      </c>
      <c r="S682" s="740">
        <v>1</v>
      </c>
      <c r="T682" s="807">
        <v>1</v>
      </c>
      <c r="U682" s="763">
        <v>1</v>
      </c>
    </row>
    <row r="683" spans="1:21" ht="14.4" customHeight="1" x14ac:dyDescent="0.3">
      <c r="A683" s="723">
        <v>4</v>
      </c>
      <c r="B683" s="724" t="s">
        <v>2111</v>
      </c>
      <c r="C683" s="724" t="s">
        <v>2400</v>
      </c>
      <c r="D683" s="805" t="s">
        <v>4070</v>
      </c>
      <c r="E683" s="806" t="s">
        <v>2423</v>
      </c>
      <c r="F683" s="724" t="s">
        <v>2396</v>
      </c>
      <c r="G683" s="724" t="s">
        <v>2746</v>
      </c>
      <c r="H683" s="724" t="s">
        <v>563</v>
      </c>
      <c r="I683" s="724" t="s">
        <v>2847</v>
      </c>
      <c r="J683" s="724" t="s">
        <v>2848</v>
      </c>
      <c r="K683" s="724" t="s">
        <v>2849</v>
      </c>
      <c r="L683" s="725">
        <v>500</v>
      </c>
      <c r="M683" s="725">
        <v>1000</v>
      </c>
      <c r="N683" s="724">
        <v>2</v>
      </c>
      <c r="O683" s="807">
        <v>1</v>
      </c>
      <c r="P683" s="725">
        <v>1000</v>
      </c>
      <c r="Q683" s="740">
        <v>1</v>
      </c>
      <c r="R683" s="724">
        <v>2</v>
      </c>
      <c r="S683" s="740">
        <v>1</v>
      </c>
      <c r="T683" s="807">
        <v>1</v>
      </c>
      <c r="U683" s="763">
        <v>1</v>
      </c>
    </row>
    <row r="684" spans="1:21" ht="14.4" customHeight="1" x14ac:dyDescent="0.3">
      <c r="A684" s="723">
        <v>4</v>
      </c>
      <c r="B684" s="724" t="s">
        <v>2111</v>
      </c>
      <c r="C684" s="724" t="s">
        <v>2400</v>
      </c>
      <c r="D684" s="805" t="s">
        <v>4070</v>
      </c>
      <c r="E684" s="806" t="s">
        <v>2423</v>
      </c>
      <c r="F684" s="724" t="s">
        <v>2396</v>
      </c>
      <c r="G684" s="724" t="s">
        <v>2746</v>
      </c>
      <c r="H684" s="724" t="s">
        <v>563</v>
      </c>
      <c r="I684" s="724" t="s">
        <v>2850</v>
      </c>
      <c r="J684" s="724" t="s">
        <v>2851</v>
      </c>
      <c r="K684" s="724" t="s">
        <v>1774</v>
      </c>
      <c r="L684" s="725">
        <v>1000</v>
      </c>
      <c r="M684" s="725">
        <v>1000</v>
      </c>
      <c r="N684" s="724">
        <v>1</v>
      </c>
      <c r="O684" s="807">
        <v>1</v>
      </c>
      <c r="P684" s="725">
        <v>1000</v>
      </c>
      <c r="Q684" s="740">
        <v>1</v>
      </c>
      <c r="R684" s="724">
        <v>1</v>
      </c>
      <c r="S684" s="740">
        <v>1</v>
      </c>
      <c r="T684" s="807">
        <v>1</v>
      </c>
      <c r="U684" s="763">
        <v>1</v>
      </c>
    </row>
    <row r="685" spans="1:21" ht="14.4" customHeight="1" x14ac:dyDescent="0.3">
      <c r="A685" s="723">
        <v>4</v>
      </c>
      <c r="B685" s="724" t="s">
        <v>2111</v>
      </c>
      <c r="C685" s="724" t="s">
        <v>2400</v>
      </c>
      <c r="D685" s="805" t="s">
        <v>4070</v>
      </c>
      <c r="E685" s="806" t="s">
        <v>2423</v>
      </c>
      <c r="F685" s="724" t="s">
        <v>2396</v>
      </c>
      <c r="G685" s="724" t="s">
        <v>2746</v>
      </c>
      <c r="H685" s="724" t="s">
        <v>563</v>
      </c>
      <c r="I685" s="724" t="s">
        <v>2857</v>
      </c>
      <c r="J685" s="724" t="s">
        <v>2858</v>
      </c>
      <c r="K685" s="724" t="s">
        <v>2859</v>
      </c>
      <c r="L685" s="725">
        <v>453.2</v>
      </c>
      <c r="M685" s="725">
        <v>453.2</v>
      </c>
      <c r="N685" s="724">
        <v>1</v>
      </c>
      <c r="O685" s="807">
        <v>1</v>
      </c>
      <c r="P685" s="725">
        <v>453.2</v>
      </c>
      <c r="Q685" s="740">
        <v>1</v>
      </c>
      <c r="R685" s="724">
        <v>1</v>
      </c>
      <c r="S685" s="740">
        <v>1</v>
      </c>
      <c r="T685" s="807">
        <v>1</v>
      </c>
      <c r="U685" s="763">
        <v>1</v>
      </c>
    </row>
    <row r="686" spans="1:21" ht="14.4" customHeight="1" x14ac:dyDescent="0.3">
      <c r="A686" s="723">
        <v>4</v>
      </c>
      <c r="B686" s="724" t="s">
        <v>2111</v>
      </c>
      <c r="C686" s="724" t="s">
        <v>2400</v>
      </c>
      <c r="D686" s="805" t="s">
        <v>4070</v>
      </c>
      <c r="E686" s="806" t="s">
        <v>2423</v>
      </c>
      <c r="F686" s="724" t="s">
        <v>2396</v>
      </c>
      <c r="G686" s="724" t="s">
        <v>2746</v>
      </c>
      <c r="H686" s="724" t="s">
        <v>563</v>
      </c>
      <c r="I686" s="724" t="s">
        <v>3288</v>
      </c>
      <c r="J686" s="724" t="s">
        <v>3289</v>
      </c>
      <c r="K686" s="724" t="s">
        <v>3290</v>
      </c>
      <c r="L686" s="725">
        <v>5343.9</v>
      </c>
      <c r="M686" s="725">
        <v>10687.8</v>
      </c>
      <c r="N686" s="724">
        <v>2</v>
      </c>
      <c r="O686" s="807">
        <v>1</v>
      </c>
      <c r="P686" s="725">
        <v>10687.8</v>
      </c>
      <c r="Q686" s="740">
        <v>1</v>
      </c>
      <c r="R686" s="724">
        <v>2</v>
      </c>
      <c r="S686" s="740">
        <v>1</v>
      </c>
      <c r="T686" s="807">
        <v>1</v>
      </c>
      <c r="U686" s="763">
        <v>1</v>
      </c>
    </row>
    <row r="687" spans="1:21" ht="14.4" customHeight="1" x14ac:dyDescent="0.3">
      <c r="A687" s="723">
        <v>4</v>
      </c>
      <c r="B687" s="724" t="s">
        <v>2111</v>
      </c>
      <c r="C687" s="724" t="s">
        <v>2400</v>
      </c>
      <c r="D687" s="805" t="s">
        <v>4070</v>
      </c>
      <c r="E687" s="806" t="s">
        <v>2423</v>
      </c>
      <c r="F687" s="724" t="s">
        <v>2396</v>
      </c>
      <c r="G687" s="724" t="s">
        <v>2746</v>
      </c>
      <c r="H687" s="724" t="s">
        <v>563</v>
      </c>
      <c r="I687" s="724" t="s">
        <v>2868</v>
      </c>
      <c r="J687" s="724" t="s">
        <v>2869</v>
      </c>
      <c r="K687" s="724" t="s">
        <v>2870</v>
      </c>
      <c r="L687" s="725">
        <v>159.5</v>
      </c>
      <c r="M687" s="725">
        <v>319</v>
      </c>
      <c r="N687" s="724">
        <v>2</v>
      </c>
      <c r="O687" s="807">
        <v>1</v>
      </c>
      <c r="P687" s="725">
        <v>319</v>
      </c>
      <c r="Q687" s="740">
        <v>1</v>
      </c>
      <c r="R687" s="724">
        <v>2</v>
      </c>
      <c r="S687" s="740">
        <v>1</v>
      </c>
      <c r="T687" s="807">
        <v>1</v>
      </c>
      <c r="U687" s="763">
        <v>1</v>
      </c>
    </row>
    <row r="688" spans="1:21" ht="14.4" customHeight="1" x14ac:dyDescent="0.3">
      <c r="A688" s="723">
        <v>4</v>
      </c>
      <c r="B688" s="724" t="s">
        <v>2111</v>
      </c>
      <c r="C688" s="724" t="s">
        <v>2400</v>
      </c>
      <c r="D688" s="805" t="s">
        <v>4070</v>
      </c>
      <c r="E688" s="806" t="s">
        <v>2423</v>
      </c>
      <c r="F688" s="724" t="s">
        <v>2396</v>
      </c>
      <c r="G688" s="724" t="s">
        <v>2746</v>
      </c>
      <c r="H688" s="724" t="s">
        <v>563</v>
      </c>
      <c r="I688" s="724" t="s">
        <v>2871</v>
      </c>
      <c r="J688" s="724" t="s">
        <v>2872</v>
      </c>
      <c r="K688" s="724" t="s">
        <v>2873</v>
      </c>
      <c r="L688" s="725">
        <v>153.5</v>
      </c>
      <c r="M688" s="725">
        <v>307</v>
      </c>
      <c r="N688" s="724">
        <v>2</v>
      </c>
      <c r="O688" s="807">
        <v>1</v>
      </c>
      <c r="P688" s="725">
        <v>307</v>
      </c>
      <c r="Q688" s="740">
        <v>1</v>
      </c>
      <c r="R688" s="724">
        <v>2</v>
      </c>
      <c r="S688" s="740">
        <v>1</v>
      </c>
      <c r="T688" s="807">
        <v>1</v>
      </c>
      <c r="U688" s="763">
        <v>1</v>
      </c>
    </row>
    <row r="689" spans="1:21" ht="14.4" customHeight="1" x14ac:dyDescent="0.3">
      <c r="A689" s="723">
        <v>4</v>
      </c>
      <c r="B689" s="724" t="s">
        <v>2111</v>
      </c>
      <c r="C689" s="724" t="s">
        <v>2400</v>
      </c>
      <c r="D689" s="805" t="s">
        <v>4070</v>
      </c>
      <c r="E689" s="806" t="s">
        <v>2423</v>
      </c>
      <c r="F689" s="724" t="s">
        <v>2396</v>
      </c>
      <c r="G689" s="724" t="s">
        <v>2746</v>
      </c>
      <c r="H689" s="724" t="s">
        <v>563</v>
      </c>
      <c r="I689" s="724" t="s">
        <v>2880</v>
      </c>
      <c r="J689" s="724" t="s">
        <v>2881</v>
      </c>
      <c r="K689" s="724" t="s">
        <v>2882</v>
      </c>
      <c r="L689" s="725">
        <v>319</v>
      </c>
      <c r="M689" s="725">
        <v>1914</v>
      </c>
      <c r="N689" s="724">
        <v>6</v>
      </c>
      <c r="O689" s="807">
        <v>3</v>
      </c>
      <c r="P689" s="725">
        <v>1276</v>
      </c>
      <c r="Q689" s="740">
        <v>0.66666666666666663</v>
      </c>
      <c r="R689" s="724">
        <v>4</v>
      </c>
      <c r="S689" s="740">
        <v>0.66666666666666663</v>
      </c>
      <c r="T689" s="807">
        <v>2</v>
      </c>
      <c r="U689" s="763">
        <v>0.66666666666666663</v>
      </c>
    </row>
    <row r="690" spans="1:21" ht="14.4" customHeight="1" x14ac:dyDescent="0.3">
      <c r="A690" s="723">
        <v>4</v>
      </c>
      <c r="B690" s="724" t="s">
        <v>2111</v>
      </c>
      <c r="C690" s="724" t="s">
        <v>2400</v>
      </c>
      <c r="D690" s="805" t="s">
        <v>4070</v>
      </c>
      <c r="E690" s="806" t="s">
        <v>2423</v>
      </c>
      <c r="F690" s="724" t="s">
        <v>2396</v>
      </c>
      <c r="G690" s="724" t="s">
        <v>2746</v>
      </c>
      <c r="H690" s="724" t="s">
        <v>563</v>
      </c>
      <c r="I690" s="724" t="s">
        <v>3306</v>
      </c>
      <c r="J690" s="724" t="s">
        <v>2934</v>
      </c>
      <c r="K690" s="724" t="s">
        <v>3307</v>
      </c>
      <c r="L690" s="725">
        <v>1781.3</v>
      </c>
      <c r="M690" s="725">
        <v>5343.9</v>
      </c>
      <c r="N690" s="724">
        <v>3</v>
      </c>
      <c r="O690" s="807">
        <v>1</v>
      </c>
      <c r="P690" s="725">
        <v>5343.9</v>
      </c>
      <c r="Q690" s="740">
        <v>1</v>
      </c>
      <c r="R690" s="724">
        <v>3</v>
      </c>
      <c r="S690" s="740">
        <v>1</v>
      </c>
      <c r="T690" s="807">
        <v>1</v>
      </c>
      <c r="U690" s="763">
        <v>1</v>
      </c>
    </row>
    <row r="691" spans="1:21" ht="14.4" customHeight="1" x14ac:dyDescent="0.3">
      <c r="A691" s="723">
        <v>4</v>
      </c>
      <c r="B691" s="724" t="s">
        <v>2111</v>
      </c>
      <c r="C691" s="724" t="s">
        <v>2400</v>
      </c>
      <c r="D691" s="805" t="s">
        <v>4070</v>
      </c>
      <c r="E691" s="806" t="s">
        <v>2423</v>
      </c>
      <c r="F691" s="724" t="s">
        <v>2396</v>
      </c>
      <c r="G691" s="724" t="s">
        <v>2746</v>
      </c>
      <c r="H691" s="724" t="s">
        <v>563</v>
      </c>
      <c r="I691" s="724" t="s">
        <v>2885</v>
      </c>
      <c r="J691" s="724" t="s">
        <v>2886</v>
      </c>
      <c r="K691" s="724" t="s">
        <v>2887</v>
      </c>
      <c r="L691" s="725">
        <v>3000</v>
      </c>
      <c r="M691" s="725">
        <v>9000</v>
      </c>
      <c r="N691" s="724">
        <v>3</v>
      </c>
      <c r="O691" s="807">
        <v>1</v>
      </c>
      <c r="P691" s="725">
        <v>9000</v>
      </c>
      <c r="Q691" s="740">
        <v>1</v>
      </c>
      <c r="R691" s="724">
        <v>3</v>
      </c>
      <c r="S691" s="740">
        <v>1</v>
      </c>
      <c r="T691" s="807">
        <v>1</v>
      </c>
      <c r="U691" s="763">
        <v>1</v>
      </c>
    </row>
    <row r="692" spans="1:21" ht="14.4" customHeight="1" x14ac:dyDescent="0.3">
      <c r="A692" s="723">
        <v>4</v>
      </c>
      <c r="B692" s="724" t="s">
        <v>2111</v>
      </c>
      <c r="C692" s="724" t="s">
        <v>2400</v>
      </c>
      <c r="D692" s="805" t="s">
        <v>4070</v>
      </c>
      <c r="E692" s="806" t="s">
        <v>2423</v>
      </c>
      <c r="F692" s="724" t="s">
        <v>2396</v>
      </c>
      <c r="G692" s="724" t="s">
        <v>2746</v>
      </c>
      <c r="H692" s="724" t="s">
        <v>563</v>
      </c>
      <c r="I692" s="724" t="s">
        <v>2888</v>
      </c>
      <c r="J692" s="724" t="s">
        <v>2889</v>
      </c>
      <c r="K692" s="724" t="s">
        <v>2890</v>
      </c>
      <c r="L692" s="725">
        <v>1248</v>
      </c>
      <c r="M692" s="725">
        <v>1248</v>
      </c>
      <c r="N692" s="724">
        <v>1</v>
      </c>
      <c r="O692" s="807">
        <v>1</v>
      </c>
      <c r="P692" s="725">
        <v>1248</v>
      </c>
      <c r="Q692" s="740">
        <v>1</v>
      </c>
      <c r="R692" s="724">
        <v>1</v>
      </c>
      <c r="S692" s="740">
        <v>1</v>
      </c>
      <c r="T692" s="807">
        <v>1</v>
      </c>
      <c r="U692" s="763">
        <v>1</v>
      </c>
    </row>
    <row r="693" spans="1:21" ht="14.4" customHeight="1" x14ac:dyDescent="0.3">
      <c r="A693" s="723">
        <v>4</v>
      </c>
      <c r="B693" s="724" t="s">
        <v>2111</v>
      </c>
      <c r="C693" s="724" t="s">
        <v>2400</v>
      </c>
      <c r="D693" s="805" t="s">
        <v>4070</v>
      </c>
      <c r="E693" s="806" t="s">
        <v>2423</v>
      </c>
      <c r="F693" s="724" t="s">
        <v>2396</v>
      </c>
      <c r="G693" s="724" t="s">
        <v>2746</v>
      </c>
      <c r="H693" s="724" t="s">
        <v>563</v>
      </c>
      <c r="I693" s="724" t="s">
        <v>2902</v>
      </c>
      <c r="J693" s="724" t="s">
        <v>2903</v>
      </c>
      <c r="K693" s="724" t="s">
        <v>2904</v>
      </c>
      <c r="L693" s="725">
        <v>299.25</v>
      </c>
      <c r="M693" s="725">
        <v>1496.25</v>
      </c>
      <c r="N693" s="724">
        <v>5</v>
      </c>
      <c r="O693" s="807">
        <v>3</v>
      </c>
      <c r="P693" s="725">
        <v>1197</v>
      </c>
      <c r="Q693" s="740">
        <v>0.8</v>
      </c>
      <c r="R693" s="724">
        <v>4</v>
      </c>
      <c r="S693" s="740">
        <v>0.8</v>
      </c>
      <c r="T693" s="807">
        <v>2</v>
      </c>
      <c r="U693" s="763">
        <v>0.66666666666666663</v>
      </c>
    </row>
    <row r="694" spans="1:21" ht="14.4" customHeight="1" x14ac:dyDescent="0.3">
      <c r="A694" s="723">
        <v>4</v>
      </c>
      <c r="B694" s="724" t="s">
        <v>2111</v>
      </c>
      <c r="C694" s="724" t="s">
        <v>2400</v>
      </c>
      <c r="D694" s="805" t="s">
        <v>4070</v>
      </c>
      <c r="E694" s="806" t="s">
        <v>2423</v>
      </c>
      <c r="F694" s="724" t="s">
        <v>2396</v>
      </c>
      <c r="G694" s="724" t="s">
        <v>2746</v>
      </c>
      <c r="H694" s="724" t="s">
        <v>563</v>
      </c>
      <c r="I694" s="724" t="s">
        <v>2905</v>
      </c>
      <c r="J694" s="724" t="s">
        <v>2906</v>
      </c>
      <c r="K694" s="724" t="s">
        <v>2776</v>
      </c>
      <c r="L694" s="725">
        <v>311</v>
      </c>
      <c r="M694" s="725">
        <v>933</v>
      </c>
      <c r="N694" s="724">
        <v>3</v>
      </c>
      <c r="O694" s="807">
        <v>2</v>
      </c>
      <c r="P694" s="725">
        <v>311</v>
      </c>
      <c r="Q694" s="740">
        <v>0.33333333333333331</v>
      </c>
      <c r="R694" s="724">
        <v>1</v>
      </c>
      <c r="S694" s="740">
        <v>0.33333333333333331</v>
      </c>
      <c r="T694" s="807">
        <v>1</v>
      </c>
      <c r="U694" s="763">
        <v>0.5</v>
      </c>
    </row>
    <row r="695" spans="1:21" ht="14.4" customHeight="1" x14ac:dyDescent="0.3">
      <c r="A695" s="723">
        <v>4</v>
      </c>
      <c r="B695" s="724" t="s">
        <v>2111</v>
      </c>
      <c r="C695" s="724" t="s">
        <v>2400</v>
      </c>
      <c r="D695" s="805" t="s">
        <v>4070</v>
      </c>
      <c r="E695" s="806" t="s">
        <v>2423</v>
      </c>
      <c r="F695" s="724" t="s">
        <v>2396</v>
      </c>
      <c r="G695" s="724" t="s">
        <v>2746</v>
      </c>
      <c r="H695" s="724" t="s">
        <v>563</v>
      </c>
      <c r="I695" s="724" t="s">
        <v>3342</v>
      </c>
      <c r="J695" s="724" t="s">
        <v>3343</v>
      </c>
      <c r="K695" s="724" t="s">
        <v>3344</v>
      </c>
      <c r="L695" s="725">
        <v>1781.3</v>
      </c>
      <c r="M695" s="725">
        <v>16031.699999999999</v>
      </c>
      <c r="N695" s="724">
        <v>9</v>
      </c>
      <c r="O695" s="807">
        <v>1</v>
      </c>
      <c r="P695" s="725">
        <v>16031.699999999999</v>
      </c>
      <c r="Q695" s="740">
        <v>1</v>
      </c>
      <c r="R695" s="724">
        <v>9</v>
      </c>
      <c r="S695" s="740">
        <v>1</v>
      </c>
      <c r="T695" s="807">
        <v>1</v>
      </c>
      <c r="U695" s="763">
        <v>1</v>
      </c>
    </row>
    <row r="696" spans="1:21" ht="14.4" customHeight="1" x14ac:dyDescent="0.3">
      <c r="A696" s="723">
        <v>4</v>
      </c>
      <c r="B696" s="724" t="s">
        <v>2111</v>
      </c>
      <c r="C696" s="724" t="s">
        <v>2400</v>
      </c>
      <c r="D696" s="805" t="s">
        <v>4070</v>
      </c>
      <c r="E696" s="806" t="s">
        <v>2423</v>
      </c>
      <c r="F696" s="724" t="s">
        <v>2396</v>
      </c>
      <c r="G696" s="724" t="s">
        <v>2746</v>
      </c>
      <c r="H696" s="724" t="s">
        <v>563</v>
      </c>
      <c r="I696" s="724" t="s">
        <v>3483</v>
      </c>
      <c r="J696" s="724" t="s">
        <v>2940</v>
      </c>
      <c r="K696" s="724" t="s">
        <v>3484</v>
      </c>
      <c r="L696" s="725">
        <v>2814.63</v>
      </c>
      <c r="M696" s="725">
        <v>25331.67</v>
      </c>
      <c r="N696" s="724">
        <v>9</v>
      </c>
      <c r="O696" s="807">
        <v>2</v>
      </c>
      <c r="P696" s="725">
        <v>25331.67</v>
      </c>
      <c r="Q696" s="740">
        <v>1</v>
      </c>
      <c r="R696" s="724">
        <v>9</v>
      </c>
      <c r="S696" s="740">
        <v>1</v>
      </c>
      <c r="T696" s="807">
        <v>2</v>
      </c>
      <c r="U696" s="763">
        <v>1</v>
      </c>
    </row>
    <row r="697" spans="1:21" ht="14.4" customHeight="1" x14ac:dyDescent="0.3">
      <c r="A697" s="723">
        <v>4</v>
      </c>
      <c r="B697" s="724" t="s">
        <v>2111</v>
      </c>
      <c r="C697" s="724" t="s">
        <v>2400</v>
      </c>
      <c r="D697" s="805" t="s">
        <v>4070</v>
      </c>
      <c r="E697" s="806" t="s">
        <v>2423</v>
      </c>
      <c r="F697" s="724" t="s">
        <v>2396</v>
      </c>
      <c r="G697" s="724" t="s">
        <v>2746</v>
      </c>
      <c r="H697" s="724" t="s">
        <v>563</v>
      </c>
      <c r="I697" s="724" t="s">
        <v>2960</v>
      </c>
      <c r="J697" s="724" t="s">
        <v>2961</v>
      </c>
      <c r="K697" s="724" t="s">
        <v>2962</v>
      </c>
      <c r="L697" s="725">
        <v>984.16</v>
      </c>
      <c r="M697" s="725">
        <v>984.16</v>
      </c>
      <c r="N697" s="724">
        <v>1</v>
      </c>
      <c r="O697" s="807">
        <v>1</v>
      </c>
      <c r="P697" s="725">
        <v>984.16</v>
      </c>
      <c r="Q697" s="740">
        <v>1</v>
      </c>
      <c r="R697" s="724">
        <v>1</v>
      </c>
      <c r="S697" s="740">
        <v>1</v>
      </c>
      <c r="T697" s="807">
        <v>1</v>
      </c>
      <c r="U697" s="763">
        <v>1</v>
      </c>
    </row>
    <row r="698" spans="1:21" ht="14.4" customHeight="1" x14ac:dyDescent="0.3">
      <c r="A698" s="723">
        <v>4</v>
      </c>
      <c r="B698" s="724" t="s">
        <v>2111</v>
      </c>
      <c r="C698" s="724" t="s">
        <v>2400</v>
      </c>
      <c r="D698" s="805" t="s">
        <v>4070</v>
      </c>
      <c r="E698" s="806" t="s">
        <v>2423</v>
      </c>
      <c r="F698" s="724" t="s">
        <v>2396</v>
      </c>
      <c r="G698" s="724" t="s">
        <v>2746</v>
      </c>
      <c r="H698" s="724" t="s">
        <v>563</v>
      </c>
      <c r="I698" s="724" t="s">
        <v>3001</v>
      </c>
      <c r="J698" s="724" t="s">
        <v>3002</v>
      </c>
      <c r="K698" s="724" t="s">
        <v>3003</v>
      </c>
      <c r="L698" s="725">
        <v>175</v>
      </c>
      <c r="M698" s="725">
        <v>350</v>
      </c>
      <c r="N698" s="724">
        <v>2</v>
      </c>
      <c r="O698" s="807">
        <v>1</v>
      </c>
      <c r="P698" s="725">
        <v>350</v>
      </c>
      <c r="Q698" s="740">
        <v>1</v>
      </c>
      <c r="R698" s="724">
        <v>2</v>
      </c>
      <c r="S698" s="740">
        <v>1</v>
      </c>
      <c r="T698" s="807">
        <v>1</v>
      </c>
      <c r="U698" s="763">
        <v>1</v>
      </c>
    </row>
    <row r="699" spans="1:21" ht="14.4" customHeight="1" x14ac:dyDescent="0.3">
      <c r="A699" s="723">
        <v>4</v>
      </c>
      <c r="B699" s="724" t="s">
        <v>2111</v>
      </c>
      <c r="C699" s="724" t="s">
        <v>2400</v>
      </c>
      <c r="D699" s="805" t="s">
        <v>4070</v>
      </c>
      <c r="E699" s="806" t="s">
        <v>2423</v>
      </c>
      <c r="F699" s="724" t="s">
        <v>2396</v>
      </c>
      <c r="G699" s="724" t="s">
        <v>2746</v>
      </c>
      <c r="H699" s="724" t="s">
        <v>563</v>
      </c>
      <c r="I699" s="724" t="s">
        <v>3004</v>
      </c>
      <c r="J699" s="724" t="s">
        <v>3005</v>
      </c>
      <c r="K699" s="724" t="s">
        <v>1774</v>
      </c>
      <c r="L699" s="725">
        <v>1526.74</v>
      </c>
      <c r="M699" s="725">
        <v>1526.74</v>
      </c>
      <c r="N699" s="724">
        <v>1</v>
      </c>
      <c r="O699" s="807">
        <v>1</v>
      </c>
      <c r="P699" s="725"/>
      <c r="Q699" s="740">
        <v>0</v>
      </c>
      <c r="R699" s="724"/>
      <c r="S699" s="740">
        <v>0</v>
      </c>
      <c r="T699" s="807"/>
      <c r="U699" s="763">
        <v>0</v>
      </c>
    </row>
    <row r="700" spans="1:21" ht="14.4" customHeight="1" x14ac:dyDescent="0.3">
      <c r="A700" s="723">
        <v>4</v>
      </c>
      <c r="B700" s="724" t="s">
        <v>2111</v>
      </c>
      <c r="C700" s="724" t="s">
        <v>2400</v>
      </c>
      <c r="D700" s="805" t="s">
        <v>4070</v>
      </c>
      <c r="E700" s="806" t="s">
        <v>2423</v>
      </c>
      <c r="F700" s="724" t="s">
        <v>2396</v>
      </c>
      <c r="G700" s="724" t="s">
        <v>2746</v>
      </c>
      <c r="H700" s="724" t="s">
        <v>563</v>
      </c>
      <c r="I700" s="724" t="s">
        <v>3008</v>
      </c>
      <c r="J700" s="724" t="s">
        <v>3009</v>
      </c>
      <c r="K700" s="724" t="s">
        <v>3010</v>
      </c>
      <c r="L700" s="725">
        <v>2939</v>
      </c>
      <c r="M700" s="725">
        <v>2939</v>
      </c>
      <c r="N700" s="724">
        <v>1</v>
      </c>
      <c r="O700" s="807">
        <v>1</v>
      </c>
      <c r="P700" s="725">
        <v>2939</v>
      </c>
      <c r="Q700" s="740">
        <v>1</v>
      </c>
      <c r="R700" s="724">
        <v>1</v>
      </c>
      <c r="S700" s="740">
        <v>1</v>
      </c>
      <c r="T700" s="807">
        <v>1</v>
      </c>
      <c r="U700" s="763">
        <v>1</v>
      </c>
    </row>
    <row r="701" spans="1:21" ht="14.4" customHeight="1" x14ac:dyDescent="0.3">
      <c r="A701" s="723">
        <v>4</v>
      </c>
      <c r="B701" s="724" t="s">
        <v>2111</v>
      </c>
      <c r="C701" s="724" t="s">
        <v>2400</v>
      </c>
      <c r="D701" s="805" t="s">
        <v>4070</v>
      </c>
      <c r="E701" s="806" t="s">
        <v>2423</v>
      </c>
      <c r="F701" s="724" t="s">
        <v>2396</v>
      </c>
      <c r="G701" s="724" t="s">
        <v>2746</v>
      </c>
      <c r="H701" s="724" t="s">
        <v>563</v>
      </c>
      <c r="I701" s="724" t="s">
        <v>3425</v>
      </c>
      <c r="J701" s="724" t="s">
        <v>3258</v>
      </c>
      <c r="K701" s="724" t="s">
        <v>3426</v>
      </c>
      <c r="L701" s="725">
        <v>1221.4000000000001</v>
      </c>
      <c r="M701" s="725">
        <v>1221.4000000000001</v>
      </c>
      <c r="N701" s="724">
        <v>1</v>
      </c>
      <c r="O701" s="807">
        <v>1</v>
      </c>
      <c r="P701" s="725"/>
      <c r="Q701" s="740">
        <v>0</v>
      </c>
      <c r="R701" s="724"/>
      <c r="S701" s="740">
        <v>0</v>
      </c>
      <c r="T701" s="807"/>
      <c r="U701" s="763">
        <v>0</v>
      </c>
    </row>
    <row r="702" spans="1:21" ht="14.4" customHeight="1" x14ac:dyDescent="0.3">
      <c r="A702" s="723">
        <v>4</v>
      </c>
      <c r="B702" s="724" t="s">
        <v>2111</v>
      </c>
      <c r="C702" s="724" t="s">
        <v>2400</v>
      </c>
      <c r="D702" s="805" t="s">
        <v>4070</v>
      </c>
      <c r="E702" s="806" t="s">
        <v>2423</v>
      </c>
      <c r="F702" s="724" t="s">
        <v>2396</v>
      </c>
      <c r="G702" s="724" t="s">
        <v>3031</v>
      </c>
      <c r="H702" s="724" t="s">
        <v>563</v>
      </c>
      <c r="I702" s="724" t="s">
        <v>3032</v>
      </c>
      <c r="J702" s="724" t="s">
        <v>3033</v>
      </c>
      <c r="K702" s="724" t="s">
        <v>3034</v>
      </c>
      <c r="L702" s="725">
        <v>410</v>
      </c>
      <c r="M702" s="725">
        <v>5740</v>
      </c>
      <c r="N702" s="724">
        <v>14</v>
      </c>
      <c r="O702" s="807">
        <v>14</v>
      </c>
      <c r="P702" s="725">
        <v>5740</v>
      </c>
      <c r="Q702" s="740">
        <v>1</v>
      </c>
      <c r="R702" s="724">
        <v>14</v>
      </c>
      <c r="S702" s="740">
        <v>1</v>
      </c>
      <c r="T702" s="807">
        <v>14</v>
      </c>
      <c r="U702" s="763">
        <v>1</v>
      </c>
    </row>
    <row r="703" spans="1:21" ht="14.4" customHeight="1" x14ac:dyDescent="0.3">
      <c r="A703" s="723">
        <v>4</v>
      </c>
      <c r="B703" s="724" t="s">
        <v>2111</v>
      </c>
      <c r="C703" s="724" t="s">
        <v>2400</v>
      </c>
      <c r="D703" s="805" t="s">
        <v>4070</v>
      </c>
      <c r="E703" s="806" t="s">
        <v>2423</v>
      </c>
      <c r="F703" s="724" t="s">
        <v>2396</v>
      </c>
      <c r="G703" s="724" t="s">
        <v>2466</v>
      </c>
      <c r="H703" s="724" t="s">
        <v>563</v>
      </c>
      <c r="I703" s="724" t="s">
        <v>2467</v>
      </c>
      <c r="J703" s="724" t="s">
        <v>2468</v>
      </c>
      <c r="K703" s="724" t="s">
        <v>2469</v>
      </c>
      <c r="L703" s="725">
        <v>900</v>
      </c>
      <c r="M703" s="725">
        <v>1800</v>
      </c>
      <c r="N703" s="724">
        <v>2</v>
      </c>
      <c r="O703" s="807">
        <v>2</v>
      </c>
      <c r="P703" s="725">
        <v>1800</v>
      </c>
      <c r="Q703" s="740">
        <v>1</v>
      </c>
      <c r="R703" s="724">
        <v>2</v>
      </c>
      <c r="S703" s="740">
        <v>1</v>
      </c>
      <c r="T703" s="807">
        <v>2</v>
      </c>
      <c r="U703" s="763">
        <v>1</v>
      </c>
    </row>
    <row r="704" spans="1:21" ht="14.4" customHeight="1" x14ac:dyDescent="0.3">
      <c r="A704" s="723">
        <v>4</v>
      </c>
      <c r="B704" s="724" t="s">
        <v>2111</v>
      </c>
      <c r="C704" s="724" t="s">
        <v>2400</v>
      </c>
      <c r="D704" s="805" t="s">
        <v>4070</v>
      </c>
      <c r="E704" s="806" t="s">
        <v>2423</v>
      </c>
      <c r="F704" s="724" t="s">
        <v>2396</v>
      </c>
      <c r="G704" s="724" t="s">
        <v>2466</v>
      </c>
      <c r="H704" s="724" t="s">
        <v>563</v>
      </c>
      <c r="I704" s="724" t="s">
        <v>3485</v>
      </c>
      <c r="J704" s="724" t="s">
        <v>3486</v>
      </c>
      <c r="K704" s="724" t="s">
        <v>3487</v>
      </c>
      <c r="L704" s="725">
        <v>378.48</v>
      </c>
      <c r="M704" s="725">
        <v>756.96</v>
      </c>
      <c r="N704" s="724">
        <v>2</v>
      </c>
      <c r="O704" s="807">
        <v>2</v>
      </c>
      <c r="P704" s="725">
        <v>756.96</v>
      </c>
      <c r="Q704" s="740">
        <v>1</v>
      </c>
      <c r="R704" s="724">
        <v>2</v>
      </c>
      <c r="S704" s="740">
        <v>1</v>
      </c>
      <c r="T704" s="807">
        <v>2</v>
      </c>
      <c r="U704" s="763">
        <v>1</v>
      </c>
    </row>
    <row r="705" spans="1:21" ht="14.4" customHeight="1" x14ac:dyDescent="0.3">
      <c r="A705" s="723">
        <v>4</v>
      </c>
      <c r="B705" s="724" t="s">
        <v>2111</v>
      </c>
      <c r="C705" s="724" t="s">
        <v>2400</v>
      </c>
      <c r="D705" s="805" t="s">
        <v>4070</v>
      </c>
      <c r="E705" s="806" t="s">
        <v>2425</v>
      </c>
      <c r="F705" s="724" t="s">
        <v>2394</v>
      </c>
      <c r="G705" s="724" t="s">
        <v>2605</v>
      </c>
      <c r="H705" s="724" t="s">
        <v>563</v>
      </c>
      <c r="I705" s="724" t="s">
        <v>3488</v>
      </c>
      <c r="J705" s="724" t="s">
        <v>1486</v>
      </c>
      <c r="K705" s="724" t="s">
        <v>2607</v>
      </c>
      <c r="L705" s="725">
        <v>0</v>
      </c>
      <c r="M705" s="725">
        <v>0</v>
      </c>
      <c r="N705" s="724">
        <v>3</v>
      </c>
      <c r="O705" s="807">
        <v>1</v>
      </c>
      <c r="P705" s="725">
        <v>0</v>
      </c>
      <c r="Q705" s="740"/>
      <c r="R705" s="724">
        <v>3</v>
      </c>
      <c r="S705" s="740">
        <v>1</v>
      </c>
      <c r="T705" s="807">
        <v>1</v>
      </c>
      <c r="U705" s="763">
        <v>1</v>
      </c>
    </row>
    <row r="706" spans="1:21" ht="14.4" customHeight="1" x14ac:dyDescent="0.3">
      <c r="A706" s="723">
        <v>4</v>
      </c>
      <c r="B706" s="724" t="s">
        <v>2111</v>
      </c>
      <c r="C706" s="724" t="s">
        <v>2400</v>
      </c>
      <c r="D706" s="805" t="s">
        <v>4070</v>
      </c>
      <c r="E706" s="806" t="s">
        <v>2425</v>
      </c>
      <c r="F706" s="724" t="s">
        <v>2394</v>
      </c>
      <c r="G706" s="724" t="s">
        <v>2605</v>
      </c>
      <c r="H706" s="724" t="s">
        <v>563</v>
      </c>
      <c r="I706" s="724" t="s">
        <v>2713</v>
      </c>
      <c r="J706" s="724" t="s">
        <v>1486</v>
      </c>
      <c r="K706" s="724" t="s">
        <v>2714</v>
      </c>
      <c r="L706" s="725">
        <v>385.3</v>
      </c>
      <c r="M706" s="725">
        <v>2311.8000000000002</v>
      </c>
      <c r="N706" s="724">
        <v>6</v>
      </c>
      <c r="O706" s="807">
        <v>1</v>
      </c>
      <c r="P706" s="725">
        <v>2311.8000000000002</v>
      </c>
      <c r="Q706" s="740">
        <v>1</v>
      </c>
      <c r="R706" s="724">
        <v>6</v>
      </c>
      <c r="S706" s="740">
        <v>1</v>
      </c>
      <c r="T706" s="807">
        <v>1</v>
      </c>
      <c r="U706" s="763">
        <v>1</v>
      </c>
    </row>
    <row r="707" spans="1:21" ht="14.4" customHeight="1" x14ac:dyDescent="0.3">
      <c r="A707" s="723">
        <v>4</v>
      </c>
      <c r="B707" s="724" t="s">
        <v>2111</v>
      </c>
      <c r="C707" s="724" t="s">
        <v>2400</v>
      </c>
      <c r="D707" s="805" t="s">
        <v>4070</v>
      </c>
      <c r="E707" s="806" t="s">
        <v>2425</v>
      </c>
      <c r="F707" s="724" t="s">
        <v>2394</v>
      </c>
      <c r="G707" s="724" t="s">
        <v>2609</v>
      </c>
      <c r="H707" s="724" t="s">
        <v>563</v>
      </c>
      <c r="I707" s="724" t="s">
        <v>1701</v>
      </c>
      <c r="J707" s="724" t="s">
        <v>1702</v>
      </c>
      <c r="K707" s="724" t="s">
        <v>3181</v>
      </c>
      <c r="L707" s="725">
        <v>0</v>
      </c>
      <c r="M707" s="725">
        <v>0</v>
      </c>
      <c r="N707" s="724">
        <v>2</v>
      </c>
      <c r="O707" s="807">
        <v>0.5</v>
      </c>
      <c r="P707" s="725"/>
      <c r="Q707" s="740"/>
      <c r="R707" s="724"/>
      <c r="S707" s="740">
        <v>0</v>
      </c>
      <c r="T707" s="807"/>
      <c r="U707" s="763">
        <v>0</v>
      </c>
    </row>
    <row r="708" spans="1:21" ht="14.4" customHeight="1" x14ac:dyDescent="0.3">
      <c r="A708" s="723">
        <v>4</v>
      </c>
      <c r="B708" s="724" t="s">
        <v>2111</v>
      </c>
      <c r="C708" s="724" t="s">
        <v>2400</v>
      </c>
      <c r="D708" s="805" t="s">
        <v>4070</v>
      </c>
      <c r="E708" s="806" t="s">
        <v>2425</v>
      </c>
      <c r="F708" s="724" t="s">
        <v>2394</v>
      </c>
      <c r="G708" s="724" t="s">
        <v>2564</v>
      </c>
      <c r="H708" s="724" t="s">
        <v>563</v>
      </c>
      <c r="I708" s="724" t="s">
        <v>3202</v>
      </c>
      <c r="J708" s="724" t="s">
        <v>754</v>
      </c>
      <c r="K708" s="724" t="s">
        <v>3203</v>
      </c>
      <c r="L708" s="725">
        <v>0</v>
      </c>
      <c r="M708" s="725">
        <v>0</v>
      </c>
      <c r="N708" s="724">
        <v>1</v>
      </c>
      <c r="O708" s="807">
        <v>1</v>
      </c>
      <c r="P708" s="725"/>
      <c r="Q708" s="740"/>
      <c r="R708" s="724"/>
      <c r="S708" s="740">
        <v>0</v>
      </c>
      <c r="T708" s="807"/>
      <c r="U708" s="763">
        <v>0</v>
      </c>
    </row>
    <row r="709" spans="1:21" ht="14.4" customHeight="1" x14ac:dyDescent="0.3">
      <c r="A709" s="723">
        <v>4</v>
      </c>
      <c r="B709" s="724" t="s">
        <v>2111</v>
      </c>
      <c r="C709" s="724" t="s">
        <v>2400</v>
      </c>
      <c r="D709" s="805" t="s">
        <v>4070</v>
      </c>
      <c r="E709" s="806" t="s">
        <v>2425</v>
      </c>
      <c r="F709" s="724" t="s">
        <v>2394</v>
      </c>
      <c r="G709" s="724" t="s">
        <v>3144</v>
      </c>
      <c r="H709" s="724" t="s">
        <v>563</v>
      </c>
      <c r="I709" s="724" t="s">
        <v>3489</v>
      </c>
      <c r="J709" s="724" t="s">
        <v>2019</v>
      </c>
      <c r="K709" s="724" t="s">
        <v>2264</v>
      </c>
      <c r="L709" s="725">
        <v>0</v>
      </c>
      <c r="M709" s="725">
        <v>0</v>
      </c>
      <c r="N709" s="724">
        <v>1</v>
      </c>
      <c r="O709" s="807">
        <v>1</v>
      </c>
      <c r="P709" s="725">
        <v>0</v>
      </c>
      <c r="Q709" s="740"/>
      <c r="R709" s="724">
        <v>1</v>
      </c>
      <c r="S709" s="740">
        <v>1</v>
      </c>
      <c r="T709" s="807">
        <v>1</v>
      </c>
      <c r="U709" s="763">
        <v>1</v>
      </c>
    </row>
    <row r="710" spans="1:21" ht="14.4" customHeight="1" x14ac:dyDescent="0.3">
      <c r="A710" s="723">
        <v>4</v>
      </c>
      <c r="B710" s="724" t="s">
        <v>2111</v>
      </c>
      <c r="C710" s="724" t="s">
        <v>2400</v>
      </c>
      <c r="D710" s="805" t="s">
        <v>4070</v>
      </c>
      <c r="E710" s="806" t="s">
        <v>2425</v>
      </c>
      <c r="F710" s="724" t="s">
        <v>2394</v>
      </c>
      <c r="G710" s="724" t="s">
        <v>3490</v>
      </c>
      <c r="H710" s="724" t="s">
        <v>563</v>
      </c>
      <c r="I710" s="724" t="s">
        <v>3491</v>
      </c>
      <c r="J710" s="724" t="s">
        <v>3492</v>
      </c>
      <c r="K710" s="724" t="s">
        <v>3493</v>
      </c>
      <c r="L710" s="725">
        <v>0</v>
      </c>
      <c r="M710" s="725">
        <v>0</v>
      </c>
      <c r="N710" s="724">
        <v>1</v>
      </c>
      <c r="O710" s="807">
        <v>1</v>
      </c>
      <c r="P710" s="725">
        <v>0</v>
      </c>
      <c r="Q710" s="740"/>
      <c r="R710" s="724">
        <v>1</v>
      </c>
      <c r="S710" s="740">
        <v>1</v>
      </c>
      <c r="T710" s="807">
        <v>1</v>
      </c>
      <c r="U710" s="763">
        <v>1</v>
      </c>
    </row>
    <row r="711" spans="1:21" ht="14.4" customHeight="1" x14ac:dyDescent="0.3">
      <c r="A711" s="723">
        <v>4</v>
      </c>
      <c r="B711" s="724" t="s">
        <v>2111</v>
      </c>
      <c r="C711" s="724" t="s">
        <v>2400</v>
      </c>
      <c r="D711" s="805" t="s">
        <v>4070</v>
      </c>
      <c r="E711" s="806" t="s">
        <v>2425</v>
      </c>
      <c r="F711" s="724" t="s">
        <v>2394</v>
      </c>
      <c r="G711" s="724" t="s">
        <v>2454</v>
      </c>
      <c r="H711" s="724" t="s">
        <v>975</v>
      </c>
      <c r="I711" s="724" t="s">
        <v>3494</v>
      </c>
      <c r="J711" s="724" t="s">
        <v>2190</v>
      </c>
      <c r="K711" s="724" t="s">
        <v>2191</v>
      </c>
      <c r="L711" s="725">
        <v>102.93</v>
      </c>
      <c r="M711" s="725">
        <v>102.93</v>
      </c>
      <c r="N711" s="724">
        <v>1</v>
      </c>
      <c r="O711" s="807">
        <v>0.5</v>
      </c>
      <c r="P711" s="725"/>
      <c r="Q711" s="740">
        <v>0</v>
      </c>
      <c r="R711" s="724"/>
      <c r="S711" s="740">
        <v>0</v>
      </c>
      <c r="T711" s="807"/>
      <c r="U711" s="763">
        <v>0</v>
      </c>
    </row>
    <row r="712" spans="1:21" ht="14.4" customHeight="1" x14ac:dyDescent="0.3">
      <c r="A712" s="723">
        <v>4</v>
      </c>
      <c r="B712" s="724" t="s">
        <v>2111</v>
      </c>
      <c r="C712" s="724" t="s">
        <v>2400</v>
      </c>
      <c r="D712" s="805" t="s">
        <v>4070</v>
      </c>
      <c r="E712" s="806" t="s">
        <v>2425</v>
      </c>
      <c r="F712" s="724" t="s">
        <v>2394</v>
      </c>
      <c r="G712" s="724" t="s">
        <v>2454</v>
      </c>
      <c r="H712" s="724" t="s">
        <v>563</v>
      </c>
      <c r="I712" s="724" t="s">
        <v>3495</v>
      </c>
      <c r="J712" s="724" t="s">
        <v>3496</v>
      </c>
      <c r="K712" s="724" t="s">
        <v>3497</v>
      </c>
      <c r="L712" s="725">
        <v>185.26</v>
      </c>
      <c r="M712" s="725">
        <v>185.26</v>
      </c>
      <c r="N712" s="724">
        <v>1</v>
      </c>
      <c r="O712" s="807">
        <v>1</v>
      </c>
      <c r="P712" s="725"/>
      <c r="Q712" s="740">
        <v>0</v>
      </c>
      <c r="R712" s="724"/>
      <c r="S712" s="740">
        <v>0</v>
      </c>
      <c r="T712" s="807"/>
      <c r="U712" s="763">
        <v>0</v>
      </c>
    </row>
    <row r="713" spans="1:21" ht="14.4" customHeight="1" x14ac:dyDescent="0.3">
      <c r="A713" s="723">
        <v>4</v>
      </c>
      <c r="B713" s="724" t="s">
        <v>2111</v>
      </c>
      <c r="C713" s="724" t="s">
        <v>2400</v>
      </c>
      <c r="D713" s="805" t="s">
        <v>4070</v>
      </c>
      <c r="E713" s="806" t="s">
        <v>2425</v>
      </c>
      <c r="F713" s="724" t="s">
        <v>2394</v>
      </c>
      <c r="G713" s="724" t="s">
        <v>2457</v>
      </c>
      <c r="H713" s="724" t="s">
        <v>563</v>
      </c>
      <c r="I713" s="724" t="s">
        <v>924</v>
      </c>
      <c r="J713" s="724" t="s">
        <v>925</v>
      </c>
      <c r="K713" s="724" t="s">
        <v>2458</v>
      </c>
      <c r="L713" s="725">
        <v>108.44</v>
      </c>
      <c r="M713" s="725">
        <v>108.44</v>
      </c>
      <c r="N713" s="724">
        <v>1</v>
      </c>
      <c r="O713" s="807">
        <v>1</v>
      </c>
      <c r="P713" s="725"/>
      <c r="Q713" s="740">
        <v>0</v>
      </c>
      <c r="R713" s="724"/>
      <c r="S713" s="740">
        <v>0</v>
      </c>
      <c r="T713" s="807"/>
      <c r="U713" s="763">
        <v>0</v>
      </c>
    </row>
    <row r="714" spans="1:21" ht="14.4" customHeight="1" x14ac:dyDescent="0.3">
      <c r="A714" s="723">
        <v>4</v>
      </c>
      <c r="B714" s="724" t="s">
        <v>2111</v>
      </c>
      <c r="C714" s="724" t="s">
        <v>2400</v>
      </c>
      <c r="D714" s="805" t="s">
        <v>4070</v>
      </c>
      <c r="E714" s="806" t="s">
        <v>2425</v>
      </c>
      <c r="F714" s="724" t="s">
        <v>2394</v>
      </c>
      <c r="G714" s="724" t="s">
        <v>2697</v>
      </c>
      <c r="H714" s="724" t="s">
        <v>563</v>
      </c>
      <c r="I714" s="724" t="s">
        <v>3498</v>
      </c>
      <c r="J714" s="724" t="s">
        <v>3237</v>
      </c>
      <c r="K714" s="724" t="s">
        <v>3499</v>
      </c>
      <c r="L714" s="725">
        <v>0</v>
      </c>
      <c r="M714" s="725">
        <v>0</v>
      </c>
      <c r="N714" s="724">
        <v>2</v>
      </c>
      <c r="O714" s="807">
        <v>1</v>
      </c>
      <c r="P714" s="725"/>
      <c r="Q714" s="740"/>
      <c r="R714" s="724"/>
      <c r="S714" s="740">
        <v>0</v>
      </c>
      <c r="T714" s="807"/>
      <c r="U714" s="763">
        <v>0</v>
      </c>
    </row>
    <row r="715" spans="1:21" ht="14.4" customHeight="1" x14ac:dyDescent="0.3">
      <c r="A715" s="723">
        <v>4</v>
      </c>
      <c r="B715" s="724" t="s">
        <v>2111</v>
      </c>
      <c r="C715" s="724" t="s">
        <v>2400</v>
      </c>
      <c r="D715" s="805" t="s">
        <v>4070</v>
      </c>
      <c r="E715" s="806" t="s">
        <v>2425</v>
      </c>
      <c r="F715" s="724" t="s">
        <v>2395</v>
      </c>
      <c r="G715" s="724" t="s">
        <v>2508</v>
      </c>
      <c r="H715" s="724" t="s">
        <v>563</v>
      </c>
      <c r="I715" s="724" t="s">
        <v>3500</v>
      </c>
      <c r="J715" s="724" t="s">
        <v>2510</v>
      </c>
      <c r="K715" s="724"/>
      <c r="L715" s="725">
        <v>0</v>
      </c>
      <c r="M715" s="725">
        <v>0</v>
      </c>
      <c r="N715" s="724">
        <v>1</v>
      </c>
      <c r="O715" s="807">
        <v>1</v>
      </c>
      <c r="P715" s="725"/>
      <c r="Q715" s="740"/>
      <c r="R715" s="724"/>
      <c r="S715" s="740">
        <v>0</v>
      </c>
      <c r="T715" s="807"/>
      <c r="U715" s="763">
        <v>0</v>
      </c>
    </row>
    <row r="716" spans="1:21" ht="14.4" customHeight="1" x14ac:dyDescent="0.3">
      <c r="A716" s="723">
        <v>4</v>
      </c>
      <c r="B716" s="724" t="s">
        <v>2111</v>
      </c>
      <c r="C716" s="724" t="s">
        <v>2400</v>
      </c>
      <c r="D716" s="805" t="s">
        <v>4070</v>
      </c>
      <c r="E716" s="806" t="s">
        <v>2425</v>
      </c>
      <c r="F716" s="724" t="s">
        <v>2395</v>
      </c>
      <c r="G716" s="724" t="s">
        <v>2508</v>
      </c>
      <c r="H716" s="724" t="s">
        <v>563</v>
      </c>
      <c r="I716" s="724" t="s">
        <v>2511</v>
      </c>
      <c r="J716" s="724" t="s">
        <v>2510</v>
      </c>
      <c r="K716" s="724"/>
      <c r="L716" s="725">
        <v>0</v>
      </c>
      <c r="M716" s="725">
        <v>0</v>
      </c>
      <c r="N716" s="724">
        <v>1</v>
      </c>
      <c r="O716" s="807">
        <v>1</v>
      </c>
      <c r="P716" s="725">
        <v>0</v>
      </c>
      <c r="Q716" s="740"/>
      <c r="R716" s="724">
        <v>1</v>
      </c>
      <c r="S716" s="740">
        <v>1</v>
      </c>
      <c r="T716" s="807">
        <v>1</v>
      </c>
      <c r="U716" s="763">
        <v>1</v>
      </c>
    </row>
    <row r="717" spans="1:21" ht="14.4" customHeight="1" x14ac:dyDescent="0.3">
      <c r="A717" s="723">
        <v>4</v>
      </c>
      <c r="B717" s="724" t="s">
        <v>2111</v>
      </c>
      <c r="C717" s="724" t="s">
        <v>2400</v>
      </c>
      <c r="D717" s="805" t="s">
        <v>4070</v>
      </c>
      <c r="E717" s="806" t="s">
        <v>2425</v>
      </c>
      <c r="F717" s="724" t="s">
        <v>2396</v>
      </c>
      <c r="G717" s="724" t="s">
        <v>3031</v>
      </c>
      <c r="H717" s="724" t="s">
        <v>563</v>
      </c>
      <c r="I717" s="724" t="s">
        <v>3032</v>
      </c>
      <c r="J717" s="724" t="s">
        <v>3033</v>
      </c>
      <c r="K717" s="724" t="s">
        <v>3034</v>
      </c>
      <c r="L717" s="725">
        <v>410</v>
      </c>
      <c r="M717" s="725">
        <v>820</v>
      </c>
      <c r="N717" s="724">
        <v>2</v>
      </c>
      <c r="O717" s="807">
        <v>2</v>
      </c>
      <c r="P717" s="725">
        <v>820</v>
      </c>
      <c r="Q717" s="740">
        <v>1</v>
      </c>
      <c r="R717" s="724">
        <v>2</v>
      </c>
      <c r="S717" s="740">
        <v>1</v>
      </c>
      <c r="T717" s="807">
        <v>2</v>
      </c>
      <c r="U717" s="763">
        <v>1</v>
      </c>
    </row>
    <row r="718" spans="1:21" ht="14.4" customHeight="1" x14ac:dyDescent="0.3">
      <c r="A718" s="723">
        <v>4</v>
      </c>
      <c r="B718" s="724" t="s">
        <v>2111</v>
      </c>
      <c r="C718" s="724" t="s">
        <v>2400</v>
      </c>
      <c r="D718" s="805" t="s">
        <v>4070</v>
      </c>
      <c r="E718" s="806" t="s">
        <v>2426</v>
      </c>
      <c r="F718" s="724" t="s">
        <v>2394</v>
      </c>
      <c r="G718" s="724" t="s">
        <v>2450</v>
      </c>
      <c r="H718" s="724" t="s">
        <v>975</v>
      </c>
      <c r="I718" s="724" t="s">
        <v>1623</v>
      </c>
      <c r="J718" s="724" t="s">
        <v>1062</v>
      </c>
      <c r="K718" s="724" t="s">
        <v>2314</v>
      </c>
      <c r="L718" s="725">
        <v>154.36000000000001</v>
      </c>
      <c r="M718" s="725">
        <v>154.36000000000001</v>
      </c>
      <c r="N718" s="724">
        <v>1</v>
      </c>
      <c r="O718" s="807">
        <v>0.5</v>
      </c>
      <c r="P718" s="725">
        <v>154.36000000000001</v>
      </c>
      <c r="Q718" s="740">
        <v>1</v>
      </c>
      <c r="R718" s="724">
        <v>1</v>
      </c>
      <c r="S718" s="740">
        <v>1</v>
      </c>
      <c r="T718" s="807">
        <v>0.5</v>
      </c>
      <c r="U718" s="763">
        <v>1</v>
      </c>
    </row>
    <row r="719" spans="1:21" ht="14.4" customHeight="1" x14ac:dyDescent="0.3">
      <c r="A719" s="723">
        <v>4</v>
      </c>
      <c r="B719" s="724" t="s">
        <v>2111</v>
      </c>
      <c r="C719" s="724" t="s">
        <v>2400</v>
      </c>
      <c r="D719" s="805" t="s">
        <v>4070</v>
      </c>
      <c r="E719" s="806" t="s">
        <v>2426</v>
      </c>
      <c r="F719" s="724" t="s">
        <v>2394</v>
      </c>
      <c r="G719" s="724" t="s">
        <v>2450</v>
      </c>
      <c r="H719" s="724" t="s">
        <v>975</v>
      </c>
      <c r="I719" s="724" t="s">
        <v>1061</v>
      </c>
      <c r="J719" s="724" t="s">
        <v>1062</v>
      </c>
      <c r="K719" s="724" t="s">
        <v>2238</v>
      </c>
      <c r="L719" s="725">
        <v>225.06</v>
      </c>
      <c r="M719" s="725">
        <v>450.12</v>
      </c>
      <c r="N719" s="724">
        <v>2</v>
      </c>
      <c r="O719" s="807">
        <v>1</v>
      </c>
      <c r="P719" s="725">
        <v>450.12</v>
      </c>
      <c r="Q719" s="740">
        <v>1</v>
      </c>
      <c r="R719" s="724">
        <v>2</v>
      </c>
      <c r="S719" s="740">
        <v>1</v>
      </c>
      <c r="T719" s="807">
        <v>1</v>
      </c>
      <c r="U719" s="763">
        <v>1</v>
      </c>
    </row>
    <row r="720" spans="1:21" ht="14.4" customHeight="1" x14ac:dyDescent="0.3">
      <c r="A720" s="723">
        <v>4</v>
      </c>
      <c r="B720" s="724" t="s">
        <v>2111</v>
      </c>
      <c r="C720" s="724" t="s">
        <v>2400</v>
      </c>
      <c r="D720" s="805" t="s">
        <v>4070</v>
      </c>
      <c r="E720" s="806" t="s">
        <v>2426</v>
      </c>
      <c r="F720" s="724" t="s">
        <v>2394</v>
      </c>
      <c r="G720" s="724" t="s">
        <v>2666</v>
      </c>
      <c r="H720" s="724" t="s">
        <v>563</v>
      </c>
      <c r="I720" s="724" t="s">
        <v>3501</v>
      </c>
      <c r="J720" s="724" t="s">
        <v>2668</v>
      </c>
      <c r="K720" s="724" t="s">
        <v>3502</v>
      </c>
      <c r="L720" s="725">
        <v>92.85</v>
      </c>
      <c r="M720" s="725">
        <v>92.85</v>
      </c>
      <c r="N720" s="724">
        <v>1</v>
      </c>
      <c r="O720" s="807">
        <v>1</v>
      </c>
      <c r="P720" s="725">
        <v>92.85</v>
      </c>
      <c r="Q720" s="740">
        <v>1</v>
      </c>
      <c r="R720" s="724">
        <v>1</v>
      </c>
      <c r="S720" s="740">
        <v>1</v>
      </c>
      <c r="T720" s="807">
        <v>1</v>
      </c>
      <c r="U720" s="763">
        <v>1</v>
      </c>
    </row>
    <row r="721" spans="1:21" ht="14.4" customHeight="1" x14ac:dyDescent="0.3">
      <c r="A721" s="723">
        <v>4</v>
      </c>
      <c r="B721" s="724" t="s">
        <v>2111</v>
      </c>
      <c r="C721" s="724" t="s">
        <v>2400</v>
      </c>
      <c r="D721" s="805" t="s">
        <v>4070</v>
      </c>
      <c r="E721" s="806" t="s">
        <v>2426</v>
      </c>
      <c r="F721" s="724" t="s">
        <v>2394</v>
      </c>
      <c r="G721" s="724" t="s">
        <v>2485</v>
      </c>
      <c r="H721" s="724" t="s">
        <v>563</v>
      </c>
      <c r="I721" s="724" t="s">
        <v>632</v>
      </c>
      <c r="J721" s="724" t="s">
        <v>633</v>
      </c>
      <c r="K721" s="724" t="s">
        <v>2486</v>
      </c>
      <c r="L721" s="725">
        <v>105.63</v>
      </c>
      <c r="M721" s="725">
        <v>528.15</v>
      </c>
      <c r="N721" s="724">
        <v>5</v>
      </c>
      <c r="O721" s="807">
        <v>1.5</v>
      </c>
      <c r="P721" s="725">
        <v>528.15</v>
      </c>
      <c r="Q721" s="740">
        <v>1</v>
      </c>
      <c r="R721" s="724">
        <v>5</v>
      </c>
      <c r="S721" s="740">
        <v>1</v>
      </c>
      <c r="T721" s="807">
        <v>1.5</v>
      </c>
      <c r="U721" s="763">
        <v>1</v>
      </c>
    </row>
    <row r="722" spans="1:21" ht="14.4" customHeight="1" x14ac:dyDescent="0.3">
      <c r="A722" s="723">
        <v>4</v>
      </c>
      <c r="B722" s="724" t="s">
        <v>2111</v>
      </c>
      <c r="C722" s="724" t="s">
        <v>2400</v>
      </c>
      <c r="D722" s="805" t="s">
        <v>4070</v>
      </c>
      <c r="E722" s="806" t="s">
        <v>2426</v>
      </c>
      <c r="F722" s="724" t="s">
        <v>2394</v>
      </c>
      <c r="G722" s="724" t="s">
        <v>2566</v>
      </c>
      <c r="H722" s="724" t="s">
        <v>975</v>
      </c>
      <c r="I722" s="724" t="s">
        <v>3503</v>
      </c>
      <c r="J722" s="724" t="s">
        <v>1018</v>
      </c>
      <c r="K722" s="724" t="s">
        <v>3504</v>
      </c>
      <c r="L722" s="725">
        <v>29.27</v>
      </c>
      <c r="M722" s="725">
        <v>29.27</v>
      </c>
      <c r="N722" s="724">
        <v>1</v>
      </c>
      <c r="O722" s="807">
        <v>0.5</v>
      </c>
      <c r="P722" s="725">
        <v>29.27</v>
      </c>
      <c r="Q722" s="740">
        <v>1</v>
      </c>
      <c r="R722" s="724">
        <v>1</v>
      </c>
      <c r="S722" s="740">
        <v>1</v>
      </c>
      <c r="T722" s="807">
        <v>0.5</v>
      </c>
      <c r="U722" s="763">
        <v>1</v>
      </c>
    </row>
    <row r="723" spans="1:21" ht="14.4" customHeight="1" x14ac:dyDescent="0.3">
      <c r="A723" s="723">
        <v>4</v>
      </c>
      <c r="B723" s="724" t="s">
        <v>2111</v>
      </c>
      <c r="C723" s="724" t="s">
        <v>2400</v>
      </c>
      <c r="D723" s="805" t="s">
        <v>4070</v>
      </c>
      <c r="E723" s="806" t="s">
        <v>2426</v>
      </c>
      <c r="F723" s="724" t="s">
        <v>2394</v>
      </c>
      <c r="G723" s="724" t="s">
        <v>2527</v>
      </c>
      <c r="H723" s="724" t="s">
        <v>975</v>
      </c>
      <c r="I723" s="724" t="s">
        <v>3505</v>
      </c>
      <c r="J723" s="724" t="s">
        <v>2529</v>
      </c>
      <c r="K723" s="724" t="s">
        <v>3506</v>
      </c>
      <c r="L723" s="725">
        <v>186.87</v>
      </c>
      <c r="M723" s="725">
        <v>373.74</v>
      </c>
      <c r="N723" s="724">
        <v>2</v>
      </c>
      <c r="O723" s="807">
        <v>0.5</v>
      </c>
      <c r="P723" s="725">
        <v>373.74</v>
      </c>
      <c r="Q723" s="740">
        <v>1</v>
      </c>
      <c r="R723" s="724">
        <v>2</v>
      </c>
      <c r="S723" s="740">
        <v>1</v>
      </c>
      <c r="T723" s="807">
        <v>0.5</v>
      </c>
      <c r="U723" s="763">
        <v>1</v>
      </c>
    </row>
    <row r="724" spans="1:21" ht="14.4" customHeight="1" x14ac:dyDescent="0.3">
      <c r="A724" s="723">
        <v>4</v>
      </c>
      <c r="B724" s="724" t="s">
        <v>2111</v>
      </c>
      <c r="C724" s="724" t="s">
        <v>2400</v>
      </c>
      <c r="D724" s="805" t="s">
        <v>4070</v>
      </c>
      <c r="E724" s="806" t="s">
        <v>2426</v>
      </c>
      <c r="F724" s="724" t="s">
        <v>2394</v>
      </c>
      <c r="G724" s="724" t="s">
        <v>2490</v>
      </c>
      <c r="H724" s="724" t="s">
        <v>563</v>
      </c>
      <c r="I724" s="724" t="s">
        <v>3507</v>
      </c>
      <c r="J724" s="724" t="s">
        <v>2492</v>
      </c>
      <c r="K724" s="724" t="s">
        <v>3508</v>
      </c>
      <c r="L724" s="725">
        <v>58.62</v>
      </c>
      <c r="M724" s="725">
        <v>58.62</v>
      </c>
      <c r="N724" s="724">
        <v>1</v>
      </c>
      <c r="O724" s="807">
        <v>1</v>
      </c>
      <c r="P724" s="725"/>
      <c r="Q724" s="740">
        <v>0</v>
      </c>
      <c r="R724" s="724"/>
      <c r="S724" s="740">
        <v>0</v>
      </c>
      <c r="T724" s="807"/>
      <c r="U724" s="763">
        <v>0</v>
      </c>
    </row>
    <row r="725" spans="1:21" ht="14.4" customHeight="1" x14ac:dyDescent="0.3">
      <c r="A725" s="723">
        <v>4</v>
      </c>
      <c r="B725" s="724" t="s">
        <v>2111</v>
      </c>
      <c r="C725" s="724" t="s">
        <v>2400</v>
      </c>
      <c r="D725" s="805" t="s">
        <v>4070</v>
      </c>
      <c r="E725" s="806" t="s">
        <v>2426</v>
      </c>
      <c r="F725" s="724" t="s">
        <v>2394</v>
      </c>
      <c r="G725" s="724" t="s">
        <v>2531</v>
      </c>
      <c r="H725" s="724" t="s">
        <v>563</v>
      </c>
      <c r="I725" s="724" t="s">
        <v>2532</v>
      </c>
      <c r="J725" s="724" t="s">
        <v>957</v>
      </c>
      <c r="K725" s="724" t="s">
        <v>2533</v>
      </c>
      <c r="L725" s="725">
        <v>760.22</v>
      </c>
      <c r="M725" s="725">
        <v>46373.42</v>
      </c>
      <c r="N725" s="724">
        <v>61</v>
      </c>
      <c r="O725" s="807">
        <v>12.5</v>
      </c>
      <c r="P725" s="725">
        <v>36490.559999999998</v>
      </c>
      <c r="Q725" s="740">
        <v>0.78688524590163933</v>
      </c>
      <c r="R725" s="724">
        <v>48</v>
      </c>
      <c r="S725" s="740">
        <v>0.78688524590163933</v>
      </c>
      <c r="T725" s="807">
        <v>7.5</v>
      </c>
      <c r="U725" s="763">
        <v>0.6</v>
      </c>
    </row>
    <row r="726" spans="1:21" ht="14.4" customHeight="1" x14ac:dyDescent="0.3">
      <c r="A726" s="723">
        <v>4</v>
      </c>
      <c r="B726" s="724" t="s">
        <v>2111</v>
      </c>
      <c r="C726" s="724" t="s">
        <v>2400</v>
      </c>
      <c r="D726" s="805" t="s">
        <v>4070</v>
      </c>
      <c r="E726" s="806" t="s">
        <v>2426</v>
      </c>
      <c r="F726" s="724" t="s">
        <v>2394</v>
      </c>
      <c r="G726" s="724" t="s">
        <v>2617</v>
      </c>
      <c r="H726" s="724" t="s">
        <v>975</v>
      </c>
      <c r="I726" s="724" t="s">
        <v>2618</v>
      </c>
      <c r="J726" s="724" t="s">
        <v>2619</v>
      </c>
      <c r="K726" s="724" t="s">
        <v>2620</v>
      </c>
      <c r="L726" s="725">
        <v>115.27</v>
      </c>
      <c r="M726" s="725">
        <v>230.54</v>
      </c>
      <c r="N726" s="724">
        <v>2</v>
      </c>
      <c r="O726" s="807">
        <v>0.5</v>
      </c>
      <c r="P726" s="725"/>
      <c r="Q726" s="740">
        <v>0</v>
      </c>
      <c r="R726" s="724"/>
      <c r="S726" s="740">
        <v>0</v>
      </c>
      <c r="T726" s="807"/>
      <c r="U726" s="763">
        <v>0</v>
      </c>
    </row>
    <row r="727" spans="1:21" ht="14.4" customHeight="1" x14ac:dyDescent="0.3">
      <c r="A727" s="723">
        <v>4</v>
      </c>
      <c r="B727" s="724" t="s">
        <v>2111</v>
      </c>
      <c r="C727" s="724" t="s">
        <v>2400</v>
      </c>
      <c r="D727" s="805" t="s">
        <v>4070</v>
      </c>
      <c r="E727" s="806" t="s">
        <v>2426</v>
      </c>
      <c r="F727" s="724" t="s">
        <v>2394</v>
      </c>
      <c r="G727" s="724" t="s">
        <v>2512</v>
      </c>
      <c r="H727" s="724" t="s">
        <v>563</v>
      </c>
      <c r="I727" s="724" t="s">
        <v>3509</v>
      </c>
      <c r="J727" s="724" t="s">
        <v>1465</v>
      </c>
      <c r="K727" s="724" t="s">
        <v>3510</v>
      </c>
      <c r="L727" s="725">
        <v>374.79</v>
      </c>
      <c r="M727" s="725">
        <v>5621.85</v>
      </c>
      <c r="N727" s="724">
        <v>15</v>
      </c>
      <c r="O727" s="807">
        <v>2.5</v>
      </c>
      <c r="P727" s="725">
        <v>5621.85</v>
      </c>
      <c r="Q727" s="740">
        <v>1</v>
      </c>
      <c r="R727" s="724">
        <v>15</v>
      </c>
      <c r="S727" s="740">
        <v>1</v>
      </c>
      <c r="T727" s="807">
        <v>2.5</v>
      </c>
      <c r="U727" s="763">
        <v>1</v>
      </c>
    </row>
    <row r="728" spans="1:21" ht="14.4" customHeight="1" x14ac:dyDescent="0.3">
      <c r="A728" s="723">
        <v>4</v>
      </c>
      <c r="B728" s="724" t="s">
        <v>2111</v>
      </c>
      <c r="C728" s="724" t="s">
        <v>2400</v>
      </c>
      <c r="D728" s="805" t="s">
        <v>4070</v>
      </c>
      <c r="E728" s="806" t="s">
        <v>2426</v>
      </c>
      <c r="F728" s="724" t="s">
        <v>2394</v>
      </c>
      <c r="G728" s="724" t="s">
        <v>2512</v>
      </c>
      <c r="H728" s="724" t="s">
        <v>563</v>
      </c>
      <c r="I728" s="724" t="s">
        <v>3511</v>
      </c>
      <c r="J728" s="724" t="s">
        <v>3512</v>
      </c>
      <c r="K728" s="724" t="s">
        <v>3513</v>
      </c>
      <c r="L728" s="725">
        <v>239.96</v>
      </c>
      <c r="M728" s="725">
        <v>959.84</v>
      </c>
      <c r="N728" s="724">
        <v>4</v>
      </c>
      <c r="O728" s="807">
        <v>0.5</v>
      </c>
      <c r="P728" s="725">
        <v>959.84</v>
      </c>
      <c r="Q728" s="740">
        <v>1</v>
      </c>
      <c r="R728" s="724">
        <v>4</v>
      </c>
      <c r="S728" s="740">
        <v>1</v>
      </c>
      <c r="T728" s="807">
        <v>0.5</v>
      </c>
      <c r="U728" s="763">
        <v>1</v>
      </c>
    </row>
    <row r="729" spans="1:21" ht="14.4" customHeight="1" x14ac:dyDescent="0.3">
      <c r="A729" s="723">
        <v>4</v>
      </c>
      <c r="B729" s="724" t="s">
        <v>2111</v>
      </c>
      <c r="C729" s="724" t="s">
        <v>2400</v>
      </c>
      <c r="D729" s="805" t="s">
        <v>4070</v>
      </c>
      <c r="E729" s="806" t="s">
        <v>2426</v>
      </c>
      <c r="F729" s="724" t="s">
        <v>2394</v>
      </c>
      <c r="G729" s="724" t="s">
        <v>2512</v>
      </c>
      <c r="H729" s="724" t="s">
        <v>563</v>
      </c>
      <c r="I729" s="724" t="s">
        <v>2567</v>
      </c>
      <c r="J729" s="724" t="s">
        <v>1465</v>
      </c>
      <c r="K729" s="724" t="s">
        <v>2536</v>
      </c>
      <c r="L729" s="725">
        <v>374.79</v>
      </c>
      <c r="M729" s="725">
        <v>23986.560000000005</v>
      </c>
      <c r="N729" s="724">
        <v>64</v>
      </c>
      <c r="O729" s="807">
        <v>12</v>
      </c>
      <c r="P729" s="725">
        <v>17240.340000000004</v>
      </c>
      <c r="Q729" s="740">
        <v>0.71875</v>
      </c>
      <c r="R729" s="724">
        <v>46</v>
      </c>
      <c r="S729" s="740">
        <v>0.71875</v>
      </c>
      <c r="T729" s="807">
        <v>8.5</v>
      </c>
      <c r="U729" s="763">
        <v>0.70833333333333337</v>
      </c>
    </row>
    <row r="730" spans="1:21" ht="14.4" customHeight="1" x14ac:dyDescent="0.3">
      <c r="A730" s="723">
        <v>4</v>
      </c>
      <c r="B730" s="724" t="s">
        <v>2111</v>
      </c>
      <c r="C730" s="724" t="s">
        <v>2400</v>
      </c>
      <c r="D730" s="805" t="s">
        <v>4070</v>
      </c>
      <c r="E730" s="806" t="s">
        <v>2426</v>
      </c>
      <c r="F730" s="724" t="s">
        <v>2394</v>
      </c>
      <c r="G730" s="724" t="s">
        <v>2512</v>
      </c>
      <c r="H730" s="724" t="s">
        <v>563</v>
      </c>
      <c r="I730" s="724" t="s">
        <v>1464</v>
      </c>
      <c r="J730" s="724" t="s">
        <v>1465</v>
      </c>
      <c r="K730" s="724" t="s">
        <v>2536</v>
      </c>
      <c r="L730" s="725">
        <v>374.79</v>
      </c>
      <c r="M730" s="725">
        <v>23611.770000000008</v>
      </c>
      <c r="N730" s="724">
        <v>63</v>
      </c>
      <c r="O730" s="807">
        <v>10.5</v>
      </c>
      <c r="P730" s="725">
        <v>22112.610000000008</v>
      </c>
      <c r="Q730" s="740">
        <v>0.93650793650793651</v>
      </c>
      <c r="R730" s="724">
        <v>59</v>
      </c>
      <c r="S730" s="740">
        <v>0.93650793650793651</v>
      </c>
      <c r="T730" s="807">
        <v>8.5</v>
      </c>
      <c r="U730" s="763">
        <v>0.80952380952380953</v>
      </c>
    </row>
    <row r="731" spans="1:21" ht="14.4" customHeight="1" x14ac:dyDescent="0.3">
      <c r="A731" s="723">
        <v>4</v>
      </c>
      <c r="B731" s="724" t="s">
        <v>2111</v>
      </c>
      <c r="C731" s="724" t="s">
        <v>2400</v>
      </c>
      <c r="D731" s="805" t="s">
        <v>4070</v>
      </c>
      <c r="E731" s="806" t="s">
        <v>2426</v>
      </c>
      <c r="F731" s="724" t="s">
        <v>2394</v>
      </c>
      <c r="G731" s="724" t="s">
        <v>2515</v>
      </c>
      <c r="H731" s="724" t="s">
        <v>563</v>
      </c>
      <c r="I731" s="724" t="s">
        <v>2516</v>
      </c>
      <c r="J731" s="724" t="s">
        <v>1483</v>
      </c>
      <c r="K731" s="724" t="s">
        <v>2517</v>
      </c>
      <c r="L731" s="725">
        <v>301.2</v>
      </c>
      <c r="M731" s="725">
        <v>2409.6</v>
      </c>
      <c r="N731" s="724">
        <v>8</v>
      </c>
      <c r="O731" s="807">
        <v>5</v>
      </c>
      <c r="P731" s="725">
        <v>2108.4</v>
      </c>
      <c r="Q731" s="740">
        <v>0.87500000000000011</v>
      </c>
      <c r="R731" s="724">
        <v>7</v>
      </c>
      <c r="S731" s="740">
        <v>0.875</v>
      </c>
      <c r="T731" s="807">
        <v>4.5</v>
      </c>
      <c r="U731" s="763">
        <v>0.9</v>
      </c>
    </row>
    <row r="732" spans="1:21" ht="14.4" customHeight="1" x14ac:dyDescent="0.3">
      <c r="A732" s="723">
        <v>4</v>
      </c>
      <c r="B732" s="724" t="s">
        <v>2111</v>
      </c>
      <c r="C732" s="724" t="s">
        <v>2400</v>
      </c>
      <c r="D732" s="805" t="s">
        <v>4070</v>
      </c>
      <c r="E732" s="806" t="s">
        <v>2426</v>
      </c>
      <c r="F732" s="724" t="s">
        <v>2394</v>
      </c>
      <c r="G732" s="724" t="s">
        <v>2515</v>
      </c>
      <c r="H732" s="724" t="s">
        <v>563</v>
      </c>
      <c r="I732" s="724" t="s">
        <v>3514</v>
      </c>
      <c r="J732" s="724" t="s">
        <v>3515</v>
      </c>
      <c r="K732" s="724" t="s">
        <v>3516</v>
      </c>
      <c r="L732" s="725">
        <v>0</v>
      </c>
      <c r="M732" s="725">
        <v>0</v>
      </c>
      <c r="N732" s="724">
        <v>1</v>
      </c>
      <c r="O732" s="807">
        <v>1</v>
      </c>
      <c r="P732" s="725"/>
      <c r="Q732" s="740"/>
      <c r="R732" s="724"/>
      <c r="S732" s="740">
        <v>0</v>
      </c>
      <c r="T732" s="807"/>
      <c r="U732" s="763">
        <v>0</v>
      </c>
    </row>
    <row r="733" spans="1:21" ht="14.4" customHeight="1" x14ac:dyDescent="0.3">
      <c r="A733" s="723">
        <v>4</v>
      </c>
      <c r="B733" s="724" t="s">
        <v>2111</v>
      </c>
      <c r="C733" s="724" t="s">
        <v>2400</v>
      </c>
      <c r="D733" s="805" t="s">
        <v>4070</v>
      </c>
      <c r="E733" s="806" t="s">
        <v>2426</v>
      </c>
      <c r="F733" s="724" t="s">
        <v>2394</v>
      </c>
      <c r="G733" s="724" t="s">
        <v>2515</v>
      </c>
      <c r="H733" s="724" t="s">
        <v>563</v>
      </c>
      <c r="I733" s="724" t="s">
        <v>3517</v>
      </c>
      <c r="J733" s="724" t="s">
        <v>3518</v>
      </c>
      <c r="K733" s="724" t="s">
        <v>3519</v>
      </c>
      <c r="L733" s="725">
        <v>205.84</v>
      </c>
      <c r="M733" s="725">
        <v>205.84</v>
      </c>
      <c r="N733" s="724">
        <v>1</v>
      </c>
      <c r="O733" s="807">
        <v>1</v>
      </c>
      <c r="P733" s="725">
        <v>205.84</v>
      </c>
      <c r="Q733" s="740">
        <v>1</v>
      </c>
      <c r="R733" s="724">
        <v>1</v>
      </c>
      <c r="S733" s="740">
        <v>1</v>
      </c>
      <c r="T733" s="807">
        <v>1</v>
      </c>
      <c r="U733" s="763">
        <v>1</v>
      </c>
    </row>
    <row r="734" spans="1:21" ht="14.4" customHeight="1" x14ac:dyDescent="0.3">
      <c r="A734" s="723">
        <v>4</v>
      </c>
      <c r="B734" s="724" t="s">
        <v>2111</v>
      </c>
      <c r="C734" s="724" t="s">
        <v>2400</v>
      </c>
      <c r="D734" s="805" t="s">
        <v>4070</v>
      </c>
      <c r="E734" s="806" t="s">
        <v>2426</v>
      </c>
      <c r="F734" s="724" t="s">
        <v>2394</v>
      </c>
      <c r="G734" s="724" t="s">
        <v>2515</v>
      </c>
      <c r="H734" s="724" t="s">
        <v>563</v>
      </c>
      <c r="I734" s="724" t="s">
        <v>2626</v>
      </c>
      <c r="J734" s="724" t="s">
        <v>1483</v>
      </c>
      <c r="K734" s="724" t="s">
        <v>2517</v>
      </c>
      <c r="L734" s="725">
        <v>185.26</v>
      </c>
      <c r="M734" s="725">
        <v>185.26</v>
      </c>
      <c r="N734" s="724">
        <v>1</v>
      </c>
      <c r="O734" s="807">
        <v>1</v>
      </c>
      <c r="P734" s="725"/>
      <c r="Q734" s="740">
        <v>0</v>
      </c>
      <c r="R734" s="724"/>
      <c r="S734" s="740">
        <v>0</v>
      </c>
      <c r="T734" s="807"/>
      <c r="U734" s="763">
        <v>0</v>
      </c>
    </row>
    <row r="735" spans="1:21" ht="14.4" customHeight="1" x14ac:dyDescent="0.3">
      <c r="A735" s="723">
        <v>4</v>
      </c>
      <c r="B735" s="724" t="s">
        <v>2111</v>
      </c>
      <c r="C735" s="724" t="s">
        <v>2400</v>
      </c>
      <c r="D735" s="805" t="s">
        <v>4070</v>
      </c>
      <c r="E735" s="806" t="s">
        <v>2426</v>
      </c>
      <c r="F735" s="724" t="s">
        <v>2394</v>
      </c>
      <c r="G735" s="724" t="s">
        <v>2454</v>
      </c>
      <c r="H735" s="724" t="s">
        <v>975</v>
      </c>
      <c r="I735" s="724" t="s">
        <v>3494</v>
      </c>
      <c r="J735" s="724" t="s">
        <v>2190</v>
      </c>
      <c r="K735" s="724" t="s">
        <v>2191</v>
      </c>
      <c r="L735" s="725">
        <v>102.93</v>
      </c>
      <c r="M735" s="725">
        <v>102.93</v>
      </c>
      <c r="N735" s="724">
        <v>1</v>
      </c>
      <c r="O735" s="807">
        <v>0.5</v>
      </c>
      <c r="P735" s="725">
        <v>102.93</v>
      </c>
      <c r="Q735" s="740">
        <v>1</v>
      </c>
      <c r="R735" s="724">
        <v>1</v>
      </c>
      <c r="S735" s="740">
        <v>1</v>
      </c>
      <c r="T735" s="807">
        <v>0.5</v>
      </c>
      <c r="U735" s="763">
        <v>1</v>
      </c>
    </row>
    <row r="736" spans="1:21" ht="14.4" customHeight="1" x14ac:dyDescent="0.3">
      <c r="A736" s="723">
        <v>4</v>
      </c>
      <c r="B736" s="724" t="s">
        <v>2111</v>
      </c>
      <c r="C736" s="724" t="s">
        <v>2400</v>
      </c>
      <c r="D736" s="805" t="s">
        <v>4070</v>
      </c>
      <c r="E736" s="806" t="s">
        <v>2426</v>
      </c>
      <c r="F736" s="724" t="s">
        <v>2394</v>
      </c>
      <c r="G736" s="724" t="s">
        <v>2739</v>
      </c>
      <c r="H736" s="724" t="s">
        <v>563</v>
      </c>
      <c r="I736" s="724" t="s">
        <v>2740</v>
      </c>
      <c r="J736" s="724" t="s">
        <v>2034</v>
      </c>
      <c r="K736" s="724" t="s">
        <v>2741</v>
      </c>
      <c r="L736" s="725">
        <v>256.67</v>
      </c>
      <c r="M736" s="725">
        <v>256.67</v>
      </c>
      <c r="N736" s="724">
        <v>1</v>
      </c>
      <c r="O736" s="807">
        <v>1</v>
      </c>
      <c r="P736" s="725">
        <v>256.67</v>
      </c>
      <c r="Q736" s="740">
        <v>1</v>
      </c>
      <c r="R736" s="724">
        <v>1</v>
      </c>
      <c r="S736" s="740">
        <v>1</v>
      </c>
      <c r="T736" s="807">
        <v>1</v>
      </c>
      <c r="U736" s="763">
        <v>1</v>
      </c>
    </row>
    <row r="737" spans="1:21" ht="14.4" customHeight="1" x14ac:dyDescent="0.3">
      <c r="A737" s="723">
        <v>4</v>
      </c>
      <c r="B737" s="724" t="s">
        <v>2111</v>
      </c>
      <c r="C737" s="724" t="s">
        <v>2400</v>
      </c>
      <c r="D737" s="805" t="s">
        <v>4070</v>
      </c>
      <c r="E737" s="806" t="s">
        <v>2426</v>
      </c>
      <c r="F737" s="724" t="s">
        <v>2394</v>
      </c>
      <c r="G737" s="724" t="s">
        <v>2537</v>
      </c>
      <c r="H737" s="724" t="s">
        <v>563</v>
      </c>
      <c r="I737" s="724" t="s">
        <v>2538</v>
      </c>
      <c r="J737" s="724" t="s">
        <v>922</v>
      </c>
      <c r="K737" s="724" t="s">
        <v>2539</v>
      </c>
      <c r="L737" s="725">
        <v>0</v>
      </c>
      <c r="M737" s="725">
        <v>0</v>
      </c>
      <c r="N737" s="724">
        <v>8</v>
      </c>
      <c r="O737" s="807">
        <v>2.5</v>
      </c>
      <c r="P737" s="725">
        <v>0</v>
      </c>
      <c r="Q737" s="740"/>
      <c r="R737" s="724">
        <v>2</v>
      </c>
      <c r="S737" s="740">
        <v>0.25</v>
      </c>
      <c r="T737" s="807">
        <v>1.5</v>
      </c>
      <c r="U737" s="763">
        <v>0.6</v>
      </c>
    </row>
    <row r="738" spans="1:21" ht="14.4" customHeight="1" x14ac:dyDescent="0.3">
      <c r="A738" s="723">
        <v>4</v>
      </c>
      <c r="B738" s="724" t="s">
        <v>2111</v>
      </c>
      <c r="C738" s="724" t="s">
        <v>2400</v>
      </c>
      <c r="D738" s="805" t="s">
        <v>4070</v>
      </c>
      <c r="E738" s="806" t="s">
        <v>2426</v>
      </c>
      <c r="F738" s="724" t="s">
        <v>2394</v>
      </c>
      <c r="G738" s="724" t="s">
        <v>3520</v>
      </c>
      <c r="H738" s="724" t="s">
        <v>563</v>
      </c>
      <c r="I738" s="724" t="s">
        <v>3521</v>
      </c>
      <c r="J738" s="724" t="s">
        <v>3522</v>
      </c>
      <c r="K738" s="724" t="s">
        <v>3523</v>
      </c>
      <c r="L738" s="725">
        <v>657.67</v>
      </c>
      <c r="M738" s="725">
        <v>1973.0099999999998</v>
      </c>
      <c r="N738" s="724">
        <v>3</v>
      </c>
      <c r="O738" s="807">
        <v>0.5</v>
      </c>
      <c r="P738" s="725">
        <v>1973.0099999999998</v>
      </c>
      <c r="Q738" s="740">
        <v>1</v>
      </c>
      <c r="R738" s="724">
        <v>3</v>
      </c>
      <c r="S738" s="740">
        <v>1</v>
      </c>
      <c r="T738" s="807">
        <v>0.5</v>
      </c>
      <c r="U738" s="763">
        <v>1</v>
      </c>
    </row>
    <row r="739" spans="1:21" ht="14.4" customHeight="1" x14ac:dyDescent="0.3">
      <c r="A739" s="723">
        <v>4</v>
      </c>
      <c r="B739" s="724" t="s">
        <v>2111</v>
      </c>
      <c r="C739" s="724" t="s">
        <v>2400</v>
      </c>
      <c r="D739" s="805" t="s">
        <v>4070</v>
      </c>
      <c r="E739" s="806" t="s">
        <v>2426</v>
      </c>
      <c r="F739" s="724" t="s">
        <v>2394</v>
      </c>
      <c r="G739" s="724" t="s">
        <v>2577</v>
      </c>
      <c r="H739" s="724" t="s">
        <v>975</v>
      </c>
      <c r="I739" s="724" t="s">
        <v>1035</v>
      </c>
      <c r="J739" s="724" t="s">
        <v>2193</v>
      </c>
      <c r="K739" s="724" t="s">
        <v>2194</v>
      </c>
      <c r="L739" s="725">
        <v>133.94</v>
      </c>
      <c r="M739" s="725">
        <v>1473.3400000000001</v>
      </c>
      <c r="N739" s="724">
        <v>11</v>
      </c>
      <c r="O739" s="807">
        <v>3</v>
      </c>
      <c r="P739" s="725">
        <v>669.7</v>
      </c>
      <c r="Q739" s="740">
        <v>0.45454545454545453</v>
      </c>
      <c r="R739" s="724">
        <v>5</v>
      </c>
      <c r="S739" s="740">
        <v>0.45454545454545453</v>
      </c>
      <c r="T739" s="807">
        <v>1.5</v>
      </c>
      <c r="U739" s="763">
        <v>0.5</v>
      </c>
    </row>
    <row r="740" spans="1:21" ht="14.4" customHeight="1" x14ac:dyDescent="0.3">
      <c r="A740" s="723">
        <v>4</v>
      </c>
      <c r="B740" s="724" t="s">
        <v>2111</v>
      </c>
      <c r="C740" s="724" t="s">
        <v>2400</v>
      </c>
      <c r="D740" s="805" t="s">
        <v>4070</v>
      </c>
      <c r="E740" s="806" t="s">
        <v>2426</v>
      </c>
      <c r="F740" s="724" t="s">
        <v>2396</v>
      </c>
      <c r="G740" s="724" t="s">
        <v>3031</v>
      </c>
      <c r="H740" s="724" t="s">
        <v>563</v>
      </c>
      <c r="I740" s="724" t="s">
        <v>3032</v>
      </c>
      <c r="J740" s="724" t="s">
        <v>3033</v>
      </c>
      <c r="K740" s="724" t="s">
        <v>3034</v>
      </c>
      <c r="L740" s="725">
        <v>410</v>
      </c>
      <c r="M740" s="725">
        <v>6150</v>
      </c>
      <c r="N740" s="724">
        <v>15</v>
      </c>
      <c r="O740" s="807">
        <v>15</v>
      </c>
      <c r="P740" s="725">
        <v>5740</v>
      </c>
      <c r="Q740" s="740">
        <v>0.93333333333333335</v>
      </c>
      <c r="R740" s="724">
        <v>14</v>
      </c>
      <c r="S740" s="740">
        <v>0.93333333333333335</v>
      </c>
      <c r="T740" s="807">
        <v>14</v>
      </c>
      <c r="U740" s="763">
        <v>0.93333333333333335</v>
      </c>
    </row>
    <row r="741" spans="1:21" ht="14.4" customHeight="1" x14ac:dyDescent="0.3">
      <c r="A741" s="723">
        <v>4</v>
      </c>
      <c r="B741" s="724" t="s">
        <v>2111</v>
      </c>
      <c r="C741" s="724" t="s">
        <v>2400</v>
      </c>
      <c r="D741" s="805" t="s">
        <v>4070</v>
      </c>
      <c r="E741" s="806" t="s">
        <v>2426</v>
      </c>
      <c r="F741" s="724" t="s">
        <v>2396</v>
      </c>
      <c r="G741" s="724" t="s">
        <v>3031</v>
      </c>
      <c r="H741" s="724" t="s">
        <v>563</v>
      </c>
      <c r="I741" s="724" t="s">
        <v>3035</v>
      </c>
      <c r="J741" s="724" t="s">
        <v>3036</v>
      </c>
      <c r="K741" s="724" t="s">
        <v>3037</v>
      </c>
      <c r="L741" s="725">
        <v>566</v>
      </c>
      <c r="M741" s="725">
        <v>1132</v>
      </c>
      <c r="N741" s="724">
        <v>2</v>
      </c>
      <c r="O741" s="807">
        <v>2</v>
      </c>
      <c r="P741" s="725">
        <v>566</v>
      </c>
      <c r="Q741" s="740">
        <v>0.5</v>
      </c>
      <c r="R741" s="724">
        <v>1</v>
      </c>
      <c r="S741" s="740">
        <v>0.5</v>
      </c>
      <c r="T741" s="807">
        <v>1</v>
      </c>
      <c r="U741" s="763">
        <v>0.5</v>
      </c>
    </row>
    <row r="742" spans="1:21" ht="14.4" customHeight="1" x14ac:dyDescent="0.3">
      <c r="A742" s="723">
        <v>4</v>
      </c>
      <c r="B742" s="724" t="s">
        <v>2111</v>
      </c>
      <c r="C742" s="724" t="s">
        <v>2400</v>
      </c>
      <c r="D742" s="805" t="s">
        <v>4070</v>
      </c>
      <c r="E742" s="806" t="s">
        <v>2426</v>
      </c>
      <c r="F742" s="724" t="s">
        <v>2396</v>
      </c>
      <c r="G742" s="724" t="s">
        <v>2466</v>
      </c>
      <c r="H742" s="724" t="s">
        <v>563</v>
      </c>
      <c r="I742" s="724" t="s">
        <v>2467</v>
      </c>
      <c r="J742" s="724" t="s">
        <v>2468</v>
      </c>
      <c r="K742" s="724" t="s">
        <v>2469</v>
      </c>
      <c r="L742" s="725">
        <v>900</v>
      </c>
      <c r="M742" s="725">
        <v>900</v>
      </c>
      <c r="N742" s="724">
        <v>1</v>
      </c>
      <c r="O742" s="807">
        <v>1</v>
      </c>
      <c r="P742" s="725"/>
      <c r="Q742" s="740">
        <v>0</v>
      </c>
      <c r="R742" s="724"/>
      <c r="S742" s="740">
        <v>0</v>
      </c>
      <c r="T742" s="807"/>
      <c r="U742" s="763">
        <v>0</v>
      </c>
    </row>
    <row r="743" spans="1:21" ht="14.4" customHeight="1" x14ac:dyDescent="0.3">
      <c r="A743" s="723">
        <v>4</v>
      </c>
      <c r="B743" s="724" t="s">
        <v>2111</v>
      </c>
      <c r="C743" s="724" t="s">
        <v>2400</v>
      </c>
      <c r="D743" s="805" t="s">
        <v>4070</v>
      </c>
      <c r="E743" s="806" t="s">
        <v>2428</v>
      </c>
      <c r="F743" s="724" t="s">
        <v>2394</v>
      </c>
      <c r="G743" s="724" t="s">
        <v>2450</v>
      </c>
      <c r="H743" s="724" t="s">
        <v>563</v>
      </c>
      <c r="I743" s="724" t="s">
        <v>3442</v>
      </c>
      <c r="J743" s="724" t="s">
        <v>3443</v>
      </c>
      <c r="K743" s="724" t="s">
        <v>3444</v>
      </c>
      <c r="L743" s="725">
        <v>154.36000000000001</v>
      </c>
      <c r="M743" s="725">
        <v>308.72000000000003</v>
      </c>
      <c r="N743" s="724">
        <v>2</v>
      </c>
      <c r="O743" s="807">
        <v>0.5</v>
      </c>
      <c r="P743" s="725">
        <v>308.72000000000003</v>
      </c>
      <c r="Q743" s="740">
        <v>1</v>
      </c>
      <c r="R743" s="724">
        <v>2</v>
      </c>
      <c r="S743" s="740">
        <v>1</v>
      </c>
      <c r="T743" s="807">
        <v>0.5</v>
      </c>
      <c r="U743" s="763">
        <v>1</v>
      </c>
    </row>
    <row r="744" spans="1:21" ht="14.4" customHeight="1" x14ac:dyDescent="0.3">
      <c r="A744" s="723">
        <v>4</v>
      </c>
      <c r="B744" s="724" t="s">
        <v>2111</v>
      </c>
      <c r="C744" s="724" t="s">
        <v>2400</v>
      </c>
      <c r="D744" s="805" t="s">
        <v>4070</v>
      </c>
      <c r="E744" s="806" t="s">
        <v>2428</v>
      </c>
      <c r="F744" s="724" t="s">
        <v>2394</v>
      </c>
      <c r="G744" s="724" t="s">
        <v>2470</v>
      </c>
      <c r="H744" s="724" t="s">
        <v>563</v>
      </c>
      <c r="I744" s="724" t="s">
        <v>2471</v>
      </c>
      <c r="J744" s="724" t="s">
        <v>2472</v>
      </c>
      <c r="K744" s="724" t="s">
        <v>2473</v>
      </c>
      <c r="L744" s="725">
        <v>238.72</v>
      </c>
      <c r="M744" s="725">
        <v>238.72</v>
      </c>
      <c r="N744" s="724">
        <v>1</v>
      </c>
      <c r="O744" s="807">
        <v>1</v>
      </c>
      <c r="P744" s="725"/>
      <c r="Q744" s="740">
        <v>0</v>
      </c>
      <c r="R744" s="724"/>
      <c r="S744" s="740">
        <v>0</v>
      </c>
      <c r="T744" s="807"/>
      <c r="U744" s="763">
        <v>0</v>
      </c>
    </row>
    <row r="745" spans="1:21" ht="14.4" customHeight="1" x14ac:dyDescent="0.3">
      <c r="A745" s="723">
        <v>4</v>
      </c>
      <c r="B745" s="724" t="s">
        <v>2111</v>
      </c>
      <c r="C745" s="724" t="s">
        <v>2400</v>
      </c>
      <c r="D745" s="805" t="s">
        <v>4070</v>
      </c>
      <c r="E745" s="806" t="s">
        <v>2428</v>
      </c>
      <c r="F745" s="724" t="s">
        <v>2394</v>
      </c>
      <c r="G745" s="724" t="s">
        <v>3524</v>
      </c>
      <c r="H745" s="724" t="s">
        <v>563</v>
      </c>
      <c r="I745" s="724" t="s">
        <v>3525</v>
      </c>
      <c r="J745" s="724" t="s">
        <v>3526</v>
      </c>
      <c r="K745" s="724" t="s">
        <v>3527</v>
      </c>
      <c r="L745" s="725">
        <v>34.15</v>
      </c>
      <c r="M745" s="725">
        <v>102.44999999999999</v>
      </c>
      <c r="N745" s="724">
        <v>3</v>
      </c>
      <c r="O745" s="807">
        <v>1</v>
      </c>
      <c r="P745" s="725">
        <v>102.44999999999999</v>
      </c>
      <c r="Q745" s="740">
        <v>1</v>
      </c>
      <c r="R745" s="724">
        <v>3</v>
      </c>
      <c r="S745" s="740">
        <v>1</v>
      </c>
      <c r="T745" s="807">
        <v>1</v>
      </c>
      <c r="U745" s="763">
        <v>1</v>
      </c>
    </row>
    <row r="746" spans="1:21" ht="14.4" customHeight="1" x14ac:dyDescent="0.3">
      <c r="A746" s="723">
        <v>4</v>
      </c>
      <c r="B746" s="724" t="s">
        <v>2111</v>
      </c>
      <c r="C746" s="724" t="s">
        <v>2400</v>
      </c>
      <c r="D746" s="805" t="s">
        <v>4070</v>
      </c>
      <c r="E746" s="806" t="s">
        <v>2428</v>
      </c>
      <c r="F746" s="724" t="s">
        <v>2394</v>
      </c>
      <c r="G746" s="724" t="s">
        <v>2527</v>
      </c>
      <c r="H746" s="724" t="s">
        <v>975</v>
      </c>
      <c r="I746" s="724" t="s">
        <v>3505</v>
      </c>
      <c r="J746" s="724" t="s">
        <v>2529</v>
      </c>
      <c r="K746" s="724" t="s">
        <v>3506</v>
      </c>
      <c r="L746" s="725">
        <v>186.87</v>
      </c>
      <c r="M746" s="725">
        <v>373.74</v>
      </c>
      <c r="N746" s="724">
        <v>2</v>
      </c>
      <c r="O746" s="807">
        <v>0.5</v>
      </c>
      <c r="P746" s="725">
        <v>373.74</v>
      </c>
      <c r="Q746" s="740">
        <v>1</v>
      </c>
      <c r="R746" s="724">
        <v>2</v>
      </c>
      <c r="S746" s="740">
        <v>1</v>
      </c>
      <c r="T746" s="807">
        <v>0.5</v>
      </c>
      <c r="U746" s="763">
        <v>1</v>
      </c>
    </row>
    <row r="747" spans="1:21" ht="14.4" customHeight="1" x14ac:dyDescent="0.3">
      <c r="A747" s="723">
        <v>4</v>
      </c>
      <c r="B747" s="724" t="s">
        <v>2111</v>
      </c>
      <c r="C747" s="724" t="s">
        <v>2400</v>
      </c>
      <c r="D747" s="805" t="s">
        <v>4070</v>
      </c>
      <c r="E747" s="806" t="s">
        <v>2428</v>
      </c>
      <c r="F747" s="724" t="s">
        <v>2394</v>
      </c>
      <c r="G747" s="724" t="s">
        <v>3223</v>
      </c>
      <c r="H747" s="724" t="s">
        <v>975</v>
      </c>
      <c r="I747" s="724" t="s">
        <v>3224</v>
      </c>
      <c r="J747" s="724" t="s">
        <v>2222</v>
      </c>
      <c r="K747" s="724" t="s">
        <v>3225</v>
      </c>
      <c r="L747" s="725">
        <v>218.62</v>
      </c>
      <c r="M747" s="725">
        <v>437.24</v>
      </c>
      <c r="N747" s="724">
        <v>2</v>
      </c>
      <c r="O747" s="807">
        <v>1</v>
      </c>
      <c r="P747" s="725">
        <v>437.24</v>
      </c>
      <c r="Q747" s="740">
        <v>1</v>
      </c>
      <c r="R747" s="724">
        <v>2</v>
      </c>
      <c r="S747" s="740">
        <v>1</v>
      </c>
      <c r="T747" s="807">
        <v>1</v>
      </c>
      <c r="U747" s="763">
        <v>1</v>
      </c>
    </row>
    <row r="748" spans="1:21" ht="14.4" customHeight="1" x14ac:dyDescent="0.3">
      <c r="A748" s="723">
        <v>4</v>
      </c>
      <c r="B748" s="724" t="s">
        <v>2111</v>
      </c>
      <c r="C748" s="724" t="s">
        <v>2400</v>
      </c>
      <c r="D748" s="805" t="s">
        <v>4070</v>
      </c>
      <c r="E748" s="806" t="s">
        <v>2428</v>
      </c>
      <c r="F748" s="724" t="s">
        <v>2394</v>
      </c>
      <c r="G748" s="724" t="s">
        <v>2739</v>
      </c>
      <c r="H748" s="724" t="s">
        <v>563</v>
      </c>
      <c r="I748" s="724" t="s">
        <v>2740</v>
      </c>
      <c r="J748" s="724" t="s">
        <v>2034</v>
      </c>
      <c r="K748" s="724" t="s">
        <v>2741</v>
      </c>
      <c r="L748" s="725">
        <v>256.67</v>
      </c>
      <c r="M748" s="725">
        <v>256.67</v>
      </c>
      <c r="N748" s="724">
        <v>1</v>
      </c>
      <c r="O748" s="807">
        <v>1</v>
      </c>
      <c r="P748" s="725">
        <v>256.67</v>
      </c>
      <c r="Q748" s="740">
        <v>1</v>
      </c>
      <c r="R748" s="724">
        <v>1</v>
      </c>
      <c r="S748" s="740">
        <v>1</v>
      </c>
      <c r="T748" s="807">
        <v>1</v>
      </c>
      <c r="U748" s="763">
        <v>1</v>
      </c>
    </row>
    <row r="749" spans="1:21" ht="14.4" customHeight="1" x14ac:dyDescent="0.3">
      <c r="A749" s="723">
        <v>4</v>
      </c>
      <c r="B749" s="724" t="s">
        <v>2111</v>
      </c>
      <c r="C749" s="724" t="s">
        <v>2400</v>
      </c>
      <c r="D749" s="805" t="s">
        <v>4070</v>
      </c>
      <c r="E749" s="806" t="s">
        <v>2428</v>
      </c>
      <c r="F749" s="724" t="s">
        <v>2394</v>
      </c>
      <c r="G749" s="724" t="s">
        <v>3528</v>
      </c>
      <c r="H749" s="724" t="s">
        <v>563</v>
      </c>
      <c r="I749" s="724" t="s">
        <v>3529</v>
      </c>
      <c r="J749" s="724" t="s">
        <v>3530</v>
      </c>
      <c r="K749" s="724" t="s">
        <v>3531</v>
      </c>
      <c r="L749" s="725">
        <v>294.86</v>
      </c>
      <c r="M749" s="725">
        <v>884.58</v>
      </c>
      <c r="N749" s="724">
        <v>3</v>
      </c>
      <c r="O749" s="807">
        <v>0.5</v>
      </c>
      <c r="P749" s="725">
        <v>884.58</v>
      </c>
      <c r="Q749" s="740">
        <v>1</v>
      </c>
      <c r="R749" s="724">
        <v>3</v>
      </c>
      <c r="S749" s="740">
        <v>1</v>
      </c>
      <c r="T749" s="807">
        <v>0.5</v>
      </c>
      <c r="U749" s="763">
        <v>1</v>
      </c>
    </row>
    <row r="750" spans="1:21" ht="14.4" customHeight="1" x14ac:dyDescent="0.3">
      <c r="A750" s="723">
        <v>4</v>
      </c>
      <c r="B750" s="724" t="s">
        <v>2111</v>
      </c>
      <c r="C750" s="724" t="s">
        <v>2400</v>
      </c>
      <c r="D750" s="805" t="s">
        <v>4070</v>
      </c>
      <c r="E750" s="806" t="s">
        <v>2428</v>
      </c>
      <c r="F750" s="724" t="s">
        <v>2394</v>
      </c>
      <c r="G750" s="724" t="s">
        <v>2691</v>
      </c>
      <c r="H750" s="724" t="s">
        <v>975</v>
      </c>
      <c r="I750" s="724" t="s">
        <v>2692</v>
      </c>
      <c r="J750" s="724" t="s">
        <v>2306</v>
      </c>
      <c r="K750" s="724" t="s">
        <v>2693</v>
      </c>
      <c r="L750" s="725">
        <v>543.36</v>
      </c>
      <c r="M750" s="725">
        <v>1086.72</v>
      </c>
      <c r="N750" s="724">
        <v>2</v>
      </c>
      <c r="O750" s="807">
        <v>0.5</v>
      </c>
      <c r="P750" s="725">
        <v>1086.72</v>
      </c>
      <c r="Q750" s="740">
        <v>1</v>
      </c>
      <c r="R750" s="724">
        <v>2</v>
      </c>
      <c r="S750" s="740">
        <v>1</v>
      </c>
      <c r="T750" s="807">
        <v>0.5</v>
      </c>
      <c r="U750" s="763">
        <v>1</v>
      </c>
    </row>
    <row r="751" spans="1:21" ht="14.4" customHeight="1" x14ac:dyDescent="0.3">
      <c r="A751" s="723">
        <v>4</v>
      </c>
      <c r="B751" s="724" t="s">
        <v>2111</v>
      </c>
      <c r="C751" s="724" t="s">
        <v>2400</v>
      </c>
      <c r="D751" s="805" t="s">
        <v>4070</v>
      </c>
      <c r="E751" s="806" t="s">
        <v>2428</v>
      </c>
      <c r="F751" s="724" t="s">
        <v>2394</v>
      </c>
      <c r="G751" s="724" t="s">
        <v>3532</v>
      </c>
      <c r="H751" s="724" t="s">
        <v>563</v>
      </c>
      <c r="I751" s="724" t="s">
        <v>3533</v>
      </c>
      <c r="J751" s="724" t="s">
        <v>3534</v>
      </c>
      <c r="K751" s="724" t="s">
        <v>3535</v>
      </c>
      <c r="L751" s="725">
        <v>3687.57</v>
      </c>
      <c r="M751" s="725">
        <v>3687.57</v>
      </c>
      <c r="N751" s="724">
        <v>1</v>
      </c>
      <c r="O751" s="807">
        <v>1</v>
      </c>
      <c r="P751" s="725">
        <v>3687.57</v>
      </c>
      <c r="Q751" s="740">
        <v>1</v>
      </c>
      <c r="R751" s="724">
        <v>1</v>
      </c>
      <c r="S751" s="740">
        <v>1</v>
      </c>
      <c r="T751" s="807">
        <v>1</v>
      </c>
      <c r="U751" s="763">
        <v>1</v>
      </c>
    </row>
    <row r="752" spans="1:21" ht="14.4" customHeight="1" x14ac:dyDescent="0.3">
      <c r="A752" s="723">
        <v>4</v>
      </c>
      <c r="B752" s="724" t="s">
        <v>2111</v>
      </c>
      <c r="C752" s="724" t="s">
        <v>2400</v>
      </c>
      <c r="D752" s="805" t="s">
        <v>4070</v>
      </c>
      <c r="E752" s="806" t="s">
        <v>2428</v>
      </c>
      <c r="F752" s="724" t="s">
        <v>2396</v>
      </c>
      <c r="G752" s="724" t="s">
        <v>3031</v>
      </c>
      <c r="H752" s="724" t="s">
        <v>563</v>
      </c>
      <c r="I752" s="724" t="s">
        <v>3032</v>
      </c>
      <c r="J752" s="724" t="s">
        <v>3033</v>
      </c>
      <c r="K752" s="724" t="s">
        <v>3034</v>
      </c>
      <c r="L752" s="725">
        <v>410</v>
      </c>
      <c r="M752" s="725">
        <v>820</v>
      </c>
      <c r="N752" s="724">
        <v>2</v>
      </c>
      <c r="O752" s="807">
        <v>2</v>
      </c>
      <c r="P752" s="725">
        <v>820</v>
      </c>
      <c r="Q752" s="740">
        <v>1</v>
      </c>
      <c r="R752" s="724">
        <v>2</v>
      </c>
      <c r="S752" s="740">
        <v>1</v>
      </c>
      <c r="T752" s="807">
        <v>2</v>
      </c>
      <c r="U752" s="763">
        <v>1</v>
      </c>
    </row>
    <row r="753" spans="1:21" ht="14.4" customHeight="1" x14ac:dyDescent="0.3">
      <c r="A753" s="723">
        <v>4</v>
      </c>
      <c r="B753" s="724" t="s">
        <v>2111</v>
      </c>
      <c r="C753" s="724" t="s">
        <v>2400</v>
      </c>
      <c r="D753" s="805" t="s">
        <v>4070</v>
      </c>
      <c r="E753" s="806" t="s">
        <v>2429</v>
      </c>
      <c r="F753" s="724" t="s">
        <v>2394</v>
      </c>
      <c r="G753" s="724" t="s">
        <v>2739</v>
      </c>
      <c r="H753" s="724" t="s">
        <v>563</v>
      </c>
      <c r="I753" s="724" t="s">
        <v>2740</v>
      </c>
      <c r="J753" s="724" t="s">
        <v>2034</v>
      </c>
      <c r="K753" s="724" t="s">
        <v>2741</v>
      </c>
      <c r="L753" s="725">
        <v>256.67</v>
      </c>
      <c r="M753" s="725">
        <v>256.67</v>
      </c>
      <c r="N753" s="724">
        <v>1</v>
      </c>
      <c r="O753" s="807">
        <v>1</v>
      </c>
      <c r="P753" s="725">
        <v>256.67</v>
      </c>
      <c r="Q753" s="740">
        <v>1</v>
      </c>
      <c r="R753" s="724">
        <v>1</v>
      </c>
      <c r="S753" s="740">
        <v>1</v>
      </c>
      <c r="T753" s="807">
        <v>1</v>
      </c>
      <c r="U753" s="763">
        <v>1</v>
      </c>
    </row>
    <row r="754" spans="1:21" ht="14.4" customHeight="1" x14ac:dyDescent="0.3">
      <c r="A754" s="723">
        <v>4</v>
      </c>
      <c r="B754" s="724" t="s">
        <v>2111</v>
      </c>
      <c r="C754" s="724" t="s">
        <v>2400</v>
      </c>
      <c r="D754" s="805" t="s">
        <v>4070</v>
      </c>
      <c r="E754" s="806" t="s">
        <v>2429</v>
      </c>
      <c r="F754" s="724" t="s">
        <v>2396</v>
      </c>
      <c r="G754" s="724" t="s">
        <v>3031</v>
      </c>
      <c r="H754" s="724" t="s">
        <v>563</v>
      </c>
      <c r="I754" s="724" t="s">
        <v>3032</v>
      </c>
      <c r="J754" s="724" t="s">
        <v>3033</v>
      </c>
      <c r="K754" s="724" t="s">
        <v>3034</v>
      </c>
      <c r="L754" s="725">
        <v>410</v>
      </c>
      <c r="M754" s="725">
        <v>410</v>
      </c>
      <c r="N754" s="724">
        <v>1</v>
      </c>
      <c r="O754" s="807">
        <v>1</v>
      </c>
      <c r="P754" s="725">
        <v>410</v>
      </c>
      <c r="Q754" s="740">
        <v>1</v>
      </c>
      <c r="R754" s="724">
        <v>1</v>
      </c>
      <c r="S754" s="740">
        <v>1</v>
      </c>
      <c r="T754" s="807">
        <v>1</v>
      </c>
      <c r="U754" s="763">
        <v>1</v>
      </c>
    </row>
    <row r="755" spans="1:21" ht="14.4" customHeight="1" x14ac:dyDescent="0.3">
      <c r="A755" s="723">
        <v>4</v>
      </c>
      <c r="B755" s="724" t="s">
        <v>2111</v>
      </c>
      <c r="C755" s="724" t="s">
        <v>2400</v>
      </c>
      <c r="D755" s="805" t="s">
        <v>4070</v>
      </c>
      <c r="E755" s="806" t="s">
        <v>2434</v>
      </c>
      <c r="F755" s="724" t="s">
        <v>2394</v>
      </c>
      <c r="G755" s="724" t="s">
        <v>3536</v>
      </c>
      <c r="H755" s="724" t="s">
        <v>563</v>
      </c>
      <c r="I755" s="724" t="s">
        <v>825</v>
      </c>
      <c r="J755" s="724" t="s">
        <v>625</v>
      </c>
      <c r="K755" s="724" t="s">
        <v>3537</v>
      </c>
      <c r="L755" s="725">
        <v>0</v>
      </c>
      <c r="M755" s="725">
        <v>0</v>
      </c>
      <c r="N755" s="724">
        <v>2</v>
      </c>
      <c r="O755" s="807">
        <v>1.5</v>
      </c>
      <c r="P755" s="725"/>
      <c r="Q755" s="740"/>
      <c r="R755" s="724"/>
      <c r="S755" s="740">
        <v>0</v>
      </c>
      <c r="T755" s="807"/>
      <c r="U755" s="763">
        <v>0</v>
      </c>
    </row>
    <row r="756" spans="1:21" ht="14.4" customHeight="1" x14ac:dyDescent="0.3">
      <c r="A756" s="723">
        <v>4</v>
      </c>
      <c r="B756" s="724" t="s">
        <v>2111</v>
      </c>
      <c r="C756" s="724" t="s">
        <v>2400</v>
      </c>
      <c r="D756" s="805" t="s">
        <v>4070</v>
      </c>
      <c r="E756" s="806" t="s">
        <v>2434</v>
      </c>
      <c r="F756" s="724" t="s">
        <v>2394</v>
      </c>
      <c r="G756" s="724" t="s">
        <v>2658</v>
      </c>
      <c r="H756" s="724" t="s">
        <v>975</v>
      </c>
      <c r="I756" s="724" t="s">
        <v>2659</v>
      </c>
      <c r="J756" s="724" t="s">
        <v>2660</v>
      </c>
      <c r="K756" s="724" t="s">
        <v>2661</v>
      </c>
      <c r="L756" s="725">
        <v>70.540000000000006</v>
      </c>
      <c r="M756" s="725">
        <v>70.540000000000006</v>
      </c>
      <c r="N756" s="724">
        <v>1</v>
      </c>
      <c r="O756" s="807">
        <v>1</v>
      </c>
      <c r="P756" s="725">
        <v>70.540000000000006</v>
      </c>
      <c r="Q756" s="740">
        <v>1</v>
      </c>
      <c r="R756" s="724">
        <v>1</v>
      </c>
      <c r="S756" s="740">
        <v>1</v>
      </c>
      <c r="T756" s="807">
        <v>1</v>
      </c>
      <c r="U756" s="763">
        <v>1</v>
      </c>
    </row>
    <row r="757" spans="1:21" ht="14.4" customHeight="1" x14ac:dyDescent="0.3">
      <c r="A757" s="723">
        <v>4</v>
      </c>
      <c r="B757" s="724" t="s">
        <v>2111</v>
      </c>
      <c r="C757" s="724" t="s">
        <v>2400</v>
      </c>
      <c r="D757" s="805" t="s">
        <v>4070</v>
      </c>
      <c r="E757" s="806" t="s">
        <v>2434</v>
      </c>
      <c r="F757" s="724" t="s">
        <v>2394</v>
      </c>
      <c r="G757" s="724" t="s">
        <v>2609</v>
      </c>
      <c r="H757" s="724" t="s">
        <v>563</v>
      </c>
      <c r="I757" s="724" t="s">
        <v>3538</v>
      </c>
      <c r="J757" s="724" t="s">
        <v>2611</v>
      </c>
      <c r="K757" s="724" t="s">
        <v>2612</v>
      </c>
      <c r="L757" s="725">
        <v>0</v>
      </c>
      <c r="M757" s="725">
        <v>0</v>
      </c>
      <c r="N757" s="724">
        <v>1</v>
      </c>
      <c r="O757" s="807">
        <v>1</v>
      </c>
      <c r="P757" s="725">
        <v>0</v>
      </c>
      <c r="Q757" s="740"/>
      <c r="R757" s="724">
        <v>1</v>
      </c>
      <c r="S757" s="740">
        <v>1</v>
      </c>
      <c r="T757" s="807">
        <v>1</v>
      </c>
      <c r="U757" s="763">
        <v>1</v>
      </c>
    </row>
    <row r="758" spans="1:21" ht="14.4" customHeight="1" x14ac:dyDescent="0.3">
      <c r="A758" s="723">
        <v>4</v>
      </c>
      <c r="B758" s="724" t="s">
        <v>2111</v>
      </c>
      <c r="C758" s="724" t="s">
        <v>2400</v>
      </c>
      <c r="D758" s="805" t="s">
        <v>4070</v>
      </c>
      <c r="E758" s="806" t="s">
        <v>2434</v>
      </c>
      <c r="F758" s="724" t="s">
        <v>2394</v>
      </c>
      <c r="G758" s="724" t="s">
        <v>2609</v>
      </c>
      <c r="H758" s="724" t="s">
        <v>563</v>
      </c>
      <c r="I758" s="724" t="s">
        <v>3539</v>
      </c>
      <c r="J758" s="724" t="s">
        <v>1702</v>
      </c>
      <c r="K758" s="724" t="s">
        <v>3540</v>
      </c>
      <c r="L758" s="725">
        <v>0</v>
      </c>
      <c r="M758" s="725">
        <v>0</v>
      </c>
      <c r="N758" s="724">
        <v>1</v>
      </c>
      <c r="O758" s="807">
        <v>1</v>
      </c>
      <c r="P758" s="725">
        <v>0</v>
      </c>
      <c r="Q758" s="740"/>
      <c r="R758" s="724">
        <v>1</v>
      </c>
      <c r="S758" s="740">
        <v>1</v>
      </c>
      <c r="T758" s="807">
        <v>1</v>
      </c>
      <c r="U758" s="763">
        <v>1</v>
      </c>
    </row>
    <row r="759" spans="1:21" ht="14.4" customHeight="1" x14ac:dyDescent="0.3">
      <c r="A759" s="723">
        <v>4</v>
      </c>
      <c r="B759" s="724" t="s">
        <v>2111</v>
      </c>
      <c r="C759" s="724" t="s">
        <v>2400</v>
      </c>
      <c r="D759" s="805" t="s">
        <v>4070</v>
      </c>
      <c r="E759" s="806" t="s">
        <v>2434</v>
      </c>
      <c r="F759" s="724" t="s">
        <v>2394</v>
      </c>
      <c r="G759" s="724" t="s">
        <v>3541</v>
      </c>
      <c r="H759" s="724" t="s">
        <v>563</v>
      </c>
      <c r="I759" s="724" t="s">
        <v>3542</v>
      </c>
      <c r="J759" s="724" t="s">
        <v>3543</v>
      </c>
      <c r="K759" s="724" t="s">
        <v>3544</v>
      </c>
      <c r="L759" s="725">
        <v>121.07</v>
      </c>
      <c r="M759" s="725">
        <v>242.14</v>
      </c>
      <c r="N759" s="724">
        <v>2</v>
      </c>
      <c r="O759" s="807">
        <v>1</v>
      </c>
      <c r="P759" s="725">
        <v>242.14</v>
      </c>
      <c r="Q759" s="740">
        <v>1</v>
      </c>
      <c r="R759" s="724">
        <v>2</v>
      </c>
      <c r="S759" s="740">
        <v>1</v>
      </c>
      <c r="T759" s="807">
        <v>1</v>
      </c>
      <c r="U759" s="763">
        <v>1</v>
      </c>
    </row>
    <row r="760" spans="1:21" ht="14.4" customHeight="1" x14ac:dyDescent="0.3">
      <c r="A760" s="723">
        <v>4</v>
      </c>
      <c r="B760" s="724" t="s">
        <v>2111</v>
      </c>
      <c r="C760" s="724" t="s">
        <v>2400</v>
      </c>
      <c r="D760" s="805" t="s">
        <v>4070</v>
      </c>
      <c r="E760" s="806" t="s">
        <v>2434</v>
      </c>
      <c r="F760" s="724" t="s">
        <v>2394</v>
      </c>
      <c r="G760" s="724" t="s">
        <v>2670</v>
      </c>
      <c r="H760" s="724" t="s">
        <v>563</v>
      </c>
      <c r="I760" s="724" t="s">
        <v>3545</v>
      </c>
      <c r="J760" s="724" t="s">
        <v>2672</v>
      </c>
      <c r="K760" s="724" t="s">
        <v>2673</v>
      </c>
      <c r="L760" s="725">
        <v>107.27</v>
      </c>
      <c r="M760" s="725">
        <v>107.27</v>
      </c>
      <c r="N760" s="724">
        <v>1</v>
      </c>
      <c r="O760" s="807">
        <v>1</v>
      </c>
      <c r="P760" s="725">
        <v>107.27</v>
      </c>
      <c r="Q760" s="740">
        <v>1</v>
      </c>
      <c r="R760" s="724">
        <v>1</v>
      </c>
      <c r="S760" s="740">
        <v>1</v>
      </c>
      <c r="T760" s="807">
        <v>1</v>
      </c>
      <c r="U760" s="763">
        <v>1</v>
      </c>
    </row>
    <row r="761" spans="1:21" ht="14.4" customHeight="1" x14ac:dyDescent="0.3">
      <c r="A761" s="723">
        <v>4</v>
      </c>
      <c r="B761" s="724" t="s">
        <v>2111</v>
      </c>
      <c r="C761" s="724" t="s">
        <v>2400</v>
      </c>
      <c r="D761" s="805" t="s">
        <v>4070</v>
      </c>
      <c r="E761" s="806" t="s">
        <v>2434</v>
      </c>
      <c r="F761" s="724" t="s">
        <v>2394</v>
      </c>
      <c r="G761" s="724" t="s">
        <v>2670</v>
      </c>
      <c r="H761" s="724" t="s">
        <v>563</v>
      </c>
      <c r="I761" s="724" t="s">
        <v>2671</v>
      </c>
      <c r="J761" s="724" t="s">
        <v>2672</v>
      </c>
      <c r="K761" s="724" t="s">
        <v>2673</v>
      </c>
      <c r="L761" s="725">
        <v>107.27</v>
      </c>
      <c r="M761" s="725">
        <v>321.81</v>
      </c>
      <c r="N761" s="724">
        <v>3</v>
      </c>
      <c r="O761" s="807">
        <v>0.5</v>
      </c>
      <c r="P761" s="725">
        <v>321.81</v>
      </c>
      <c r="Q761" s="740">
        <v>1</v>
      </c>
      <c r="R761" s="724">
        <v>3</v>
      </c>
      <c r="S761" s="740">
        <v>1</v>
      </c>
      <c r="T761" s="807">
        <v>0.5</v>
      </c>
      <c r="U761" s="763">
        <v>1</v>
      </c>
    </row>
    <row r="762" spans="1:21" ht="14.4" customHeight="1" x14ac:dyDescent="0.3">
      <c r="A762" s="723">
        <v>4</v>
      </c>
      <c r="B762" s="724" t="s">
        <v>2111</v>
      </c>
      <c r="C762" s="724" t="s">
        <v>2400</v>
      </c>
      <c r="D762" s="805" t="s">
        <v>4070</v>
      </c>
      <c r="E762" s="806" t="s">
        <v>2434</v>
      </c>
      <c r="F762" s="724" t="s">
        <v>2394</v>
      </c>
      <c r="G762" s="724" t="s">
        <v>2487</v>
      </c>
      <c r="H762" s="724" t="s">
        <v>563</v>
      </c>
      <c r="I762" s="724" t="s">
        <v>838</v>
      </c>
      <c r="J762" s="724" t="s">
        <v>2488</v>
      </c>
      <c r="K762" s="724" t="s">
        <v>2489</v>
      </c>
      <c r="L762" s="725">
        <v>0</v>
      </c>
      <c r="M762" s="725">
        <v>0</v>
      </c>
      <c r="N762" s="724">
        <v>1</v>
      </c>
      <c r="O762" s="807">
        <v>1</v>
      </c>
      <c r="P762" s="725">
        <v>0</v>
      </c>
      <c r="Q762" s="740"/>
      <c r="R762" s="724">
        <v>1</v>
      </c>
      <c r="S762" s="740">
        <v>1</v>
      </c>
      <c r="T762" s="807">
        <v>1</v>
      </c>
      <c r="U762" s="763">
        <v>1</v>
      </c>
    </row>
    <row r="763" spans="1:21" ht="14.4" customHeight="1" x14ac:dyDescent="0.3">
      <c r="A763" s="723">
        <v>4</v>
      </c>
      <c r="B763" s="724" t="s">
        <v>2111</v>
      </c>
      <c r="C763" s="724" t="s">
        <v>2400</v>
      </c>
      <c r="D763" s="805" t="s">
        <v>4070</v>
      </c>
      <c r="E763" s="806" t="s">
        <v>2434</v>
      </c>
      <c r="F763" s="724" t="s">
        <v>2394</v>
      </c>
      <c r="G763" s="724" t="s">
        <v>3546</v>
      </c>
      <c r="H763" s="724" t="s">
        <v>563</v>
      </c>
      <c r="I763" s="724" t="s">
        <v>1339</v>
      </c>
      <c r="J763" s="724" t="s">
        <v>1340</v>
      </c>
      <c r="K763" s="724" t="s">
        <v>3547</v>
      </c>
      <c r="L763" s="725">
        <v>49.2</v>
      </c>
      <c r="M763" s="725">
        <v>147.60000000000002</v>
      </c>
      <c r="N763" s="724">
        <v>3</v>
      </c>
      <c r="O763" s="807">
        <v>0.5</v>
      </c>
      <c r="P763" s="725">
        <v>147.60000000000002</v>
      </c>
      <c r="Q763" s="740">
        <v>1</v>
      </c>
      <c r="R763" s="724">
        <v>3</v>
      </c>
      <c r="S763" s="740">
        <v>1</v>
      </c>
      <c r="T763" s="807">
        <v>0.5</v>
      </c>
      <c r="U763" s="763">
        <v>1</v>
      </c>
    </row>
    <row r="764" spans="1:21" ht="14.4" customHeight="1" x14ac:dyDescent="0.3">
      <c r="A764" s="723">
        <v>4</v>
      </c>
      <c r="B764" s="724" t="s">
        <v>2111</v>
      </c>
      <c r="C764" s="724" t="s">
        <v>2400</v>
      </c>
      <c r="D764" s="805" t="s">
        <v>4070</v>
      </c>
      <c r="E764" s="806" t="s">
        <v>2434</v>
      </c>
      <c r="F764" s="724" t="s">
        <v>2394</v>
      </c>
      <c r="G764" s="724" t="s">
        <v>3058</v>
      </c>
      <c r="H764" s="724" t="s">
        <v>563</v>
      </c>
      <c r="I764" s="724" t="s">
        <v>3142</v>
      </c>
      <c r="J764" s="724" t="s">
        <v>1593</v>
      </c>
      <c r="K764" s="724" t="s">
        <v>3143</v>
      </c>
      <c r="L764" s="725">
        <v>64.36</v>
      </c>
      <c r="M764" s="725">
        <v>64.36</v>
      </c>
      <c r="N764" s="724">
        <v>1</v>
      </c>
      <c r="O764" s="807">
        <v>1</v>
      </c>
      <c r="P764" s="725">
        <v>64.36</v>
      </c>
      <c r="Q764" s="740">
        <v>1</v>
      </c>
      <c r="R764" s="724">
        <v>1</v>
      </c>
      <c r="S764" s="740">
        <v>1</v>
      </c>
      <c r="T764" s="807">
        <v>1</v>
      </c>
      <c r="U764" s="763">
        <v>1</v>
      </c>
    </row>
    <row r="765" spans="1:21" ht="14.4" customHeight="1" x14ac:dyDescent="0.3">
      <c r="A765" s="723">
        <v>4</v>
      </c>
      <c r="B765" s="724" t="s">
        <v>2111</v>
      </c>
      <c r="C765" s="724" t="s">
        <v>2400</v>
      </c>
      <c r="D765" s="805" t="s">
        <v>4070</v>
      </c>
      <c r="E765" s="806" t="s">
        <v>2434</v>
      </c>
      <c r="F765" s="724" t="s">
        <v>2394</v>
      </c>
      <c r="G765" s="724" t="s">
        <v>3060</v>
      </c>
      <c r="H765" s="724" t="s">
        <v>563</v>
      </c>
      <c r="I765" s="724" t="s">
        <v>3548</v>
      </c>
      <c r="J765" s="724" t="s">
        <v>3062</v>
      </c>
      <c r="K765" s="724" t="s">
        <v>2526</v>
      </c>
      <c r="L765" s="725">
        <v>0</v>
      </c>
      <c r="M765" s="725">
        <v>0</v>
      </c>
      <c r="N765" s="724">
        <v>1</v>
      </c>
      <c r="O765" s="807">
        <v>1</v>
      </c>
      <c r="P765" s="725">
        <v>0</v>
      </c>
      <c r="Q765" s="740"/>
      <c r="R765" s="724">
        <v>1</v>
      </c>
      <c r="S765" s="740">
        <v>1</v>
      </c>
      <c r="T765" s="807">
        <v>1</v>
      </c>
      <c r="U765" s="763">
        <v>1</v>
      </c>
    </row>
    <row r="766" spans="1:21" ht="14.4" customHeight="1" x14ac:dyDescent="0.3">
      <c r="A766" s="723">
        <v>4</v>
      </c>
      <c r="B766" s="724" t="s">
        <v>2111</v>
      </c>
      <c r="C766" s="724" t="s">
        <v>2400</v>
      </c>
      <c r="D766" s="805" t="s">
        <v>4070</v>
      </c>
      <c r="E766" s="806" t="s">
        <v>2434</v>
      </c>
      <c r="F766" s="724" t="s">
        <v>2394</v>
      </c>
      <c r="G766" s="724" t="s">
        <v>3549</v>
      </c>
      <c r="H766" s="724" t="s">
        <v>563</v>
      </c>
      <c r="I766" s="724" t="s">
        <v>3550</v>
      </c>
      <c r="J766" s="724" t="s">
        <v>3551</v>
      </c>
      <c r="K766" s="724" t="s">
        <v>3552</v>
      </c>
      <c r="L766" s="725">
        <v>29.46</v>
      </c>
      <c r="M766" s="725">
        <v>58.92</v>
      </c>
      <c r="N766" s="724">
        <v>2</v>
      </c>
      <c r="O766" s="807">
        <v>0.5</v>
      </c>
      <c r="P766" s="725">
        <v>58.92</v>
      </c>
      <c r="Q766" s="740">
        <v>1</v>
      </c>
      <c r="R766" s="724">
        <v>2</v>
      </c>
      <c r="S766" s="740">
        <v>1</v>
      </c>
      <c r="T766" s="807">
        <v>0.5</v>
      </c>
      <c r="U766" s="763">
        <v>1</v>
      </c>
    </row>
    <row r="767" spans="1:21" ht="14.4" customHeight="1" x14ac:dyDescent="0.3">
      <c r="A767" s="723">
        <v>4</v>
      </c>
      <c r="B767" s="724" t="s">
        <v>2111</v>
      </c>
      <c r="C767" s="724" t="s">
        <v>2400</v>
      </c>
      <c r="D767" s="805" t="s">
        <v>4070</v>
      </c>
      <c r="E767" s="806" t="s">
        <v>2434</v>
      </c>
      <c r="F767" s="724" t="s">
        <v>2394</v>
      </c>
      <c r="G767" s="724" t="s">
        <v>3553</v>
      </c>
      <c r="H767" s="724" t="s">
        <v>563</v>
      </c>
      <c r="I767" s="724" t="s">
        <v>1744</v>
      </c>
      <c r="J767" s="724" t="s">
        <v>3554</v>
      </c>
      <c r="K767" s="724" t="s">
        <v>3555</v>
      </c>
      <c r="L767" s="725">
        <v>38.590000000000003</v>
      </c>
      <c r="M767" s="725">
        <v>38.590000000000003</v>
      </c>
      <c r="N767" s="724">
        <v>1</v>
      </c>
      <c r="O767" s="807">
        <v>1</v>
      </c>
      <c r="P767" s="725"/>
      <c r="Q767" s="740">
        <v>0</v>
      </c>
      <c r="R767" s="724"/>
      <c r="S767" s="740">
        <v>0</v>
      </c>
      <c r="T767" s="807"/>
      <c r="U767" s="763">
        <v>0</v>
      </c>
    </row>
    <row r="768" spans="1:21" ht="14.4" customHeight="1" x14ac:dyDescent="0.3">
      <c r="A768" s="723">
        <v>4</v>
      </c>
      <c r="B768" s="724" t="s">
        <v>2111</v>
      </c>
      <c r="C768" s="724" t="s">
        <v>2400</v>
      </c>
      <c r="D768" s="805" t="s">
        <v>4070</v>
      </c>
      <c r="E768" s="806" t="s">
        <v>2434</v>
      </c>
      <c r="F768" s="724" t="s">
        <v>2394</v>
      </c>
      <c r="G768" s="724" t="s">
        <v>2531</v>
      </c>
      <c r="H768" s="724" t="s">
        <v>563</v>
      </c>
      <c r="I768" s="724" t="s">
        <v>2532</v>
      </c>
      <c r="J768" s="724" t="s">
        <v>957</v>
      </c>
      <c r="K768" s="724" t="s">
        <v>2533</v>
      </c>
      <c r="L768" s="725">
        <v>760.22</v>
      </c>
      <c r="M768" s="725">
        <v>3801.1000000000004</v>
      </c>
      <c r="N768" s="724">
        <v>5</v>
      </c>
      <c r="O768" s="807">
        <v>1</v>
      </c>
      <c r="P768" s="725"/>
      <c r="Q768" s="740">
        <v>0</v>
      </c>
      <c r="R768" s="724"/>
      <c r="S768" s="740">
        <v>0</v>
      </c>
      <c r="T768" s="807"/>
      <c r="U768" s="763">
        <v>0</v>
      </c>
    </row>
    <row r="769" spans="1:21" ht="14.4" customHeight="1" x14ac:dyDescent="0.3">
      <c r="A769" s="723">
        <v>4</v>
      </c>
      <c r="B769" s="724" t="s">
        <v>2111</v>
      </c>
      <c r="C769" s="724" t="s">
        <v>2400</v>
      </c>
      <c r="D769" s="805" t="s">
        <v>4070</v>
      </c>
      <c r="E769" s="806" t="s">
        <v>2434</v>
      </c>
      <c r="F769" s="724" t="s">
        <v>2394</v>
      </c>
      <c r="G769" s="724" t="s">
        <v>3463</v>
      </c>
      <c r="H769" s="724" t="s">
        <v>975</v>
      </c>
      <c r="I769" s="724" t="s">
        <v>3556</v>
      </c>
      <c r="J769" s="724" t="s">
        <v>3557</v>
      </c>
      <c r="K769" s="724" t="s">
        <v>3558</v>
      </c>
      <c r="L769" s="725">
        <v>59.27</v>
      </c>
      <c r="M769" s="725">
        <v>59.27</v>
      </c>
      <c r="N769" s="724">
        <v>1</v>
      </c>
      <c r="O769" s="807">
        <v>1</v>
      </c>
      <c r="P769" s="725"/>
      <c r="Q769" s="740">
        <v>0</v>
      </c>
      <c r="R769" s="724"/>
      <c r="S769" s="740">
        <v>0</v>
      </c>
      <c r="T769" s="807"/>
      <c r="U769" s="763">
        <v>0</v>
      </c>
    </row>
    <row r="770" spans="1:21" ht="14.4" customHeight="1" x14ac:dyDescent="0.3">
      <c r="A770" s="723">
        <v>4</v>
      </c>
      <c r="B770" s="724" t="s">
        <v>2111</v>
      </c>
      <c r="C770" s="724" t="s">
        <v>2400</v>
      </c>
      <c r="D770" s="805" t="s">
        <v>4070</v>
      </c>
      <c r="E770" s="806" t="s">
        <v>2434</v>
      </c>
      <c r="F770" s="724" t="s">
        <v>2394</v>
      </c>
      <c r="G770" s="724" t="s">
        <v>3559</v>
      </c>
      <c r="H770" s="724" t="s">
        <v>563</v>
      </c>
      <c r="I770" s="724" t="s">
        <v>3560</v>
      </c>
      <c r="J770" s="724" t="s">
        <v>3561</v>
      </c>
      <c r="K770" s="724" t="s">
        <v>3562</v>
      </c>
      <c r="L770" s="725">
        <v>141.62</v>
      </c>
      <c r="M770" s="725">
        <v>424.86</v>
      </c>
      <c r="N770" s="724">
        <v>3</v>
      </c>
      <c r="O770" s="807">
        <v>0.5</v>
      </c>
      <c r="P770" s="725">
        <v>424.86</v>
      </c>
      <c r="Q770" s="740">
        <v>1</v>
      </c>
      <c r="R770" s="724">
        <v>3</v>
      </c>
      <c r="S770" s="740">
        <v>1</v>
      </c>
      <c r="T770" s="807">
        <v>0.5</v>
      </c>
      <c r="U770" s="763">
        <v>1</v>
      </c>
    </row>
    <row r="771" spans="1:21" ht="14.4" customHeight="1" x14ac:dyDescent="0.3">
      <c r="A771" s="723">
        <v>4</v>
      </c>
      <c r="B771" s="724" t="s">
        <v>2111</v>
      </c>
      <c r="C771" s="724" t="s">
        <v>2400</v>
      </c>
      <c r="D771" s="805" t="s">
        <v>4070</v>
      </c>
      <c r="E771" s="806" t="s">
        <v>2434</v>
      </c>
      <c r="F771" s="724" t="s">
        <v>2394</v>
      </c>
      <c r="G771" s="724" t="s">
        <v>2547</v>
      </c>
      <c r="H771" s="724" t="s">
        <v>563</v>
      </c>
      <c r="I771" s="724" t="s">
        <v>738</v>
      </c>
      <c r="J771" s="724" t="s">
        <v>739</v>
      </c>
      <c r="K771" s="724" t="s">
        <v>2548</v>
      </c>
      <c r="L771" s="725">
        <v>53.57</v>
      </c>
      <c r="M771" s="725">
        <v>214.28</v>
      </c>
      <c r="N771" s="724">
        <v>4</v>
      </c>
      <c r="O771" s="807">
        <v>1</v>
      </c>
      <c r="P771" s="725"/>
      <c r="Q771" s="740">
        <v>0</v>
      </c>
      <c r="R771" s="724"/>
      <c r="S771" s="740">
        <v>0</v>
      </c>
      <c r="T771" s="807"/>
      <c r="U771" s="763">
        <v>0</v>
      </c>
    </row>
    <row r="772" spans="1:21" ht="14.4" customHeight="1" x14ac:dyDescent="0.3">
      <c r="A772" s="723">
        <v>4</v>
      </c>
      <c r="B772" s="724" t="s">
        <v>2111</v>
      </c>
      <c r="C772" s="724" t="s">
        <v>2400</v>
      </c>
      <c r="D772" s="805" t="s">
        <v>4070</v>
      </c>
      <c r="E772" s="806" t="s">
        <v>2434</v>
      </c>
      <c r="F772" s="724" t="s">
        <v>2394</v>
      </c>
      <c r="G772" s="724" t="s">
        <v>2729</v>
      </c>
      <c r="H772" s="724" t="s">
        <v>563</v>
      </c>
      <c r="I772" s="724" t="s">
        <v>1927</v>
      </c>
      <c r="J772" s="724" t="s">
        <v>2731</v>
      </c>
      <c r="K772" s="724" t="s">
        <v>3164</v>
      </c>
      <c r="L772" s="725">
        <v>117.03</v>
      </c>
      <c r="M772" s="725">
        <v>117.03</v>
      </c>
      <c r="N772" s="724">
        <v>1</v>
      </c>
      <c r="O772" s="807">
        <v>0.5</v>
      </c>
      <c r="P772" s="725">
        <v>117.03</v>
      </c>
      <c r="Q772" s="740">
        <v>1</v>
      </c>
      <c r="R772" s="724">
        <v>1</v>
      </c>
      <c r="S772" s="740">
        <v>1</v>
      </c>
      <c r="T772" s="807">
        <v>0.5</v>
      </c>
      <c r="U772" s="763">
        <v>1</v>
      </c>
    </row>
    <row r="773" spans="1:21" ht="14.4" customHeight="1" x14ac:dyDescent="0.3">
      <c r="A773" s="723">
        <v>4</v>
      </c>
      <c r="B773" s="724" t="s">
        <v>2111</v>
      </c>
      <c r="C773" s="724" t="s">
        <v>2400</v>
      </c>
      <c r="D773" s="805" t="s">
        <v>4070</v>
      </c>
      <c r="E773" s="806" t="s">
        <v>2434</v>
      </c>
      <c r="F773" s="724" t="s">
        <v>2394</v>
      </c>
      <c r="G773" s="724" t="s">
        <v>2452</v>
      </c>
      <c r="H773" s="724" t="s">
        <v>975</v>
      </c>
      <c r="I773" s="724" t="s">
        <v>2602</v>
      </c>
      <c r="J773" s="724" t="s">
        <v>2603</v>
      </c>
      <c r="K773" s="724" t="s">
        <v>2604</v>
      </c>
      <c r="L773" s="725">
        <v>1385.62</v>
      </c>
      <c r="M773" s="725">
        <v>2771.24</v>
      </c>
      <c r="N773" s="724">
        <v>2</v>
      </c>
      <c r="O773" s="807">
        <v>1</v>
      </c>
      <c r="P773" s="725">
        <v>2771.24</v>
      </c>
      <c r="Q773" s="740">
        <v>1</v>
      </c>
      <c r="R773" s="724">
        <v>2</v>
      </c>
      <c r="S773" s="740">
        <v>1</v>
      </c>
      <c r="T773" s="807">
        <v>1</v>
      </c>
      <c r="U773" s="763">
        <v>1</v>
      </c>
    </row>
    <row r="774" spans="1:21" ht="14.4" customHeight="1" x14ac:dyDescent="0.3">
      <c r="A774" s="723">
        <v>4</v>
      </c>
      <c r="B774" s="724" t="s">
        <v>2111</v>
      </c>
      <c r="C774" s="724" t="s">
        <v>2400</v>
      </c>
      <c r="D774" s="805" t="s">
        <v>4070</v>
      </c>
      <c r="E774" s="806" t="s">
        <v>2434</v>
      </c>
      <c r="F774" s="724" t="s">
        <v>2394</v>
      </c>
      <c r="G774" s="724" t="s">
        <v>3563</v>
      </c>
      <c r="H774" s="724" t="s">
        <v>563</v>
      </c>
      <c r="I774" s="724" t="s">
        <v>3564</v>
      </c>
      <c r="J774" s="724" t="s">
        <v>3565</v>
      </c>
      <c r="K774" s="724" t="s">
        <v>3566</v>
      </c>
      <c r="L774" s="725">
        <v>0</v>
      </c>
      <c r="M774" s="725">
        <v>0</v>
      </c>
      <c r="N774" s="724">
        <v>1</v>
      </c>
      <c r="O774" s="807">
        <v>1</v>
      </c>
      <c r="P774" s="725">
        <v>0</v>
      </c>
      <c r="Q774" s="740"/>
      <c r="R774" s="724">
        <v>1</v>
      </c>
      <c r="S774" s="740">
        <v>1</v>
      </c>
      <c r="T774" s="807">
        <v>1</v>
      </c>
      <c r="U774" s="763">
        <v>1</v>
      </c>
    </row>
    <row r="775" spans="1:21" ht="14.4" customHeight="1" x14ac:dyDescent="0.3">
      <c r="A775" s="723">
        <v>4</v>
      </c>
      <c r="B775" s="724" t="s">
        <v>2111</v>
      </c>
      <c r="C775" s="724" t="s">
        <v>2400</v>
      </c>
      <c r="D775" s="805" t="s">
        <v>4070</v>
      </c>
      <c r="E775" s="806" t="s">
        <v>2434</v>
      </c>
      <c r="F775" s="724" t="s">
        <v>2394</v>
      </c>
      <c r="G775" s="724" t="s">
        <v>2515</v>
      </c>
      <c r="H775" s="724" t="s">
        <v>563</v>
      </c>
      <c r="I775" s="724" t="s">
        <v>2516</v>
      </c>
      <c r="J775" s="724" t="s">
        <v>1483</v>
      </c>
      <c r="K775" s="724" t="s">
        <v>2517</v>
      </c>
      <c r="L775" s="725">
        <v>301.2</v>
      </c>
      <c r="M775" s="725">
        <v>602.4</v>
      </c>
      <c r="N775" s="724">
        <v>2</v>
      </c>
      <c r="O775" s="807">
        <v>1</v>
      </c>
      <c r="P775" s="725">
        <v>602.4</v>
      </c>
      <c r="Q775" s="740">
        <v>1</v>
      </c>
      <c r="R775" s="724">
        <v>2</v>
      </c>
      <c r="S775" s="740">
        <v>1</v>
      </c>
      <c r="T775" s="807">
        <v>1</v>
      </c>
      <c r="U775" s="763">
        <v>1</v>
      </c>
    </row>
    <row r="776" spans="1:21" ht="14.4" customHeight="1" x14ac:dyDescent="0.3">
      <c r="A776" s="723">
        <v>4</v>
      </c>
      <c r="B776" s="724" t="s">
        <v>2111</v>
      </c>
      <c r="C776" s="724" t="s">
        <v>2400</v>
      </c>
      <c r="D776" s="805" t="s">
        <v>4070</v>
      </c>
      <c r="E776" s="806" t="s">
        <v>2434</v>
      </c>
      <c r="F776" s="724" t="s">
        <v>2394</v>
      </c>
      <c r="G776" s="724" t="s">
        <v>2739</v>
      </c>
      <c r="H776" s="724" t="s">
        <v>563</v>
      </c>
      <c r="I776" s="724" t="s">
        <v>2740</v>
      </c>
      <c r="J776" s="724" t="s">
        <v>2034</v>
      </c>
      <c r="K776" s="724" t="s">
        <v>2741</v>
      </c>
      <c r="L776" s="725">
        <v>256.67</v>
      </c>
      <c r="M776" s="725">
        <v>256.67</v>
      </c>
      <c r="N776" s="724">
        <v>1</v>
      </c>
      <c r="O776" s="807">
        <v>1</v>
      </c>
      <c r="P776" s="725">
        <v>256.67</v>
      </c>
      <c r="Q776" s="740">
        <v>1</v>
      </c>
      <c r="R776" s="724">
        <v>1</v>
      </c>
      <c r="S776" s="740">
        <v>1</v>
      </c>
      <c r="T776" s="807">
        <v>1</v>
      </c>
      <c r="U776" s="763">
        <v>1</v>
      </c>
    </row>
    <row r="777" spans="1:21" ht="14.4" customHeight="1" x14ac:dyDescent="0.3">
      <c r="A777" s="723">
        <v>4</v>
      </c>
      <c r="B777" s="724" t="s">
        <v>2111</v>
      </c>
      <c r="C777" s="724" t="s">
        <v>2400</v>
      </c>
      <c r="D777" s="805" t="s">
        <v>4070</v>
      </c>
      <c r="E777" s="806" t="s">
        <v>2434</v>
      </c>
      <c r="F777" s="724" t="s">
        <v>2394</v>
      </c>
      <c r="G777" s="724" t="s">
        <v>2739</v>
      </c>
      <c r="H777" s="724" t="s">
        <v>563</v>
      </c>
      <c r="I777" s="724" t="s">
        <v>2033</v>
      </c>
      <c r="J777" s="724" t="s">
        <v>3227</v>
      </c>
      <c r="K777" s="724" t="s">
        <v>2741</v>
      </c>
      <c r="L777" s="725">
        <v>256.67</v>
      </c>
      <c r="M777" s="725">
        <v>256.67</v>
      </c>
      <c r="N777" s="724">
        <v>1</v>
      </c>
      <c r="O777" s="807">
        <v>1</v>
      </c>
      <c r="P777" s="725">
        <v>256.67</v>
      </c>
      <c r="Q777" s="740">
        <v>1</v>
      </c>
      <c r="R777" s="724">
        <v>1</v>
      </c>
      <c r="S777" s="740">
        <v>1</v>
      </c>
      <c r="T777" s="807">
        <v>1</v>
      </c>
      <c r="U777" s="763">
        <v>1</v>
      </c>
    </row>
    <row r="778" spans="1:21" ht="14.4" customHeight="1" x14ac:dyDescent="0.3">
      <c r="A778" s="723">
        <v>4</v>
      </c>
      <c r="B778" s="724" t="s">
        <v>2111</v>
      </c>
      <c r="C778" s="724" t="s">
        <v>2400</v>
      </c>
      <c r="D778" s="805" t="s">
        <v>4070</v>
      </c>
      <c r="E778" s="806" t="s">
        <v>2434</v>
      </c>
      <c r="F778" s="724" t="s">
        <v>2394</v>
      </c>
      <c r="G778" s="724" t="s">
        <v>2457</v>
      </c>
      <c r="H778" s="724" t="s">
        <v>563</v>
      </c>
      <c r="I778" s="724" t="s">
        <v>2552</v>
      </c>
      <c r="J778" s="724" t="s">
        <v>925</v>
      </c>
      <c r="K778" s="724" t="s">
        <v>2458</v>
      </c>
      <c r="L778" s="725">
        <v>52.61</v>
      </c>
      <c r="M778" s="725">
        <v>105.22</v>
      </c>
      <c r="N778" s="724">
        <v>2</v>
      </c>
      <c r="O778" s="807">
        <v>1.5</v>
      </c>
      <c r="P778" s="725"/>
      <c r="Q778" s="740">
        <v>0</v>
      </c>
      <c r="R778" s="724"/>
      <c r="S778" s="740">
        <v>0</v>
      </c>
      <c r="T778" s="807"/>
      <c r="U778" s="763">
        <v>0</v>
      </c>
    </row>
    <row r="779" spans="1:21" ht="14.4" customHeight="1" x14ac:dyDescent="0.3">
      <c r="A779" s="723">
        <v>4</v>
      </c>
      <c r="B779" s="724" t="s">
        <v>2111</v>
      </c>
      <c r="C779" s="724" t="s">
        <v>2400</v>
      </c>
      <c r="D779" s="805" t="s">
        <v>4070</v>
      </c>
      <c r="E779" s="806" t="s">
        <v>2434</v>
      </c>
      <c r="F779" s="724" t="s">
        <v>2394</v>
      </c>
      <c r="G779" s="724" t="s">
        <v>3228</v>
      </c>
      <c r="H779" s="724" t="s">
        <v>563</v>
      </c>
      <c r="I779" s="724" t="s">
        <v>3229</v>
      </c>
      <c r="J779" s="724" t="s">
        <v>3230</v>
      </c>
      <c r="K779" s="724" t="s">
        <v>3231</v>
      </c>
      <c r="L779" s="725">
        <v>453.8</v>
      </c>
      <c r="M779" s="725">
        <v>453.8</v>
      </c>
      <c r="N779" s="724">
        <v>1</v>
      </c>
      <c r="O779" s="807">
        <v>0.5</v>
      </c>
      <c r="P779" s="725"/>
      <c r="Q779" s="740">
        <v>0</v>
      </c>
      <c r="R779" s="724"/>
      <c r="S779" s="740">
        <v>0</v>
      </c>
      <c r="T779" s="807"/>
      <c r="U779" s="763">
        <v>0</v>
      </c>
    </row>
    <row r="780" spans="1:21" ht="14.4" customHeight="1" x14ac:dyDescent="0.3">
      <c r="A780" s="723">
        <v>4</v>
      </c>
      <c r="B780" s="724" t="s">
        <v>2111</v>
      </c>
      <c r="C780" s="724" t="s">
        <v>2400</v>
      </c>
      <c r="D780" s="805" t="s">
        <v>4070</v>
      </c>
      <c r="E780" s="806" t="s">
        <v>2434</v>
      </c>
      <c r="F780" s="724" t="s">
        <v>2394</v>
      </c>
      <c r="G780" s="724" t="s">
        <v>2497</v>
      </c>
      <c r="H780" s="724" t="s">
        <v>563</v>
      </c>
      <c r="I780" s="724" t="s">
        <v>1789</v>
      </c>
      <c r="J780" s="724" t="s">
        <v>1790</v>
      </c>
      <c r="K780" s="724" t="s">
        <v>2498</v>
      </c>
      <c r="L780" s="725">
        <v>0</v>
      </c>
      <c r="M780" s="725">
        <v>0</v>
      </c>
      <c r="N780" s="724">
        <v>13</v>
      </c>
      <c r="O780" s="807">
        <v>3.5</v>
      </c>
      <c r="P780" s="725">
        <v>0</v>
      </c>
      <c r="Q780" s="740"/>
      <c r="R780" s="724">
        <v>13</v>
      </c>
      <c r="S780" s="740">
        <v>1</v>
      </c>
      <c r="T780" s="807">
        <v>3.5</v>
      </c>
      <c r="U780" s="763">
        <v>1</v>
      </c>
    </row>
    <row r="781" spans="1:21" ht="14.4" customHeight="1" x14ac:dyDescent="0.3">
      <c r="A781" s="723">
        <v>4</v>
      </c>
      <c r="B781" s="724" t="s">
        <v>2111</v>
      </c>
      <c r="C781" s="724" t="s">
        <v>2400</v>
      </c>
      <c r="D781" s="805" t="s">
        <v>4070</v>
      </c>
      <c r="E781" s="806" t="s">
        <v>2434</v>
      </c>
      <c r="F781" s="724" t="s">
        <v>2394</v>
      </c>
      <c r="G781" s="724" t="s">
        <v>3474</v>
      </c>
      <c r="H781" s="724" t="s">
        <v>975</v>
      </c>
      <c r="I781" s="724" t="s">
        <v>1535</v>
      </c>
      <c r="J781" s="724" t="s">
        <v>1536</v>
      </c>
      <c r="K781" s="724" t="s">
        <v>2332</v>
      </c>
      <c r="L781" s="725">
        <v>63.75</v>
      </c>
      <c r="M781" s="725">
        <v>127.5</v>
      </c>
      <c r="N781" s="724">
        <v>2</v>
      </c>
      <c r="O781" s="807">
        <v>1</v>
      </c>
      <c r="P781" s="725"/>
      <c r="Q781" s="740">
        <v>0</v>
      </c>
      <c r="R781" s="724"/>
      <c r="S781" s="740">
        <v>0</v>
      </c>
      <c r="T781" s="807"/>
      <c r="U781" s="763">
        <v>0</v>
      </c>
    </row>
    <row r="782" spans="1:21" ht="14.4" customHeight="1" x14ac:dyDescent="0.3">
      <c r="A782" s="723">
        <v>4</v>
      </c>
      <c r="B782" s="724" t="s">
        <v>2111</v>
      </c>
      <c r="C782" s="724" t="s">
        <v>2400</v>
      </c>
      <c r="D782" s="805" t="s">
        <v>4070</v>
      </c>
      <c r="E782" s="806" t="s">
        <v>2434</v>
      </c>
      <c r="F782" s="724" t="s">
        <v>2394</v>
      </c>
      <c r="G782" s="724" t="s">
        <v>2451</v>
      </c>
      <c r="H782" s="724" t="s">
        <v>975</v>
      </c>
      <c r="I782" s="724" t="s">
        <v>999</v>
      </c>
      <c r="J782" s="724" t="s">
        <v>2263</v>
      </c>
      <c r="K782" s="724" t="s">
        <v>2264</v>
      </c>
      <c r="L782" s="725">
        <v>0</v>
      </c>
      <c r="M782" s="725">
        <v>0</v>
      </c>
      <c r="N782" s="724">
        <v>2</v>
      </c>
      <c r="O782" s="807">
        <v>0.5</v>
      </c>
      <c r="P782" s="725"/>
      <c r="Q782" s="740"/>
      <c r="R782" s="724"/>
      <c r="S782" s="740">
        <v>0</v>
      </c>
      <c r="T782" s="807"/>
      <c r="U782" s="763">
        <v>0</v>
      </c>
    </row>
    <row r="783" spans="1:21" ht="14.4" customHeight="1" x14ac:dyDescent="0.3">
      <c r="A783" s="723">
        <v>4</v>
      </c>
      <c r="B783" s="724" t="s">
        <v>2111</v>
      </c>
      <c r="C783" s="724" t="s">
        <v>2400</v>
      </c>
      <c r="D783" s="805" t="s">
        <v>4070</v>
      </c>
      <c r="E783" s="806" t="s">
        <v>2434</v>
      </c>
      <c r="F783" s="724" t="s">
        <v>2394</v>
      </c>
      <c r="G783" s="724" t="s">
        <v>3247</v>
      </c>
      <c r="H783" s="724" t="s">
        <v>563</v>
      </c>
      <c r="I783" s="724" t="s">
        <v>3567</v>
      </c>
      <c r="J783" s="724" t="s">
        <v>3568</v>
      </c>
      <c r="K783" s="724" t="s">
        <v>3569</v>
      </c>
      <c r="L783" s="725">
        <v>99.94</v>
      </c>
      <c r="M783" s="725">
        <v>99.94</v>
      </c>
      <c r="N783" s="724">
        <v>1</v>
      </c>
      <c r="O783" s="807">
        <v>1</v>
      </c>
      <c r="P783" s="725"/>
      <c r="Q783" s="740">
        <v>0</v>
      </c>
      <c r="R783" s="724"/>
      <c r="S783" s="740">
        <v>0</v>
      </c>
      <c r="T783" s="807"/>
      <c r="U783" s="763">
        <v>0</v>
      </c>
    </row>
    <row r="784" spans="1:21" ht="14.4" customHeight="1" x14ac:dyDescent="0.3">
      <c r="A784" s="723">
        <v>4</v>
      </c>
      <c r="B784" s="724" t="s">
        <v>2111</v>
      </c>
      <c r="C784" s="724" t="s">
        <v>2400</v>
      </c>
      <c r="D784" s="805" t="s">
        <v>4070</v>
      </c>
      <c r="E784" s="806" t="s">
        <v>2434</v>
      </c>
      <c r="F784" s="724" t="s">
        <v>2394</v>
      </c>
      <c r="G784" s="724" t="s">
        <v>3570</v>
      </c>
      <c r="H784" s="724" t="s">
        <v>563</v>
      </c>
      <c r="I784" s="724" t="s">
        <v>3571</v>
      </c>
      <c r="J784" s="724" t="s">
        <v>3572</v>
      </c>
      <c r="K784" s="724" t="s">
        <v>3573</v>
      </c>
      <c r="L784" s="725">
        <v>0</v>
      </c>
      <c r="M784" s="725">
        <v>0</v>
      </c>
      <c r="N784" s="724">
        <v>1</v>
      </c>
      <c r="O784" s="807">
        <v>1</v>
      </c>
      <c r="P784" s="725">
        <v>0</v>
      </c>
      <c r="Q784" s="740"/>
      <c r="R784" s="724">
        <v>1</v>
      </c>
      <c r="S784" s="740">
        <v>1</v>
      </c>
      <c r="T784" s="807">
        <v>1</v>
      </c>
      <c r="U784" s="763">
        <v>1</v>
      </c>
    </row>
    <row r="785" spans="1:21" ht="14.4" customHeight="1" x14ac:dyDescent="0.3">
      <c r="A785" s="723">
        <v>4</v>
      </c>
      <c r="B785" s="724" t="s">
        <v>2111</v>
      </c>
      <c r="C785" s="724" t="s">
        <v>2400</v>
      </c>
      <c r="D785" s="805" t="s">
        <v>4070</v>
      </c>
      <c r="E785" s="806" t="s">
        <v>2434</v>
      </c>
      <c r="F785" s="724" t="s">
        <v>2395</v>
      </c>
      <c r="G785" s="724" t="s">
        <v>2508</v>
      </c>
      <c r="H785" s="724" t="s">
        <v>563</v>
      </c>
      <c r="I785" s="724" t="s">
        <v>2509</v>
      </c>
      <c r="J785" s="724" t="s">
        <v>2510</v>
      </c>
      <c r="K785" s="724"/>
      <c r="L785" s="725">
        <v>0</v>
      </c>
      <c r="M785" s="725">
        <v>0</v>
      </c>
      <c r="N785" s="724">
        <v>3</v>
      </c>
      <c r="O785" s="807">
        <v>3</v>
      </c>
      <c r="P785" s="725">
        <v>0</v>
      </c>
      <c r="Q785" s="740"/>
      <c r="R785" s="724">
        <v>3</v>
      </c>
      <c r="S785" s="740">
        <v>1</v>
      </c>
      <c r="T785" s="807">
        <v>3</v>
      </c>
      <c r="U785" s="763">
        <v>1</v>
      </c>
    </row>
    <row r="786" spans="1:21" ht="14.4" customHeight="1" x14ac:dyDescent="0.3">
      <c r="A786" s="723">
        <v>4</v>
      </c>
      <c r="B786" s="724" t="s">
        <v>2111</v>
      </c>
      <c r="C786" s="724" t="s">
        <v>2400</v>
      </c>
      <c r="D786" s="805" t="s">
        <v>4070</v>
      </c>
      <c r="E786" s="806" t="s">
        <v>2434</v>
      </c>
      <c r="F786" s="724" t="s">
        <v>2395</v>
      </c>
      <c r="G786" s="724" t="s">
        <v>2508</v>
      </c>
      <c r="H786" s="724" t="s">
        <v>563</v>
      </c>
      <c r="I786" s="724" t="s">
        <v>2511</v>
      </c>
      <c r="J786" s="724" t="s">
        <v>2510</v>
      </c>
      <c r="K786" s="724"/>
      <c r="L786" s="725">
        <v>0</v>
      </c>
      <c r="M786" s="725">
        <v>0</v>
      </c>
      <c r="N786" s="724">
        <v>9</v>
      </c>
      <c r="O786" s="807">
        <v>7.5</v>
      </c>
      <c r="P786" s="725">
        <v>0</v>
      </c>
      <c r="Q786" s="740"/>
      <c r="R786" s="724">
        <v>8</v>
      </c>
      <c r="S786" s="740">
        <v>0.88888888888888884</v>
      </c>
      <c r="T786" s="807">
        <v>6.5</v>
      </c>
      <c r="U786" s="763">
        <v>0.8666666666666667</v>
      </c>
    </row>
    <row r="787" spans="1:21" ht="14.4" customHeight="1" x14ac:dyDescent="0.3">
      <c r="A787" s="723">
        <v>4</v>
      </c>
      <c r="B787" s="724" t="s">
        <v>2111</v>
      </c>
      <c r="C787" s="724" t="s">
        <v>2400</v>
      </c>
      <c r="D787" s="805" t="s">
        <v>4070</v>
      </c>
      <c r="E787" s="806" t="s">
        <v>2434</v>
      </c>
      <c r="F787" s="724" t="s">
        <v>2395</v>
      </c>
      <c r="G787" s="724" t="s">
        <v>2508</v>
      </c>
      <c r="H787" s="724" t="s">
        <v>563</v>
      </c>
      <c r="I787" s="724" t="s">
        <v>3574</v>
      </c>
      <c r="J787" s="724" t="s">
        <v>2510</v>
      </c>
      <c r="K787" s="724"/>
      <c r="L787" s="725">
        <v>0</v>
      </c>
      <c r="M787" s="725">
        <v>0</v>
      </c>
      <c r="N787" s="724">
        <v>3</v>
      </c>
      <c r="O787" s="807">
        <v>2.5</v>
      </c>
      <c r="P787" s="725">
        <v>0</v>
      </c>
      <c r="Q787" s="740"/>
      <c r="R787" s="724">
        <v>3</v>
      </c>
      <c r="S787" s="740">
        <v>1</v>
      </c>
      <c r="T787" s="807">
        <v>2.5</v>
      </c>
      <c r="U787" s="763">
        <v>1</v>
      </c>
    </row>
    <row r="788" spans="1:21" ht="14.4" customHeight="1" x14ac:dyDescent="0.3">
      <c r="A788" s="723">
        <v>4</v>
      </c>
      <c r="B788" s="724" t="s">
        <v>2111</v>
      </c>
      <c r="C788" s="724" t="s">
        <v>2400</v>
      </c>
      <c r="D788" s="805" t="s">
        <v>4070</v>
      </c>
      <c r="E788" s="806" t="s">
        <v>2434</v>
      </c>
      <c r="F788" s="724" t="s">
        <v>2396</v>
      </c>
      <c r="G788" s="724" t="s">
        <v>2746</v>
      </c>
      <c r="H788" s="724" t="s">
        <v>563</v>
      </c>
      <c r="I788" s="724" t="s">
        <v>2750</v>
      </c>
      <c r="J788" s="724" t="s">
        <v>2751</v>
      </c>
      <c r="K788" s="724" t="s">
        <v>2752</v>
      </c>
      <c r="L788" s="725">
        <v>287</v>
      </c>
      <c r="M788" s="725">
        <v>287</v>
      </c>
      <c r="N788" s="724">
        <v>1</v>
      </c>
      <c r="O788" s="807">
        <v>1</v>
      </c>
      <c r="P788" s="725">
        <v>287</v>
      </c>
      <c r="Q788" s="740">
        <v>1</v>
      </c>
      <c r="R788" s="724">
        <v>1</v>
      </c>
      <c r="S788" s="740">
        <v>1</v>
      </c>
      <c r="T788" s="807">
        <v>1</v>
      </c>
      <c r="U788" s="763">
        <v>1</v>
      </c>
    </row>
    <row r="789" spans="1:21" ht="14.4" customHeight="1" x14ac:dyDescent="0.3">
      <c r="A789" s="723">
        <v>4</v>
      </c>
      <c r="B789" s="724" t="s">
        <v>2111</v>
      </c>
      <c r="C789" s="724" t="s">
        <v>2400</v>
      </c>
      <c r="D789" s="805" t="s">
        <v>4070</v>
      </c>
      <c r="E789" s="806" t="s">
        <v>2434</v>
      </c>
      <c r="F789" s="724" t="s">
        <v>2396</v>
      </c>
      <c r="G789" s="724" t="s">
        <v>2746</v>
      </c>
      <c r="H789" s="724" t="s">
        <v>563</v>
      </c>
      <c r="I789" s="724" t="s">
        <v>2789</v>
      </c>
      <c r="J789" s="724" t="s">
        <v>2790</v>
      </c>
      <c r="K789" s="724" t="s">
        <v>1774</v>
      </c>
      <c r="L789" s="725">
        <v>1832.09</v>
      </c>
      <c r="M789" s="725">
        <v>3664.18</v>
      </c>
      <c r="N789" s="724">
        <v>2</v>
      </c>
      <c r="O789" s="807">
        <v>1</v>
      </c>
      <c r="P789" s="725">
        <v>3664.18</v>
      </c>
      <c r="Q789" s="740">
        <v>1</v>
      </c>
      <c r="R789" s="724">
        <v>2</v>
      </c>
      <c r="S789" s="740">
        <v>1</v>
      </c>
      <c r="T789" s="807">
        <v>1</v>
      </c>
      <c r="U789" s="763">
        <v>1</v>
      </c>
    </row>
    <row r="790" spans="1:21" ht="14.4" customHeight="1" x14ac:dyDescent="0.3">
      <c r="A790" s="723">
        <v>4</v>
      </c>
      <c r="B790" s="724" t="s">
        <v>2111</v>
      </c>
      <c r="C790" s="724" t="s">
        <v>2400</v>
      </c>
      <c r="D790" s="805" t="s">
        <v>4070</v>
      </c>
      <c r="E790" s="806" t="s">
        <v>2434</v>
      </c>
      <c r="F790" s="724" t="s">
        <v>2396</v>
      </c>
      <c r="G790" s="724" t="s">
        <v>2746</v>
      </c>
      <c r="H790" s="724" t="s">
        <v>563</v>
      </c>
      <c r="I790" s="724" t="s">
        <v>1182</v>
      </c>
      <c r="J790" s="724" t="s">
        <v>2836</v>
      </c>
      <c r="K790" s="724" t="s">
        <v>2837</v>
      </c>
      <c r="L790" s="725">
        <v>1430.6</v>
      </c>
      <c r="M790" s="725">
        <v>1430.6</v>
      </c>
      <c r="N790" s="724">
        <v>1</v>
      </c>
      <c r="O790" s="807">
        <v>1</v>
      </c>
      <c r="P790" s="725">
        <v>1430.6</v>
      </c>
      <c r="Q790" s="740">
        <v>1</v>
      </c>
      <c r="R790" s="724">
        <v>1</v>
      </c>
      <c r="S790" s="740">
        <v>1</v>
      </c>
      <c r="T790" s="807">
        <v>1</v>
      </c>
      <c r="U790" s="763">
        <v>1</v>
      </c>
    </row>
    <row r="791" spans="1:21" ht="14.4" customHeight="1" x14ac:dyDescent="0.3">
      <c r="A791" s="723">
        <v>4</v>
      </c>
      <c r="B791" s="724" t="s">
        <v>2111</v>
      </c>
      <c r="C791" s="724" t="s">
        <v>2400</v>
      </c>
      <c r="D791" s="805" t="s">
        <v>4070</v>
      </c>
      <c r="E791" s="806" t="s">
        <v>2434</v>
      </c>
      <c r="F791" s="724" t="s">
        <v>2396</v>
      </c>
      <c r="G791" s="724" t="s">
        <v>2746</v>
      </c>
      <c r="H791" s="724" t="s">
        <v>563</v>
      </c>
      <c r="I791" s="724" t="s">
        <v>2874</v>
      </c>
      <c r="J791" s="724" t="s">
        <v>2875</v>
      </c>
      <c r="K791" s="724" t="s">
        <v>2876</v>
      </c>
      <c r="L791" s="725">
        <v>498.24</v>
      </c>
      <c r="M791" s="725">
        <v>498.24</v>
      </c>
      <c r="N791" s="724">
        <v>1</v>
      </c>
      <c r="O791" s="807">
        <v>1</v>
      </c>
      <c r="P791" s="725"/>
      <c r="Q791" s="740">
        <v>0</v>
      </c>
      <c r="R791" s="724"/>
      <c r="S791" s="740">
        <v>0</v>
      </c>
      <c r="T791" s="807"/>
      <c r="U791" s="763">
        <v>0</v>
      </c>
    </row>
    <row r="792" spans="1:21" ht="14.4" customHeight="1" x14ac:dyDescent="0.3">
      <c r="A792" s="723">
        <v>4</v>
      </c>
      <c r="B792" s="724" t="s">
        <v>2111</v>
      </c>
      <c r="C792" s="724" t="s">
        <v>2400</v>
      </c>
      <c r="D792" s="805" t="s">
        <v>4070</v>
      </c>
      <c r="E792" s="806" t="s">
        <v>2434</v>
      </c>
      <c r="F792" s="724" t="s">
        <v>2396</v>
      </c>
      <c r="G792" s="724" t="s">
        <v>2746</v>
      </c>
      <c r="H792" s="724" t="s">
        <v>563</v>
      </c>
      <c r="I792" s="724" t="s">
        <v>2939</v>
      </c>
      <c r="J792" s="724" t="s">
        <v>2940</v>
      </c>
      <c r="K792" s="724" t="s">
        <v>2941</v>
      </c>
      <c r="L792" s="725">
        <v>2814.63</v>
      </c>
      <c r="M792" s="725">
        <v>5629.26</v>
      </c>
      <c r="N792" s="724">
        <v>2</v>
      </c>
      <c r="O792" s="807">
        <v>1</v>
      </c>
      <c r="P792" s="725">
        <v>5629.26</v>
      </c>
      <c r="Q792" s="740">
        <v>1</v>
      </c>
      <c r="R792" s="724">
        <v>2</v>
      </c>
      <c r="S792" s="740">
        <v>1</v>
      </c>
      <c r="T792" s="807">
        <v>1</v>
      </c>
      <c r="U792" s="763">
        <v>1</v>
      </c>
    </row>
    <row r="793" spans="1:21" ht="14.4" customHeight="1" x14ac:dyDescent="0.3">
      <c r="A793" s="723">
        <v>4</v>
      </c>
      <c r="B793" s="724" t="s">
        <v>2111</v>
      </c>
      <c r="C793" s="724" t="s">
        <v>2400</v>
      </c>
      <c r="D793" s="805" t="s">
        <v>4070</v>
      </c>
      <c r="E793" s="806" t="s">
        <v>2434</v>
      </c>
      <c r="F793" s="724" t="s">
        <v>2396</v>
      </c>
      <c r="G793" s="724" t="s">
        <v>2746</v>
      </c>
      <c r="H793" s="724" t="s">
        <v>563</v>
      </c>
      <c r="I793" s="724" t="s">
        <v>2951</v>
      </c>
      <c r="J793" s="724" t="s">
        <v>2952</v>
      </c>
      <c r="K793" s="724" t="s">
        <v>2953</v>
      </c>
      <c r="L793" s="725">
        <v>233.18</v>
      </c>
      <c r="M793" s="725">
        <v>233.18</v>
      </c>
      <c r="N793" s="724">
        <v>1</v>
      </c>
      <c r="O793" s="807">
        <v>1</v>
      </c>
      <c r="P793" s="725">
        <v>233.18</v>
      </c>
      <c r="Q793" s="740">
        <v>1</v>
      </c>
      <c r="R793" s="724">
        <v>1</v>
      </c>
      <c r="S793" s="740">
        <v>1</v>
      </c>
      <c r="T793" s="807">
        <v>1</v>
      </c>
      <c r="U793" s="763">
        <v>1</v>
      </c>
    </row>
    <row r="794" spans="1:21" ht="14.4" customHeight="1" x14ac:dyDescent="0.3">
      <c r="A794" s="723">
        <v>4</v>
      </c>
      <c r="B794" s="724" t="s">
        <v>2111</v>
      </c>
      <c r="C794" s="724" t="s">
        <v>2400</v>
      </c>
      <c r="D794" s="805" t="s">
        <v>4070</v>
      </c>
      <c r="E794" s="806" t="s">
        <v>2434</v>
      </c>
      <c r="F794" s="724" t="s">
        <v>2396</v>
      </c>
      <c r="G794" s="724" t="s">
        <v>2746</v>
      </c>
      <c r="H794" s="724" t="s">
        <v>563</v>
      </c>
      <c r="I794" s="724" t="s">
        <v>3575</v>
      </c>
      <c r="J794" s="724" t="s">
        <v>3576</v>
      </c>
      <c r="K794" s="724" t="s">
        <v>3577</v>
      </c>
      <c r="L794" s="725">
        <v>2747.5</v>
      </c>
      <c r="M794" s="725">
        <v>2747.5</v>
      </c>
      <c r="N794" s="724">
        <v>1</v>
      </c>
      <c r="O794" s="807">
        <v>1</v>
      </c>
      <c r="P794" s="725">
        <v>2747.5</v>
      </c>
      <c r="Q794" s="740">
        <v>1</v>
      </c>
      <c r="R794" s="724">
        <v>1</v>
      </c>
      <c r="S794" s="740">
        <v>1</v>
      </c>
      <c r="T794" s="807">
        <v>1</v>
      </c>
      <c r="U794" s="763">
        <v>1</v>
      </c>
    </row>
    <row r="795" spans="1:21" ht="14.4" customHeight="1" x14ac:dyDescent="0.3">
      <c r="A795" s="723">
        <v>4</v>
      </c>
      <c r="B795" s="724" t="s">
        <v>2111</v>
      </c>
      <c r="C795" s="724" t="s">
        <v>2400</v>
      </c>
      <c r="D795" s="805" t="s">
        <v>4070</v>
      </c>
      <c r="E795" s="806" t="s">
        <v>2434</v>
      </c>
      <c r="F795" s="724" t="s">
        <v>2396</v>
      </c>
      <c r="G795" s="724" t="s">
        <v>2746</v>
      </c>
      <c r="H795" s="724" t="s">
        <v>563</v>
      </c>
      <c r="I795" s="724" t="s">
        <v>2976</v>
      </c>
      <c r="J795" s="724" t="s">
        <v>2977</v>
      </c>
      <c r="K795" s="724" t="s">
        <v>2978</v>
      </c>
      <c r="L795" s="725">
        <v>224.7</v>
      </c>
      <c r="M795" s="725">
        <v>224.7</v>
      </c>
      <c r="N795" s="724">
        <v>1</v>
      </c>
      <c r="O795" s="807">
        <v>1</v>
      </c>
      <c r="P795" s="725">
        <v>224.7</v>
      </c>
      <c r="Q795" s="740">
        <v>1</v>
      </c>
      <c r="R795" s="724">
        <v>1</v>
      </c>
      <c r="S795" s="740">
        <v>1</v>
      </c>
      <c r="T795" s="807">
        <v>1</v>
      </c>
      <c r="U795" s="763">
        <v>1</v>
      </c>
    </row>
    <row r="796" spans="1:21" ht="14.4" customHeight="1" x14ac:dyDescent="0.3">
      <c r="A796" s="723">
        <v>4</v>
      </c>
      <c r="B796" s="724" t="s">
        <v>2111</v>
      </c>
      <c r="C796" s="724" t="s">
        <v>2400</v>
      </c>
      <c r="D796" s="805" t="s">
        <v>4070</v>
      </c>
      <c r="E796" s="806" t="s">
        <v>2434</v>
      </c>
      <c r="F796" s="724" t="s">
        <v>2396</v>
      </c>
      <c r="G796" s="724" t="s">
        <v>2746</v>
      </c>
      <c r="H796" s="724" t="s">
        <v>563</v>
      </c>
      <c r="I796" s="724" t="s">
        <v>2982</v>
      </c>
      <c r="J796" s="724" t="s">
        <v>2937</v>
      </c>
      <c r="K796" s="724" t="s">
        <v>2983</v>
      </c>
      <c r="L796" s="725">
        <v>1500</v>
      </c>
      <c r="M796" s="725">
        <v>3000</v>
      </c>
      <c r="N796" s="724">
        <v>2</v>
      </c>
      <c r="O796" s="807">
        <v>1</v>
      </c>
      <c r="P796" s="725">
        <v>3000</v>
      </c>
      <c r="Q796" s="740">
        <v>1</v>
      </c>
      <c r="R796" s="724">
        <v>2</v>
      </c>
      <c r="S796" s="740">
        <v>1</v>
      </c>
      <c r="T796" s="807">
        <v>1</v>
      </c>
      <c r="U796" s="763">
        <v>1</v>
      </c>
    </row>
    <row r="797" spans="1:21" ht="14.4" customHeight="1" x14ac:dyDescent="0.3">
      <c r="A797" s="723">
        <v>4</v>
      </c>
      <c r="B797" s="724" t="s">
        <v>2111</v>
      </c>
      <c r="C797" s="724" t="s">
        <v>2400</v>
      </c>
      <c r="D797" s="805" t="s">
        <v>4070</v>
      </c>
      <c r="E797" s="806" t="s">
        <v>2434</v>
      </c>
      <c r="F797" s="724" t="s">
        <v>2396</v>
      </c>
      <c r="G797" s="724" t="s">
        <v>2746</v>
      </c>
      <c r="H797" s="724" t="s">
        <v>563</v>
      </c>
      <c r="I797" s="724" t="s">
        <v>2984</v>
      </c>
      <c r="J797" s="724" t="s">
        <v>2917</v>
      </c>
      <c r="K797" s="724" t="s">
        <v>2985</v>
      </c>
      <c r="L797" s="725">
        <v>2250</v>
      </c>
      <c r="M797" s="725">
        <v>2250</v>
      </c>
      <c r="N797" s="724">
        <v>1</v>
      </c>
      <c r="O797" s="807">
        <v>1</v>
      </c>
      <c r="P797" s="725">
        <v>2250</v>
      </c>
      <c r="Q797" s="740">
        <v>1</v>
      </c>
      <c r="R797" s="724">
        <v>1</v>
      </c>
      <c r="S797" s="740">
        <v>1</v>
      </c>
      <c r="T797" s="807">
        <v>1</v>
      </c>
      <c r="U797" s="763">
        <v>1</v>
      </c>
    </row>
    <row r="798" spans="1:21" ht="14.4" customHeight="1" x14ac:dyDescent="0.3">
      <c r="A798" s="723">
        <v>4</v>
      </c>
      <c r="B798" s="724" t="s">
        <v>2111</v>
      </c>
      <c r="C798" s="724" t="s">
        <v>2400</v>
      </c>
      <c r="D798" s="805" t="s">
        <v>4070</v>
      </c>
      <c r="E798" s="806" t="s">
        <v>2434</v>
      </c>
      <c r="F798" s="724" t="s">
        <v>2396</v>
      </c>
      <c r="G798" s="724" t="s">
        <v>2746</v>
      </c>
      <c r="H798" s="724" t="s">
        <v>563</v>
      </c>
      <c r="I798" s="724" t="s">
        <v>3578</v>
      </c>
      <c r="J798" s="724" t="s">
        <v>2892</v>
      </c>
      <c r="K798" s="724" t="s">
        <v>3579</v>
      </c>
      <c r="L798" s="725">
        <v>1070</v>
      </c>
      <c r="M798" s="725">
        <v>4280</v>
      </c>
      <c r="N798" s="724">
        <v>4</v>
      </c>
      <c r="O798" s="807">
        <v>1</v>
      </c>
      <c r="P798" s="725">
        <v>4280</v>
      </c>
      <c r="Q798" s="740">
        <v>1</v>
      </c>
      <c r="R798" s="724">
        <v>4</v>
      </c>
      <c r="S798" s="740">
        <v>1</v>
      </c>
      <c r="T798" s="807">
        <v>1</v>
      </c>
      <c r="U798" s="763">
        <v>1</v>
      </c>
    </row>
    <row r="799" spans="1:21" ht="14.4" customHeight="1" x14ac:dyDescent="0.3">
      <c r="A799" s="723">
        <v>4</v>
      </c>
      <c r="B799" s="724" t="s">
        <v>2111</v>
      </c>
      <c r="C799" s="724" t="s">
        <v>2400</v>
      </c>
      <c r="D799" s="805" t="s">
        <v>4070</v>
      </c>
      <c r="E799" s="806" t="s">
        <v>2434</v>
      </c>
      <c r="F799" s="724" t="s">
        <v>2396</v>
      </c>
      <c r="G799" s="724" t="s">
        <v>2746</v>
      </c>
      <c r="H799" s="724" t="s">
        <v>563</v>
      </c>
      <c r="I799" s="724" t="s">
        <v>3001</v>
      </c>
      <c r="J799" s="724" t="s">
        <v>3002</v>
      </c>
      <c r="K799" s="724" t="s">
        <v>3003</v>
      </c>
      <c r="L799" s="725">
        <v>175</v>
      </c>
      <c r="M799" s="725">
        <v>175</v>
      </c>
      <c r="N799" s="724">
        <v>1</v>
      </c>
      <c r="O799" s="807">
        <v>1</v>
      </c>
      <c r="P799" s="725">
        <v>175</v>
      </c>
      <c r="Q799" s="740">
        <v>1</v>
      </c>
      <c r="R799" s="724">
        <v>1</v>
      </c>
      <c r="S799" s="740">
        <v>1</v>
      </c>
      <c r="T799" s="807">
        <v>1</v>
      </c>
      <c r="U799" s="763">
        <v>1</v>
      </c>
    </row>
    <row r="800" spans="1:21" ht="14.4" customHeight="1" x14ac:dyDescent="0.3">
      <c r="A800" s="723">
        <v>4</v>
      </c>
      <c r="B800" s="724" t="s">
        <v>2111</v>
      </c>
      <c r="C800" s="724" t="s">
        <v>2400</v>
      </c>
      <c r="D800" s="805" t="s">
        <v>4070</v>
      </c>
      <c r="E800" s="806" t="s">
        <v>2434</v>
      </c>
      <c r="F800" s="724" t="s">
        <v>2396</v>
      </c>
      <c r="G800" s="724" t="s">
        <v>2746</v>
      </c>
      <c r="H800" s="724" t="s">
        <v>563</v>
      </c>
      <c r="I800" s="724" t="s">
        <v>3008</v>
      </c>
      <c r="J800" s="724" t="s">
        <v>3009</v>
      </c>
      <c r="K800" s="724" t="s">
        <v>3010</v>
      </c>
      <c r="L800" s="725">
        <v>2939</v>
      </c>
      <c r="M800" s="725">
        <v>5878</v>
      </c>
      <c r="N800" s="724">
        <v>2</v>
      </c>
      <c r="O800" s="807">
        <v>1</v>
      </c>
      <c r="P800" s="725">
        <v>5878</v>
      </c>
      <c r="Q800" s="740">
        <v>1</v>
      </c>
      <c r="R800" s="724">
        <v>2</v>
      </c>
      <c r="S800" s="740">
        <v>1</v>
      </c>
      <c r="T800" s="807">
        <v>1</v>
      </c>
      <c r="U800" s="763">
        <v>1</v>
      </c>
    </row>
    <row r="801" spans="1:21" ht="14.4" customHeight="1" x14ac:dyDescent="0.3">
      <c r="A801" s="723">
        <v>4</v>
      </c>
      <c r="B801" s="724" t="s">
        <v>2111</v>
      </c>
      <c r="C801" s="724" t="s">
        <v>2400</v>
      </c>
      <c r="D801" s="805" t="s">
        <v>4070</v>
      </c>
      <c r="E801" s="806" t="s">
        <v>2434</v>
      </c>
      <c r="F801" s="724" t="s">
        <v>2396</v>
      </c>
      <c r="G801" s="724" t="s">
        <v>2459</v>
      </c>
      <c r="H801" s="724" t="s">
        <v>563</v>
      </c>
      <c r="I801" s="724" t="s">
        <v>3580</v>
      </c>
      <c r="J801" s="724" t="s">
        <v>3581</v>
      </c>
      <c r="K801" s="724" t="s">
        <v>3256</v>
      </c>
      <c r="L801" s="725">
        <v>255.41</v>
      </c>
      <c r="M801" s="725">
        <v>255.41</v>
      </c>
      <c r="N801" s="724">
        <v>1</v>
      </c>
      <c r="O801" s="807">
        <v>1</v>
      </c>
      <c r="P801" s="725"/>
      <c r="Q801" s="740">
        <v>0</v>
      </c>
      <c r="R801" s="724"/>
      <c r="S801" s="740">
        <v>0</v>
      </c>
      <c r="T801" s="807"/>
      <c r="U801" s="763">
        <v>0</v>
      </c>
    </row>
    <row r="802" spans="1:21" ht="14.4" customHeight="1" x14ac:dyDescent="0.3">
      <c r="A802" s="723">
        <v>4</v>
      </c>
      <c r="B802" s="724" t="s">
        <v>2111</v>
      </c>
      <c r="C802" s="724" t="s">
        <v>2400</v>
      </c>
      <c r="D802" s="805" t="s">
        <v>4070</v>
      </c>
      <c r="E802" s="806" t="s">
        <v>2434</v>
      </c>
      <c r="F802" s="724" t="s">
        <v>2396</v>
      </c>
      <c r="G802" s="724" t="s">
        <v>2459</v>
      </c>
      <c r="H802" s="724" t="s">
        <v>563</v>
      </c>
      <c r="I802" s="724" t="s">
        <v>2460</v>
      </c>
      <c r="J802" s="724" t="s">
        <v>2461</v>
      </c>
      <c r="K802" s="724" t="s">
        <v>2462</v>
      </c>
      <c r="L802" s="725">
        <v>100</v>
      </c>
      <c r="M802" s="725">
        <v>1600</v>
      </c>
      <c r="N802" s="724">
        <v>16</v>
      </c>
      <c r="O802" s="807">
        <v>8</v>
      </c>
      <c r="P802" s="725">
        <v>1600</v>
      </c>
      <c r="Q802" s="740">
        <v>1</v>
      </c>
      <c r="R802" s="724">
        <v>16</v>
      </c>
      <c r="S802" s="740">
        <v>1</v>
      </c>
      <c r="T802" s="807">
        <v>8</v>
      </c>
      <c r="U802" s="763">
        <v>1</v>
      </c>
    </row>
    <row r="803" spans="1:21" ht="14.4" customHeight="1" x14ac:dyDescent="0.3">
      <c r="A803" s="723">
        <v>4</v>
      </c>
      <c r="B803" s="724" t="s">
        <v>2111</v>
      </c>
      <c r="C803" s="724" t="s">
        <v>2400</v>
      </c>
      <c r="D803" s="805" t="s">
        <v>4070</v>
      </c>
      <c r="E803" s="806" t="s">
        <v>2434</v>
      </c>
      <c r="F803" s="724" t="s">
        <v>2396</v>
      </c>
      <c r="G803" s="724" t="s">
        <v>2459</v>
      </c>
      <c r="H803" s="724" t="s">
        <v>563</v>
      </c>
      <c r="I803" s="724" t="s">
        <v>3582</v>
      </c>
      <c r="J803" s="724" t="s">
        <v>3091</v>
      </c>
      <c r="K803" s="724" t="s">
        <v>3583</v>
      </c>
      <c r="L803" s="725">
        <v>479.95</v>
      </c>
      <c r="M803" s="725">
        <v>479.95</v>
      </c>
      <c r="N803" s="724">
        <v>1</v>
      </c>
      <c r="O803" s="807">
        <v>1</v>
      </c>
      <c r="P803" s="725"/>
      <c r="Q803" s="740">
        <v>0</v>
      </c>
      <c r="R803" s="724"/>
      <c r="S803" s="740">
        <v>0</v>
      </c>
      <c r="T803" s="807"/>
      <c r="U803" s="763">
        <v>0</v>
      </c>
    </row>
    <row r="804" spans="1:21" ht="14.4" customHeight="1" x14ac:dyDescent="0.3">
      <c r="A804" s="723">
        <v>4</v>
      </c>
      <c r="B804" s="724" t="s">
        <v>2111</v>
      </c>
      <c r="C804" s="724" t="s">
        <v>2400</v>
      </c>
      <c r="D804" s="805" t="s">
        <v>4070</v>
      </c>
      <c r="E804" s="806" t="s">
        <v>2434</v>
      </c>
      <c r="F804" s="724" t="s">
        <v>2396</v>
      </c>
      <c r="G804" s="724" t="s">
        <v>2459</v>
      </c>
      <c r="H804" s="724" t="s">
        <v>563</v>
      </c>
      <c r="I804" s="724" t="s">
        <v>3584</v>
      </c>
      <c r="J804" s="724" t="s">
        <v>3585</v>
      </c>
      <c r="K804" s="724" t="s">
        <v>3092</v>
      </c>
      <c r="L804" s="725">
        <v>248.21</v>
      </c>
      <c r="M804" s="725">
        <v>248.21</v>
      </c>
      <c r="N804" s="724">
        <v>1</v>
      </c>
      <c r="O804" s="807">
        <v>1</v>
      </c>
      <c r="P804" s="725">
        <v>248.21</v>
      </c>
      <c r="Q804" s="740">
        <v>1</v>
      </c>
      <c r="R804" s="724">
        <v>1</v>
      </c>
      <c r="S804" s="740">
        <v>1</v>
      </c>
      <c r="T804" s="807">
        <v>1</v>
      </c>
      <c r="U804" s="763">
        <v>1</v>
      </c>
    </row>
    <row r="805" spans="1:21" ht="14.4" customHeight="1" x14ac:dyDescent="0.3">
      <c r="A805" s="723">
        <v>4</v>
      </c>
      <c r="B805" s="724" t="s">
        <v>2111</v>
      </c>
      <c r="C805" s="724" t="s">
        <v>2400</v>
      </c>
      <c r="D805" s="805" t="s">
        <v>4070</v>
      </c>
      <c r="E805" s="806" t="s">
        <v>2434</v>
      </c>
      <c r="F805" s="724" t="s">
        <v>2396</v>
      </c>
      <c r="G805" s="724" t="s">
        <v>2459</v>
      </c>
      <c r="H805" s="724" t="s">
        <v>563</v>
      </c>
      <c r="I805" s="724" t="s">
        <v>3586</v>
      </c>
      <c r="J805" s="724" t="s">
        <v>3587</v>
      </c>
      <c r="K805" s="724" t="s">
        <v>3588</v>
      </c>
      <c r="L805" s="725">
        <v>181.5</v>
      </c>
      <c r="M805" s="725">
        <v>181.5</v>
      </c>
      <c r="N805" s="724">
        <v>1</v>
      </c>
      <c r="O805" s="807">
        <v>1</v>
      </c>
      <c r="P805" s="725"/>
      <c r="Q805" s="740">
        <v>0</v>
      </c>
      <c r="R805" s="724"/>
      <c r="S805" s="740">
        <v>0</v>
      </c>
      <c r="T805" s="807"/>
      <c r="U805" s="763">
        <v>0</v>
      </c>
    </row>
    <row r="806" spans="1:21" ht="14.4" customHeight="1" x14ac:dyDescent="0.3">
      <c r="A806" s="723">
        <v>4</v>
      </c>
      <c r="B806" s="724" t="s">
        <v>2111</v>
      </c>
      <c r="C806" s="724" t="s">
        <v>2400</v>
      </c>
      <c r="D806" s="805" t="s">
        <v>4070</v>
      </c>
      <c r="E806" s="806" t="s">
        <v>2434</v>
      </c>
      <c r="F806" s="724" t="s">
        <v>2396</v>
      </c>
      <c r="G806" s="724" t="s">
        <v>2459</v>
      </c>
      <c r="H806" s="724" t="s">
        <v>563</v>
      </c>
      <c r="I806" s="724" t="s">
        <v>3589</v>
      </c>
      <c r="J806" s="724" t="s">
        <v>3590</v>
      </c>
      <c r="K806" s="724" t="s">
        <v>3591</v>
      </c>
      <c r="L806" s="725">
        <v>1078.5</v>
      </c>
      <c r="M806" s="725">
        <v>1078.5</v>
      </c>
      <c r="N806" s="724">
        <v>1</v>
      </c>
      <c r="O806" s="807">
        <v>1</v>
      </c>
      <c r="P806" s="725"/>
      <c r="Q806" s="740">
        <v>0</v>
      </c>
      <c r="R806" s="724"/>
      <c r="S806" s="740">
        <v>0</v>
      </c>
      <c r="T806" s="807"/>
      <c r="U806" s="763">
        <v>0</v>
      </c>
    </row>
    <row r="807" spans="1:21" ht="14.4" customHeight="1" x14ac:dyDescent="0.3">
      <c r="A807" s="723">
        <v>4</v>
      </c>
      <c r="B807" s="724" t="s">
        <v>2111</v>
      </c>
      <c r="C807" s="724" t="s">
        <v>2400</v>
      </c>
      <c r="D807" s="805" t="s">
        <v>4070</v>
      </c>
      <c r="E807" s="806" t="s">
        <v>2434</v>
      </c>
      <c r="F807" s="724" t="s">
        <v>2396</v>
      </c>
      <c r="G807" s="724" t="s">
        <v>3031</v>
      </c>
      <c r="H807" s="724" t="s">
        <v>563</v>
      </c>
      <c r="I807" s="724" t="s">
        <v>3032</v>
      </c>
      <c r="J807" s="724" t="s">
        <v>3033</v>
      </c>
      <c r="K807" s="724" t="s">
        <v>3034</v>
      </c>
      <c r="L807" s="725">
        <v>410</v>
      </c>
      <c r="M807" s="725">
        <v>4920</v>
      </c>
      <c r="N807" s="724">
        <v>12</v>
      </c>
      <c r="O807" s="807">
        <v>12</v>
      </c>
      <c r="P807" s="725">
        <v>4920</v>
      </c>
      <c r="Q807" s="740">
        <v>1</v>
      </c>
      <c r="R807" s="724">
        <v>12</v>
      </c>
      <c r="S807" s="740">
        <v>1</v>
      </c>
      <c r="T807" s="807">
        <v>12</v>
      </c>
      <c r="U807" s="763">
        <v>1</v>
      </c>
    </row>
    <row r="808" spans="1:21" ht="14.4" customHeight="1" x14ac:dyDescent="0.3">
      <c r="A808" s="723">
        <v>4</v>
      </c>
      <c r="B808" s="724" t="s">
        <v>2111</v>
      </c>
      <c r="C808" s="724" t="s">
        <v>2400</v>
      </c>
      <c r="D808" s="805" t="s">
        <v>4070</v>
      </c>
      <c r="E808" s="806" t="s">
        <v>2434</v>
      </c>
      <c r="F808" s="724" t="s">
        <v>2396</v>
      </c>
      <c r="G808" s="724" t="s">
        <v>2466</v>
      </c>
      <c r="H808" s="724" t="s">
        <v>563</v>
      </c>
      <c r="I808" s="724" t="s">
        <v>2467</v>
      </c>
      <c r="J808" s="724" t="s">
        <v>2468</v>
      </c>
      <c r="K808" s="724" t="s">
        <v>2469</v>
      </c>
      <c r="L808" s="725">
        <v>900</v>
      </c>
      <c r="M808" s="725">
        <v>4500</v>
      </c>
      <c r="N808" s="724">
        <v>5</v>
      </c>
      <c r="O808" s="807">
        <v>5</v>
      </c>
      <c r="P808" s="725">
        <v>4500</v>
      </c>
      <c r="Q808" s="740">
        <v>1</v>
      </c>
      <c r="R808" s="724">
        <v>5</v>
      </c>
      <c r="S808" s="740">
        <v>1</v>
      </c>
      <c r="T808" s="807">
        <v>5</v>
      </c>
      <c r="U808" s="763">
        <v>1</v>
      </c>
    </row>
    <row r="809" spans="1:21" ht="14.4" customHeight="1" x14ac:dyDescent="0.3">
      <c r="A809" s="723">
        <v>4</v>
      </c>
      <c r="B809" s="724" t="s">
        <v>2111</v>
      </c>
      <c r="C809" s="724" t="s">
        <v>2400</v>
      </c>
      <c r="D809" s="805" t="s">
        <v>4070</v>
      </c>
      <c r="E809" s="806" t="s">
        <v>2435</v>
      </c>
      <c r="F809" s="724" t="s">
        <v>2394</v>
      </c>
      <c r="G809" s="724" t="s">
        <v>2450</v>
      </c>
      <c r="H809" s="724" t="s">
        <v>975</v>
      </c>
      <c r="I809" s="724" t="s">
        <v>1623</v>
      </c>
      <c r="J809" s="724" t="s">
        <v>1062</v>
      </c>
      <c r="K809" s="724" t="s">
        <v>2314</v>
      </c>
      <c r="L809" s="725">
        <v>154.36000000000001</v>
      </c>
      <c r="M809" s="725">
        <v>308.72000000000003</v>
      </c>
      <c r="N809" s="724">
        <v>2</v>
      </c>
      <c r="O809" s="807">
        <v>1</v>
      </c>
      <c r="P809" s="725">
        <v>308.72000000000003</v>
      </c>
      <c r="Q809" s="740">
        <v>1</v>
      </c>
      <c r="R809" s="724">
        <v>2</v>
      </c>
      <c r="S809" s="740">
        <v>1</v>
      </c>
      <c r="T809" s="807">
        <v>1</v>
      </c>
      <c r="U809" s="763">
        <v>1</v>
      </c>
    </row>
    <row r="810" spans="1:21" ht="14.4" customHeight="1" x14ac:dyDescent="0.3">
      <c r="A810" s="723">
        <v>4</v>
      </c>
      <c r="B810" s="724" t="s">
        <v>2111</v>
      </c>
      <c r="C810" s="724" t="s">
        <v>2400</v>
      </c>
      <c r="D810" s="805" t="s">
        <v>4070</v>
      </c>
      <c r="E810" s="806" t="s">
        <v>2435</v>
      </c>
      <c r="F810" s="724" t="s">
        <v>2394</v>
      </c>
      <c r="G810" s="724" t="s">
        <v>2609</v>
      </c>
      <c r="H810" s="724" t="s">
        <v>563</v>
      </c>
      <c r="I810" s="724" t="s">
        <v>3038</v>
      </c>
      <c r="J810" s="724" t="s">
        <v>2611</v>
      </c>
      <c r="K810" s="724" t="s">
        <v>3039</v>
      </c>
      <c r="L810" s="725">
        <v>0</v>
      </c>
      <c r="M810" s="725">
        <v>0</v>
      </c>
      <c r="N810" s="724">
        <v>1</v>
      </c>
      <c r="O810" s="807">
        <v>1</v>
      </c>
      <c r="P810" s="725"/>
      <c r="Q810" s="740"/>
      <c r="R810" s="724"/>
      <c r="S810" s="740">
        <v>0</v>
      </c>
      <c r="T810" s="807"/>
      <c r="U810" s="763">
        <v>0</v>
      </c>
    </row>
    <row r="811" spans="1:21" ht="14.4" customHeight="1" x14ac:dyDescent="0.3">
      <c r="A811" s="723">
        <v>4</v>
      </c>
      <c r="B811" s="724" t="s">
        <v>2111</v>
      </c>
      <c r="C811" s="724" t="s">
        <v>2400</v>
      </c>
      <c r="D811" s="805" t="s">
        <v>4070</v>
      </c>
      <c r="E811" s="806" t="s">
        <v>2435</v>
      </c>
      <c r="F811" s="724" t="s">
        <v>2394</v>
      </c>
      <c r="G811" s="724" t="s">
        <v>3191</v>
      </c>
      <c r="H811" s="724" t="s">
        <v>563</v>
      </c>
      <c r="I811" s="724" t="s">
        <v>3592</v>
      </c>
      <c r="J811" s="724" t="s">
        <v>3593</v>
      </c>
      <c r="K811" s="724" t="s">
        <v>3594</v>
      </c>
      <c r="L811" s="725">
        <v>47.47</v>
      </c>
      <c r="M811" s="725">
        <v>47.47</v>
      </c>
      <c r="N811" s="724">
        <v>1</v>
      </c>
      <c r="O811" s="807">
        <v>1</v>
      </c>
      <c r="P811" s="725">
        <v>47.47</v>
      </c>
      <c r="Q811" s="740">
        <v>1</v>
      </c>
      <c r="R811" s="724">
        <v>1</v>
      </c>
      <c r="S811" s="740">
        <v>1</v>
      </c>
      <c r="T811" s="807">
        <v>1</v>
      </c>
      <c r="U811" s="763">
        <v>1</v>
      </c>
    </row>
    <row r="812" spans="1:21" ht="14.4" customHeight="1" x14ac:dyDescent="0.3">
      <c r="A812" s="723">
        <v>4</v>
      </c>
      <c r="B812" s="724" t="s">
        <v>2111</v>
      </c>
      <c r="C812" s="724" t="s">
        <v>2400</v>
      </c>
      <c r="D812" s="805" t="s">
        <v>4070</v>
      </c>
      <c r="E812" s="806" t="s">
        <v>2435</v>
      </c>
      <c r="F812" s="724" t="s">
        <v>2394</v>
      </c>
      <c r="G812" s="724" t="s">
        <v>2666</v>
      </c>
      <c r="H812" s="724" t="s">
        <v>563</v>
      </c>
      <c r="I812" s="724" t="s">
        <v>2667</v>
      </c>
      <c r="J812" s="724" t="s">
        <v>2668</v>
      </c>
      <c r="K812" s="724" t="s">
        <v>2669</v>
      </c>
      <c r="L812" s="725">
        <v>159.16999999999999</v>
      </c>
      <c r="M812" s="725">
        <v>159.16999999999999</v>
      </c>
      <c r="N812" s="724">
        <v>1</v>
      </c>
      <c r="O812" s="807">
        <v>1</v>
      </c>
      <c r="P812" s="725"/>
      <c r="Q812" s="740">
        <v>0</v>
      </c>
      <c r="R812" s="724"/>
      <c r="S812" s="740">
        <v>0</v>
      </c>
      <c r="T812" s="807"/>
      <c r="U812" s="763">
        <v>0</v>
      </c>
    </row>
    <row r="813" spans="1:21" ht="14.4" customHeight="1" x14ac:dyDescent="0.3">
      <c r="A813" s="723">
        <v>4</v>
      </c>
      <c r="B813" s="724" t="s">
        <v>2111</v>
      </c>
      <c r="C813" s="724" t="s">
        <v>2400</v>
      </c>
      <c r="D813" s="805" t="s">
        <v>4070</v>
      </c>
      <c r="E813" s="806" t="s">
        <v>2435</v>
      </c>
      <c r="F813" s="724" t="s">
        <v>2394</v>
      </c>
      <c r="G813" s="724" t="s">
        <v>2485</v>
      </c>
      <c r="H813" s="724" t="s">
        <v>563</v>
      </c>
      <c r="I813" s="724" t="s">
        <v>632</v>
      </c>
      <c r="J813" s="724" t="s">
        <v>633</v>
      </c>
      <c r="K813" s="724" t="s">
        <v>2486</v>
      </c>
      <c r="L813" s="725">
        <v>105.63</v>
      </c>
      <c r="M813" s="725">
        <v>105.63</v>
      </c>
      <c r="N813" s="724">
        <v>1</v>
      </c>
      <c r="O813" s="807">
        <v>0.5</v>
      </c>
      <c r="P813" s="725">
        <v>105.63</v>
      </c>
      <c r="Q813" s="740">
        <v>1</v>
      </c>
      <c r="R813" s="724">
        <v>1</v>
      </c>
      <c r="S813" s="740">
        <v>1</v>
      </c>
      <c r="T813" s="807">
        <v>0.5</v>
      </c>
      <c r="U813" s="763">
        <v>1</v>
      </c>
    </row>
    <row r="814" spans="1:21" ht="14.4" customHeight="1" x14ac:dyDescent="0.3">
      <c r="A814" s="723">
        <v>4</v>
      </c>
      <c r="B814" s="724" t="s">
        <v>2111</v>
      </c>
      <c r="C814" s="724" t="s">
        <v>2400</v>
      </c>
      <c r="D814" s="805" t="s">
        <v>4070</v>
      </c>
      <c r="E814" s="806" t="s">
        <v>2435</v>
      </c>
      <c r="F814" s="724" t="s">
        <v>2394</v>
      </c>
      <c r="G814" s="724" t="s">
        <v>2487</v>
      </c>
      <c r="H814" s="724" t="s">
        <v>563</v>
      </c>
      <c r="I814" s="724" t="s">
        <v>838</v>
      </c>
      <c r="J814" s="724" t="s">
        <v>2488</v>
      </c>
      <c r="K814" s="724" t="s">
        <v>2489</v>
      </c>
      <c r="L814" s="725">
        <v>0</v>
      </c>
      <c r="M814" s="725">
        <v>0</v>
      </c>
      <c r="N814" s="724">
        <v>2</v>
      </c>
      <c r="O814" s="807">
        <v>0.5</v>
      </c>
      <c r="P814" s="725"/>
      <c r="Q814" s="740"/>
      <c r="R814" s="724"/>
      <c r="S814" s="740">
        <v>0</v>
      </c>
      <c r="T814" s="807"/>
      <c r="U814" s="763">
        <v>0</v>
      </c>
    </row>
    <row r="815" spans="1:21" ht="14.4" customHeight="1" x14ac:dyDescent="0.3">
      <c r="A815" s="723">
        <v>4</v>
      </c>
      <c r="B815" s="724" t="s">
        <v>2111</v>
      </c>
      <c r="C815" s="724" t="s">
        <v>2400</v>
      </c>
      <c r="D815" s="805" t="s">
        <v>4070</v>
      </c>
      <c r="E815" s="806" t="s">
        <v>2435</v>
      </c>
      <c r="F815" s="724" t="s">
        <v>2394</v>
      </c>
      <c r="G815" s="724" t="s">
        <v>2544</v>
      </c>
      <c r="H815" s="724" t="s">
        <v>563</v>
      </c>
      <c r="I815" s="724" t="s">
        <v>663</v>
      </c>
      <c r="J815" s="724" t="s">
        <v>664</v>
      </c>
      <c r="K815" s="724" t="s">
        <v>3595</v>
      </c>
      <c r="L815" s="725">
        <v>55.01</v>
      </c>
      <c r="M815" s="725">
        <v>55.01</v>
      </c>
      <c r="N815" s="724">
        <v>1</v>
      </c>
      <c r="O815" s="807">
        <v>1</v>
      </c>
      <c r="P815" s="725"/>
      <c r="Q815" s="740">
        <v>0</v>
      </c>
      <c r="R815" s="724"/>
      <c r="S815" s="740">
        <v>0</v>
      </c>
      <c r="T815" s="807"/>
      <c r="U815" s="763">
        <v>0</v>
      </c>
    </row>
    <row r="816" spans="1:21" ht="14.4" customHeight="1" x14ac:dyDescent="0.3">
      <c r="A816" s="723">
        <v>4</v>
      </c>
      <c r="B816" s="724" t="s">
        <v>2111</v>
      </c>
      <c r="C816" s="724" t="s">
        <v>2400</v>
      </c>
      <c r="D816" s="805" t="s">
        <v>4070</v>
      </c>
      <c r="E816" s="806" t="s">
        <v>2435</v>
      </c>
      <c r="F816" s="724" t="s">
        <v>2394</v>
      </c>
      <c r="G816" s="724" t="s">
        <v>2508</v>
      </c>
      <c r="H816" s="724" t="s">
        <v>563</v>
      </c>
      <c r="I816" s="724" t="s">
        <v>3596</v>
      </c>
      <c r="J816" s="724" t="s">
        <v>2510</v>
      </c>
      <c r="K816" s="724"/>
      <c r="L816" s="725">
        <v>0</v>
      </c>
      <c r="M816" s="725">
        <v>0</v>
      </c>
      <c r="N816" s="724">
        <v>9</v>
      </c>
      <c r="O816" s="807">
        <v>0.5</v>
      </c>
      <c r="P816" s="725"/>
      <c r="Q816" s="740"/>
      <c r="R816" s="724"/>
      <c r="S816" s="740">
        <v>0</v>
      </c>
      <c r="T816" s="807"/>
      <c r="U816" s="763">
        <v>0</v>
      </c>
    </row>
    <row r="817" spans="1:21" ht="14.4" customHeight="1" x14ac:dyDescent="0.3">
      <c r="A817" s="723">
        <v>4</v>
      </c>
      <c r="B817" s="724" t="s">
        <v>2111</v>
      </c>
      <c r="C817" s="724" t="s">
        <v>2400</v>
      </c>
      <c r="D817" s="805" t="s">
        <v>4070</v>
      </c>
      <c r="E817" s="806" t="s">
        <v>2435</v>
      </c>
      <c r="F817" s="724" t="s">
        <v>2394</v>
      </c>
      <c r="G817" s="724" t="s">
        <v>3058</v>
      </c>
      <c r="H817" s="724" t="s">
        <v>563</v>
      </c>
      <c r="I817" s="724" t="s">
        <v>3448</v>
      </c>
      <c r="J817" s="724" t="s">
        <v>3449</v>
      </c>
      <c r="K817" s="724" t="s">
        <v>3450</v>
      </c>
      <c r="L817" s="725">
        <v>89.91</v>
      </c>
      <c r="M817" s="725">
        <v>89.91</v>
      </c>
      <c r="N817" s="724">
        <v>1</v>
      </c>
      <c r="O817" s="807">
        <v>1</v>
      </c>
      <c r="P817" s="725">
        <v>89.91</v>
      </c>
      <c r="Q817" s="740">
        <v>1</v>
      </c>
      <c r="R817" s="724">
        <v>1</v>
      </c>
      <c r="S817" s="740">
        <v>1</v>
      </c>
      <c r="T817" s="807">
        <v>1</v>
      </c>
      <c r="U817" s="763">
        <v>1</v>
      </c>
    </row>
    <row r="818" spans="1:21" ht="14.4" customHeight="1" x14ac:dyDescent="0.3">
      <c r="A818" s="723">
        <v>4</v>
      </c>
      <c r="B818" s="724" t="s">
        <v>2111</v>
      </c>
      <c r="C818" s="724" t="s">
        <v>2400</v>
      </c>
      <c r="D818" s="805" t="s">
        <v>4070</v>
      </c>
      <c r="E818" s="806" t="s">
        <v>2435</v>
      </c>
      <c r="F818" s="724" t="s">
        <v>2394</v>
      </c>
      <c r="G818" s="724" t="s">
        <v>2531</v>
      </c>
      <c r="H818" s="724" t="s">
        <v>563</v>
      </c>
      <c r="I818" s="724" t="s">
        <v>2532</v>
      </c>
      <c r="J818" s="724" t="s">
        <v>957</v>
      </c>
      <c r="K818" s="724" t="s">
        <v>2533</v>
      </c>
      <c r="L818" s="725">
        <v>760.22</v>
      </c>
      <c r="M818" s="725">
        <v>33449.68</v>
      </c>
      <c r="N818" s="724">
        <v>44</v>
      </c>
      <c r="O818" s="807">
        <v>12.5</v>
      </c>
      <c r="P818" s="725">
        <v>19005.5</v>
      </c>
      <c r="Q818" s="740">
        <v>0.56818181818181823</v>
      </c>
      <c r="R818" s="724">
        <v>25</v>
      </c>
      <c r="S818" s="740">
        <v>0.56818181818181823</v>
      </c>
      <c r="T818" s="807">
        <v>6.5</v>
      </c>
      <c r="U818" s="763">
        <v>0.52</v>
      </c>
    </row>
    <row r="819" spans="1:21" ht="14.4" customHeight="1" x14ac:dyDescent="0.3">
      <c r="A819" s="723">
        <v>4</v>
      </c>
      <c r="B819" s="724" t="s">
        <v>2111</v>
      </c>
      <c r="C819" s="724" t="s">
        <v>2400</v>
      </c>
      <c r="D819" s="805" t="s">
        <v>4070</v>
      </c>
      <c r="E819" s="806" t="s">
        <v>2435</v>
      </c>
      <c r="F819" s="724" t="s">
        <v>2394</v>
      </c>
      <c r="G819" s="724" t="s">
        <v>3559</v>
      </c>
      <c r="H819" s="724" t="s">
        <v>563</v>
      </c>
      <c r="I819" s="724" t="s">
        <v>3560</v>
      </c>
      <c r="J819" s="724" t="s">
        <v>3561</v>
      </c>
      <c r="K819" s="724" t="s">
        <v>3562</v>
      </c>
      <c r="L819" s="725">
        <v>141.62</v>
      </c>
      <c r="M819" s="725">
        <v>141.62</v>
      </c>
      <c r="N819" s="724">
        <v>1</v>
      </c>
      <c r="O819" s="807">
        <v>1</v>
      </c>
      <c r="P819" s="725"/>
      <c r="Q819" s="740">
        <v>0</v>
      </c>
      <c r="R819" s="724"/>
      <c r="S819" s="740">
        <v>0</v>
      </c>
      <c r="T819" s="807"/>
      <c r="U819" s="763">
        <v>0</v>
      </c>
    </row>
    <row r="820" spans="1:21" ht="14.4" customHeight="1" x14ac:dyDescent="0.3">
      <c r="A820" s="723">
        <v>4</v>
      </c>
      <c r="B820" s="724" t="s">
        <v>2111</v>
      </c>
      <c r="C820" s="724" t="s">
        <v>2400</v>
      </c>
      <c r="D820" s="805" t="s">
        <v>4070</v>
      </c>
      <c r="E820" s="806" t="s">
        <v>2435</v>
      </c>
      <c r="F820" s="724" t="s">
        <v>2394</v>
      </c>
      <c r="G820" s="724" t="s">
        <v>2512</v>
      </c>
      <c r="H820" s="724" t="s">
        <v>563</v>
      </c>
      <c r="I820" s="724" t="s">
        <v>3509</v>
      </c>
      <c r="J820" s="724" t="s">
        <v>1465</v>
      </c>
      <c r="K820" s="724" t="s">
        <v>3510</v>
      </c>
      <c r="L820" s="725">
        <v>374.79</v>
      </c>
      <c r="M820" s="725">
        <v>26610.09</v>
      </c>
      <c r="N820" s="724">
        <v>71</v>
      </c>
      <c r="O820" s="807">
        <v>7</v>
      </c>
      <c r="P820" s="725">
        <v>13867.23</v>
      </c>
      <c r="Q820" s="740">
        <v>0.52112676056338025</v>
      </c>
      <c r="R820" s="724">
        <v>37</v>
      </c>
      <c r="S820" s="740">
        <v>0.52112676056338025</v>
      </c>
      <c r="T820" s="807">
        <v>4.5</v>
      </c>
      <c r="U820" s="763">
        <v>0.6428571428571429</v>
      </c>
    </row>
    <row r="821" spans="1:21" ht="14.4" customHeight="1" x14ac:dyDescent="0.3">
      <c r="A821" s="723">
        <v>4</v>
      </c>
      <c r="B821" s="724" t="s">
        <v>2111</v>
      </c>
      <c r="C821" s="724" t="s">
        <v>2400</v>
      </c>
      <c r="D821" s="805" t="s">
        <v>4070</v>
      </c>
      <c r="E821" s="806" t="s">
        <v>2435</v>
      </c>
      <c r="F821" s="724" t="s">
        <v>2394</v>
      </c>
      <c r="G821" s="724" t="s">
        <v>2512</v>
      </c>
      <c r="H821" s="724" t="s">
        <v>563</v>
      </c>
      <c r="I821" s="724" t="s">
        <v>2567</v>
      </c>
      <c r="J821" s="724" t="s">
        <v>1465</v>
      </c>
      <c r="K821" s="724" t="s">
        <v>2536</v>
      </c>
      <c r="L821" s="725">
        <v>374.79</v>
      </c>
      <c r="M821" s="725">
        <v>16490.760000000002</v>
      </c>
      <c r="N821" s="724">
        <v>44</v>
      </c>
      <c r="O821" s="807">
        <v>6</v>
      </c>
      <c r="P821" s="725">
        <v>14991.6</v>
      </c>
      <c r="Q821" s="740">
        <v>0.90909090909090895</v>
      </c>
      <c r="R821" s="724">
        <v>40</v>
      </c>
      <c r="S821" s="740">
        <v>0.90909090909090906</v>
      </c>
      <c r="T821" s="807">
        <v>5</v>
      </c>
      <c r="U821" s="763">
        <v>0.83333333333333337</v>
      </c>
    </row>
    <row r="822" spans="1:21" ht="14.4" customHeight="1" x14ac:dyDescent="0.3">
      <c r="A822" s="723">
        <v>4</v>
      </c>
      <c r="B822" s="724" t="s">
        <v>2111</v>
      </c>
      <c r="C822" s="724" t="s">
        <v>2400</v>
      </c>
      <c r="D822" s="805" t="s">
        <v>4070</v>
      </c>
      <c r="E822" s="806" t="s">
        <v>2435</v>
      </c>
      <c r="F822" s="724" t="s">
        <v>2394</v>
      </c>
      <c r="G822" s="724" t="s">
        <v>2512</v>
      </c>
      <c r="H822" s="724" t="s">
        <v>563</v>
      </c>
      <c r="I822" s="724" t="s">
        <v>1464</v>
      </c>
      <c r="J822" s="724" t="s">
        <v>1465</v>
      </c>
      <c r="K822" s="724" t="s">
        <v>2536</v>
      </c>
      <c r="L822" s="725">
        <v>374.79</v>
      </c>
      <c r="M822" s="725">
        <v>17615.13</v>
      </c>
      <c r="N822" s="724">
        <v>47</v>
      </c>
      <c r="O822" s="807">
        <v>4.5</v>
      </c>
      <c r="P822" s="725">
        <v>13117.65</v>
      </c>
      <c r="Q822" s="740">
        <v>0.74468085106382975</v>
      </c>
      <c r="R822" s="724">
        <v>35</v>
      </c>
      <c r="S822" s="740">
        <v>0.74468085106382975</v>
      </c>
      <c r="T822" s="807">
        <v>3</v>
      </c>
      <c r="U822" s="763">
        <v>0.66666666666666663</v>
      </c>
    </row>
    <row r="823" spans="1:21" ht="14.4" customHeight="1" x14ac:dyDescent="0.3">
      <c r="A823" s="723">
        <v>4</v>
      </c>
      <c r="B823" s="724" t="s">
        <v>2111</v>
      </c>
      <c r="C823" s="724" t="s">
        <v>2400</v>
      </c>
      <c r="D823" s="805" t="s">
        <v>4070</v>
      </c>
      <c r="E823" s="806" t="s">
        <v>2435</v>
      </c>
      <c r="F823" s="724" t="s">
        <v>2394</v>
      </c>
      <c r="G823" s="724" t="s">
        <v>2645</v>
      </c>
      <c r="H823" s="724" t="s">
        <v>975</v>
      </c>
      <c r="I823" s="724" t="s">
        <v>2651</v>
      </c>
      <c r="J823" s="724" t="s">
        <v>1528</v>
      </c>
      <c r="K823" s="724" t="s">
        <v>2652</v>
      </c>
      <c r="L823" s="725">
        <v>48.42</v>
      </c>
      <c r="M823" s="725">
        <v>96.84</v>
      </c>
      <c r="N823" s="724">
        <v>2</v>
      </c>
      <c r="O823" s="807">
        <v>1</v>
      </c>
      <c r="P823" s="725"/>
      <c r="Q823" s="740">
        <v>0</v>
      </c>
      <c r="R823" s="724"/>
      <c r="S823" s="740">
        <v>0</v>
      </c>
      <c r="T823" s="807"/>
      <c r="U823" s="763">
        <v>0</v>
      </c>
    </row>
    <row r="824" spans="1:21" ht="14.4" customHeight="1" x14ac:dyDescent="0.3">
      <c r="A824" s="723">
        <v>4</v>
      </c>
      <c r="B824" s="724" t="s">
        <v>2111</v>
      </c>
      <c r="C824" s="724" t="s">
        <v>2400</v>
      </c>
      <c r="D824" s="805" t="s">
        <v>4070</v>
      </c>
      <c r="E824" s="806" t="s">
        <v>2435</v>
      </c>
      <c r="F824" s="724" t="s">
        <v>2394</v>
      </c>
      <c r="G824" s="724" t="s">
        <v>2515</v>
      </c>
      <c r="H824" s="724" t="s">
        <v>563</v>
      </c>
      <c r="I824" s="724" t="s">
        <v>2568</v>
      </c>
      <c r="J824" s="724" t="s">
        <v>1483</v>
      </c>
      <c r="K824" s="724" t="s">
        <v>2555</v>
      </c>
      <c r="L824" s="725">
        <v>93.71</v>
      </c>
      <c r="M824" s="725">
        <v>93.71</v>
      </c>
      <c r="N824" s="724">
        <v>1</v>
      </c>
      <c r="O824" s="807">
        <v>1</v>
      </c>
      <c r="P824" s="725"/>
      <c r="Q824" s="740">
        <v>0</v>
      </c>
      <c r="R824" s="724"/>
      <c r="S824" s="740">
        <v>0</v>
      </c>
      <c r="T824" s="807"/>
      <c r="U824" s="763">
        <v>0</v>
      </c>
    </row>
    <row r="825" spans="1:21" ht="14.4" customHeight="1" x14ac:dyDescent="0.3">
      <c r="A825" s="723">
        <v>4</v>
      </c>
      <c r="B825" s="724" t="s">
        <v>2111</v>
      </c>
      <c r="C825" s="724" t="s">
        <v>2400</v>
      </c>
      <c r="D825" s="805" t="s">
        <v>4070</v>
      </c>
      <c r="E825" s="806" t="s">
        <v>2435</v>
      </c>
      <c r="F825" s="724" t="s">
        <v>2394</v>
      </c>
      <c r="G825" s="724" t="s">
        <v>2515</v>
      </c>
      <c r="H825" s="724" t="s">
        <v>563</v>
      </c>
      <c r="I825" s="724" t="s">
        <v>2516</v>
      </c>
      <c r="J825" s="724" t="s">
        <v>1483</v>
      </c>
      <c r="K825" s="724" t="s">
        <v>2517</v>
      </c>
      <c r="L825" s="725">
        <v>301.2</v>
      </c>
      <c r="M825" s="725">
        <v>1204.8</v>
      </c>
      <c r="N825" s="724">
        <v>4</v>
      </c>
      <c r="O825" s="807">
        <v>2</v>
      </c>
      <c r="P825" s="725">
        <v>903.59999999999991</v>
      </c>
      <c r="Q825" s="740">
        <v>0.75</v>
      </c>
      <c r="R825" s="724">
        <v>3</v>
      </c>
      <c r="S825" s="740">
        <v>0.75</v>
      </c>
      <c r="T825" s="807">
        <v>1</v>
      </c>
      <c r="U825" s="763">
        <v>0.5</v>
      </c>
    </row>
    <row r="826" spans="1:21" ht="14.4" customHeight="1" x14ac:dyDescent="0.3">
      <c r="A826" s="723">
        <v>4</v>
      </c>
      <c r="B826" s="724" t="s">
        <v>2111</v>
      </c>
      <c r="C826" s="724" t="s">
        <v>2400</v>
      </c>
      <c r="D826" s="805" t="s">
        <v>4070</v>
      </c>
      <c r="E826" s="806" t="s">
        <v>2435</v>
      </c>
      <c r="F826" s="724" t="s">
        <v>2394</v>
      </c>
      <c r="G826" s="724" t="s">
        <v>2515</v>
      </c>
      <c r="H826" s="724" t="s">
        <v>563</v>
      </c>
      <c r="I826" s="724" t="s">
        <v>2554</v>
      </c>
      <c r="J826" s="724" t="s">
        <v>1483</v>
      </c>
      <c r="K826" s="724" t="s">
        <v>2555</v>
      </c>
      <c r="L826" s="725">
        <v>57.64</v>
      </c>
      <c r="M826" s="725">
        <v>115.28</v>
      </c>
      <c r="N826" s="724">
        <v>2</v>
      </c>
      <c r="O826" s="807">
        <v>1</v>
      </c>
      <c r="P826" s="725">
        <v>115.28</v>
      </c>
      <c r="Q826" s="740">
        <v>1</v>
      </c>
      <c r="R826" s="724">
        <v>2</v>
      </c>
      <c r="S826" s="740">
        <v>1</v>
      </c>
      <c r="T826" s="807">
        <v>1</v>
      </c>
      <c r="U826" s="763">
        <v>1</v>
      </c>
    </row>
    <row r="827" spans="1:21" ht="14.4" customHeight="1" x14ac:dyDescent="0.3">
      <c r="A827" s="723">
        <v>4</v>
      </c>
      <c r="B827" s="724" t="s">
        <v>2111</v>
      </c>
      <c r="C827" s="724" t="s">
        <v>2400</v>
      </c>
      <c r="D827" s="805" t="s">
        <v>4070</v>
      </c>
      <c r="E827" s="806" t="s">
        <v>2435</v>
      </c>
      <c r="F827" s="724" t="s">
        <v>2394</v>
      </c>
      <c r="G827" s="724" t="s">
        <v>2515</v>
      </c>
      <c r="H827" s="724" t="s">
        <v>563</v>
      </c>
      <c r="I827" s="724" t="s">
        <v>2626</v>
      </c>
      <c r="J827" s="724" t="s">
        <v>1483</v>
      </c>
      <c r="K827" s="724" t="s">
        <v>2517</v>
      </c>
      <c r="L827" s="725">
        <v>185.26</v>
      </c>
      <c r="M827" s="725">
        <v>2223.12</v>
      </c>
      <c r="N827" s="724">
        <v>12</v>
      </c>
      <c r="O827" s="807">
        <v>4.5</v>
      </c>
      <c r="P827" s="725">
        <v>926.3</v>
      </c>
      <c r="Q827" s="740">
        <v>0.41666666666666669</v>
      </c>
      <c r="R827" s="724">
        <v>5</v>
      </c>
      <c r="S827" s="740">
        <v>0.41666666666666669</v>
      </c>
      <c r="T827" s="807">
        <v>2.5</v>
      </c>
      <c r="U827" s="763">
        <v>0.55555555555555558</v>
      </c>
    </row>
    <row r="828" spans="1:21" ht="14.4" customHeight="1" x14ac:dyDescent="0.3">
      <c r="A828" s="723">
        <v>4</v>
      </c>
      <c r="B828" s="724" t="s">
        <v>2111</v>
      </c>
      <c r="C828" s="724" t="s">
        <v>2400</v>
      </c>
      <c r="D828" s="805" t="s">
        <v>4070</v>
      </c>
      <c r="E828" s="806" t="s">
        <v>2435</v>
      </c>
      <c r="F828" s="724" t="s">
        <v>2394</v>
      </c>
      <c r="G828" s="724" t="s">
        <v>2515</v>
      </c>
      <c r="H828" s="724" t="s">
        <v>563</v>
      </c>
      <c r="I828" s="724" t="s">
        <v>1482</v>
      </c>
      <c r="J828" s="724" t="s">
        <v>1483</v>
      </c>
      <c r="K828" s="724" t="s">
        <v>2517</v>
      </c>
      <c r="L828" s="725">
        <v>301.2</v>
      </c>
      <c r="M828" s="725">
        <v>301.2</v>
      </c>
      <c r="N828" s="724">
        <v>1</v>
      </c>
      <c r="O828" s="807">
        <v>0.5</v>
      </c>
      <c r="P828" s="725"/>
      <c r="Q828" s="740">
        <v>0</v>
      </c>
      <c r="R828" s="724"/>
      <c r="S828" s="740">
        <v>0</v>
      </c>
      <c r="T828" s="807"/>
      <c r="U828" s="763">
        <v>0</v>
      </c>
    </row>
    <row r="829" spans="1:21" ht="14.4" customHeight="1" x14ac:dyDescent="0.3">
      <c r="A829" s="723">
        <v>4</v>
      </c>
      <c r="B829" s="724" t="s">
        <v>2111</v>
      </c>
      <c r="C829" s="724" t="s">
        <v>2400</v>
      </c>
      <c r="D829" s="805" t="s">
        <v>4070</v>
      </c>
      <c r="E829" s="806" t="s">
        <v>2435</v>
      </c>
      <c r="F829" s="724" t="s">
        <v>2394</v>
      </c>
      <c r="G829" s="724" t="s">
        <v>2515</v>
      </c>
      <c r="H829" s="724" t="s">
        <v>563</v>
      </c>
      <c r="I829" s="724" t="s">
        <v>3597</v>
      </c>
      <c r="J829" s="724" t="s">
        <v>2550</v>
      </c>
      <c r="K829" s="724" t="s">
        <v>3598</v>
      </c>
      <c r="L829" s="725">
        <v>0</v>
      </c>
      <c r="M829" s="725">
        <v>0</v>
      </c>
      <c r="N829" s="724">
        <v>2</v>
      </c>
      <c r="O829" s="807">
        <v>0.5</v>
      </c>
      <c r="P829" s="725"/>
      <c r="Q829" s="740"/>
      <c r="R829" s="724"/>
      <c r="S829" s="740">
        <v>0</v>
      </c>
      <c r="T829" s="807"/>
      <c r="U829" s="763">
        <v>0</v>
      </c>
    </row>
    <row r="830" spans="1:21" ht="14.4" customHeight="1" x14ac:dyDescent="0.3">
      <c r="A830" s="723">
        <v>4</v>
      </c>
      <c r="B830" s="724" t="s">
        <v>2111</v>
      </c>
      <c r="C830" s="724" t="s">
        <v>2400</v>
      </c>
      <c r="D830" s="805" t="s">
        <v>4070</v>
      </c>
      <c r="E830" s="806" t="s">
        <v>2435</v>
      </c>
      <c r="F830" s="724" t="s">
        <v>2394</v>
      </c>
      <c r="G830" s="724" t="s">
        <v>2457</v>
      </c>
      <c r="H830" s="724" t="s">
        <v>563</v>
      </c>
      <c r="I830" s="724" t="s">
        <v>924</v>
      </c>
      <c r="J830" s="724" t="s">
        <v>925</v>
      </c>
      <c r="K830" s="724" t="s">
        <v>2458</v>
      </c>
      <c r="L830" s="725">
        <v>108.44</v>
      </c>
      <c r="M830" s="725">
        <v>325.32</v>
      </c>
      <c r="N830" s="724">
        <v>3</v>
      </c>
      <c r="O830" s="807">
        <v>1.5</v>
      </c>
      <c r="P830" s="725">
        <v>108.44</v>
      </c>
      <c r="Q830" s="740">
        <v>0.33333333333333331</v>
      </c>
      <c r="R830" s="724">
        <v>1</v>
      </c>
      <c r="S830" s="740">
        <v>0.33333333333333331</v>
      </c>
      <c r="T830" s="807">
        <v>0.5</v>
      </c>
      <c r="U830" s="763">
        <v>0.33333333333333331</v>
      </c>
    </row>
    <row r="831" spans="1:21" ht="14.4" customHeight="1" x14ac:dyDescent="0.3">
      <c r="A831" s="723">
        <v>4</v>
      </c>
      <c r="B831" s="724" t="s">
        <v>2111</v>
      </c>
      <c r="C831" s="724" t="s">
        <v>2400</v>
      </c>
      <c r="D831" s="805" t="s">
        <v>4070</v>
      </c>
      <c r="E831" s="806" t="s">
        <v>2435</v>
      </c>
      <c r="F831" s="724" t="s">
        <v>2394</v>
      </c>
      <c r="G831" s="724" t="s">
        <v>2537</v>
      </c>
      <c r="H831" s="724" t="s">
        <v>563</v>
      </c>
      <c r="I831" s="724" t="s">
        <v>2538</v>
      </c>
      <c r="J831" s="724" t="s">
        <v>922</v>
      </c>
      <c r="K831" s="724" t="s">
        <v>2539</v>
      </c>
      <c r="L831" s="725">
        <v>0</v>
      </c>
      <c r="M831" s="725">
        <v>0</v>
      </c>
      <c r="N831" s="724">
        <v>3</v>
      </c>
      <c r="O831" s="807">
        <v>0.5</v>
      </c>
      <c r="P831" s="725"/>
      <c r="Q831" s="740"/>
      <c r="R831" s="724"/>
      <c r="S831" s="740">
        <v>0</v>
      </c>
      <c r="T831" s="807"/>
      <c r="U831" s="763">
        <v>0</v>
      </c>
    </row>
    <row r="832" spans="1:21" ht="14.4" customHeight="1" x14ac:dyDescent="0.3">
      <c r="A832" s="723">
        <v>4</v>
      </c>
      <c r="B832" s="724" t="s">
        <v>2111</v>
      </c>
      <c r="C832" s="724" t="s">
        <v>2400</v>
      </c>
      <c r="D832" s="805" t="s">
        <v>4070</v>
      </c>
      <c r="E832" s="806" t="s">
        <v>2435</v>
      </c>
      <c r="F832" s="724" t="s">
        <v>2394</v>
      </c>
      <c r="G832" s="724" t="s">
        <v>2573</v>
      </c>
      <c r="H832" s="724" t="s">
        <v>563</v>
      </c>
      <c r="I832" s="724" t="s">
        <v>881</v>
      </c>
      <c r="J832" s="724" t="s">
        <v>882</v>
      </c>
      <c r="K832" s="724" t="s">
        <v>2595</v>
      </c>
      <c r="L832" s="725">
        <v>77.14</v>
      </c>
      <c r="M832" s="725">
        <v>77.14</v>
      </c>
      <c r="N832" s="724">
        <v>1</v>
      </c>
      <c r="O832" s="807">
        <v>0.5</v>
      </c>
      <c r="P832" s="725">
        <v>77.14</v>
      </c>
      <c r="Q832" s="740">
        <v>1</v>
      </c>
      <c r="R832" s="724">
        <v>1</v>
      </c>
      <c r="S832" s="740">
        <v>1</v>
      </c>
      <c r="T832" s="807">
        <v>0.5</v>
      </c>
      <c r="U832" s="763">
        <v>1</v>
      </c>
    </row>
    <row r="833" spans="1:21" ht="14.4" customHeight="1" x14ac:dyDescent="0.3">
      <c r="A833" s="723">
        <v>4</v>
      </c>
      <c r="B833" s="724" t="s">
        <v>2111</v>
      </c>
      <c r="C833" s="724" t="s">
        <v>2400</v>
      </c>
      <c r="D833" s="805" t="s">
        <v>4070</v>
      </c>
      <c r="E833" s="806" t="s">
        <v>2435</v>
      </c>
      <c r="F833" s="724" t="s">
        <v>2394</v>
      </c>
      <c r="G833" s="724" t="s">
        <v>3071</v>
      </c>
      <c r="H833" s="724" t="s">
        <v>563</v>
      </c>
      <c r="I833" s="724" t="s">
        <v>3072</v>
      </c>
      <c r="J833" s="724" t="s">
        <v>3073</v>
      </c>
      <c r="K833" s="724" t="s">
        <v>3074</v>
      </c>
      <c r="L833" s="725">
        <v>96.81</v>
      </c>
      <c r="M833" s="725">
        <v>290.43</v>
      </c>
      <c r="N833" s="724">
        <v>3</v>
      </c>
      <c r="O833" s="807">
        <v>1</v>
      </c>
      <c r="P833" s="725"/>
      <c r="Q833" s="740">
        <v>0</v>
      </c>
      <c r="R833" s="724"/>
      <c r="S833" s="740">
        <v>0</v>
      </c>
      <c r="T833" s="807"/>
      <c r="U833" s="763">
        <v>0</v>
      </c>
    </row>
    <row r="834" spans="1:21" ht="14.4" customHeight="1" x14ac:dyDescent="0.3">
      <c r="A834" s="723">
        <v>4</v>
      </c>
      <c r="B834" s="724" t="s">
        <v>2111</v>
      </c>
      <c r="C834" s="724" t="s">
        <v>2400</v>
      </c>
      <c r="D834" s="805" t="s">
        <v>4070</v>
      </c>
      <c r="E834" s="806" t="s">
        <v>2435</v>
      </c>
      <c r="F834" s="724" t="s">
        <v>2394</v>
      </c>
      <c r="G834" s="724" t="s">
        <v>3599</v>
      </c>
      <c r="H834" s="724" t="s">
        <v>563</v>
      </c>
      <c r="I834" s="724" t="s">
        <v>3600</v>
      </c>
      <c r="J834" s="724" t="s">
        <v>3601</v>
      </c>
      <c r="K834" s="724" t="s">
        <v>3602</v>
      </c>
      <c r="L834" s="725">
        <v>60.39</v>
      </c>
      <c r="M834" s="725">
        <v>543.51</v>
      </c>
      <c r="N834" s="724">
        <v>9</v>
      </c>
      <c r="O834" s="807">
        <v>3</v>
      </c>
      <c r="P834" s="725">
        <v>181.17000000000002</v>
      </c>
      <c r="Q834" s="740">
        <v>0.33333333333333337</v>
      </c>
      <c r="R834" s="724">
        <v>3</v>
      </c>
      <c r="S834" s="740">
        <v>0.33333333333333331</v>
      </c>
      <c r="T834" s="807">
        <v>1</v>
      </c>
      <c r="U834" s="763">
        <v>0.33333333333333331</v>
      </c>
    </row>
    <row r="835" spans="1:21" ht="14.4" customHeight="1" x14ac:dyDescent="0.3">
      <c r="A835" s="723">
        <v>4</v>
      </c>
      <c r="B835" s="724" t="s">
        <v>2111</v>
      </c>
      <c r="C835" s="724" t="s">
        <v>2400</v>
      </c>
      <c r="D835" s="805" t="s">
        <v>4070</v>
      </c>
      <c r="E835" s="806" t="s">
        <v>2435</v>
      </c>
      <c r="F835" s="724" t="s">
        <v>2394</v>
      </c>
      <c r="G835" s="724" t="s">
        <v>3599</v>
      </c>
      <c r="H835" s="724" t="s">
        <v>563</v>
      </c>
      <c r="I835" s="724" t="s">
        <v>3600</v>
      </c>
      <c r="J835" s="724" t="s">
        <v>3601</v>
      </c>
      <c r="K835" s="724" t="s">
        <v>3602</v>
      </c>
      <c r="L835" s="725">
        <v>90.6</v>
      </c>
      <c r="M835" s="725">
        <v>271.79999999999995</v>
      </c>
      <c r="N835" s="724">
        <v>3</v>
      </c>
      <c r="O835" s="807">
        <v>1</v>
      </c>
      <c r="P835" s="725"/>
      <c r="Q835" s="740">
        <v>0</v>
      </c>
      <c r="R835" s="724"/>
      <c r="S835" s="740">
        <v>0</v>
      </c>
      <c r="T835" s="807"/>
      <c r="U835" s="763">
        <v>0</v>
      </c>
    </row>
    <row r="836" spans="1:21" ht="14.4" customHeight="1" x14ac:dyDescent="0.3">
      <c r="A836" s="723">
        <v>4</v>
      </c>
      <c r="B836" s="724" t="s">
        <v>2111</v>
      </c>
      <c r="C836" s="724" t="s">
        <v>2400</v>
      </c>
      <c r="D836" s="805" t="s">
        <v>4070</v>
      </c>
      <c r="E836" s="806" t="s">
        <v>2435</v>
      </c>
      <c r="F836" s="724" t="s">
        <v>2394</v>
      </c>
      <c r="G836" s="724" t="s">
        <v>2745</v>
      </c>
      <c r="H836" s="724" t="s">
        <v>975</v>
      </c>
      <c r="I836" s="724" t="s">
        <v>1051</v>
      </c>
      <c r="J836" s="724" t="s">
        <v>1052</v>
      </c>
      <c r="K836" s="724" t="s">
        <v>2274</v>
      </c>
      <c r="L836" s="725">
        <v>0</v>
      </c>
      <c r="M836" s="725">
        <v>0</v>
      </c>
      <c r="N836" s="724">
        <v>2</v>
      </c>
      <c r="O836" s="807">
        <v>1</v>
      </c>
      <c r="P836" s="725"/>
      <c r="Q836" s="740"/>
      <c r="R836" s="724"/>
      <c r="S836" s="740">
        <v>0</v>
      </c>
      <c r="T836" s="807"/>
      <c r="U836" s="763">
        <v>0</v>
      </c>
    </row>
    <row r="837" spans="1:21" ht="14.4" customHeight="1" x14ac:dyDescent="0.3">
      <c r="A837" s="723">
        <v>4</v>
      </c>
      <c r="B837" s="724" t="s">
        <v>2111</v>
      </c>
      <c r="C837" s="724" t="s">
        <v>2400</v>
      </c>
      <c r="D837" s="805" t="s">
        <v>4070</v>
      </c>
      <c r="E837" s="806" t="s">
        <v>2435</v>
      </c>
      <c r="F837" s="724" t="s">
        <v>2394</v>
      </c>
      <c r="G837" s="724" t="s">
        <v>2745</v>
      </c>
      <c r="H837" s="724" t="s">
        <v>563</v>
      </c>
      <c r="I837" s="724" t="s">
        <v>3603</v>
      </c>
      <c r="J837" s="724" t="s">
        <v>3604</v>
      </c>
      <c r="K837" s="724" t="s">
        <v>2274</v>
      </c>
      <c r="L837" s="725">
        <v>0</v>
      </c>
      <c r="M837" s="725">
        <v>0</v>
      </c>
      <c r="N837" s="724">
        <v>2</v>
      </c>
      <c r="O837" s="807">
        <v>1.5</v>
      </c>
      <c r="P837" s="725"/>
      <c r="Q837" s="740"/>
      <c r="R837" s="724"/>
      <c r="S837" s="740">
        <v>0</v>
      </c>
      <c r="T837" s="807"/>
      <c r="U837" s="763">
        <v>0</v>
      </c>
    </row>
    <row r="838" spans="1:21" ht="14.4" customHeight="1" x14ac:dyDescent="0.3">
      <c r="A838" s="723">
        <v>4</v>
      </c>
      <c r="B838" s="724" t="s">
        <v>2111</v>
      </c>
      <c r="C838" s="724" t="s">
        <v>2400</v>
      </c>
      <c r="D838" s="805" t="s">
        <v>4070</v>
      </c>
      <c r="E838" s="806" t="s">
        <v>2435</v>
      </c>
      <c r="F838" s="724" t="s">
        <v>2394</v>
      </c>
      <c r="G838" s="724" t="s">
        <v>2577</v>
      </c>
      <c r="H838" s="724" t="s">
        <v>975</v>
      </c>
      <c r="I838" s="724" t="s">
        <v>1035</v>
      </c>
      <c r="J838" s="724" t="s">
        <v>2193</v>
      </c>
      <c r="K838" s="724" t="s">
        <v>2194</v>
      </c>
      <c r="L838" s="725">
        <v>133.94</v>
      </c>
      <c r="M838" s="725">
        <v>133.94</v>
      </c>
      <c r="N838" s="724">
        <v>1</v>
      </c>
      <c r="O838" s="807">
        <v>0.5</v>
      </c>
      <c r="P838" s="725"/>
      <c r="Q838" s="740">
        <v>0</v>
      </c>
      <c r="R838" s="724"/>
      <c r="S838" s="740">
        <v>0</v>
      </c>
      <c r="T838" s="807"/>
      <c r="U838" s="763">
        <v>0</v>
      </c>
    </row>
    <row r="839" spans="1:21" ht="14.4" customHeight="1" x14ac:dyDescent="0.3">
      <c r="A839" s="723">
        <v>4</v>
      </c>
      <c r="B839" s="724" t="s">
        <v>2111</v>
      </c>
      <c r="C839" s="724" t="s">
        <v>2400</v>
      </c>
      <c r="D839" s="805" t="s">
        <v>4070</v>
      </c>
      <c r="E839" s="806" t="s">
        <v>2435</v>
      </c>
      <c r="F839" s="724" t="s">
        <v>2395</v>
      </c>
      <c r="G839" s="724" t="s">
        <v>2508</v>
      </c>
      <c r="H839" s="724" t="s">
        <v>563</v>
      </c>
      <c r="I839" s="724" t="s">
        <v>2511</v>
      </c>
      <c r="J839" s="724" t="s">
        <v>2510</v>
      </c>
      <c r="K839" s="724"/>
      <c r="L839" s="725">
        <v>0</v>
      </c>
      <c r="M839" s="725">
        <v>0</v>
      </c>
      <c r="N839" s="724">
        <v>1</v>
      </c>
      <c r="O839" s="807">
        <v>0.5</v>
      </c>
      <c r="P839" s="725"/>
      <c r="Q839" s="740"/>
      <c r="R839" s="724"/>
      <c r="S839" s="740">
        <v>0</v>
      </c>
      <c r="T839" s="807"/>
      <c r="U839" s="763">
        <v>0</v>
      </c>
    </row>
    <row r="840" spans="1:21" ht="14.4" customHeight="1" x14ac:dyDescent="0.3">
      <c r="A840" s="723">
        <v>4</v>
      </c>
      <c r="B840" s="724" t="s">
        <v>2111</v>
      </c>
      <c r="C840" s="724" t="s">
        <v>2400</v>
      </c>
      <c r="D840" s="805" t="s">
        <v>4070</v>
      </c>
      <c r="E840" s="806" t="s">
        <v>2435</v>
      </c>
      <c r="F840" s="724" t="s">
        <v>2396</v>
      </c>
      <c r="G840" s="724" t="s">
        <v>2459</v>
      </c>
      <c r="H840" s="724" t="s">
        <v>563</v>
      </c>
      <c r="I840" s="724" t="s">
        <v>3082</v>
      </c>
      <c r="J840" s="724" t="s">
        <v>2461</v>
      </c>
      <c r="K840" s="724" t="s">
        <v>3083</v>
      </c>
      <c r="L840" s="725">
        <v>25</v>
      </c>
      <c r="M840" s="725">
        <v>50</v>
      </c>
      <c r="N840" s="724">
        <v>2</v>
      </c>
      <c r="O840" s="807">
        <v>1</v>
      </c>
      <c r="P840" s="725">
        <v>50</v>
      </c>
      <c r="Q840" s="740">
        <v>1</v>
      </c>
      <c r="R840" s="724">
        <v>2</v>
      </c>
      <c r="S840" s="740">
        <v>1</v>
      </c>
      <c r="T840" s="807">
        <v>1</v>
      </c>
      <c r="U840" s="763">
        <v>1</v>
      </c>
    </row>
    <row r="841" spans="1:21" ht="14.4" customHeight="1" x14ac:dyDescent="0.3">
      <c r="A841" s="723">
        <v>4</v>
      </c>
      <c r="B841" s="724" t="s">
        <v>2111</v>
      </c>
      <c r="C841" s="724" t="s">
        <v>2400</v>
      </c>
      <c r="D841" s="805" t="s">
        <v>4070</v>
      </c>
      <c r="E841" s="806" t="s">
        <v>2435</v>
      </c>
      <c r="F841" s="724" t="s">
        <v>2396</v>
      </c>
      <c r="G841" s="724" t="s">
        <v>2459</v>
      </c>
      <c r="H841" s="724" t="s">
        <v>563</v>
      </c>
      <c r="I841" s="724" t="s">
        <v>3029</v>
      </c>
      <c r="J841" s="724" t="s">
        <v>2461</v>
      </c>
      <c r="K841" s="724" t="s">
        <v>3030</v>
      </c>
      <c r="L841" s="725">
        <v>56.25</v>
      </c>
      <c r="M841" s="725">
        <v>56.25</v>
      </c>
      <c r="N841" s="724">
        <v>1</v>
      </c>
      <c r="O841" s="807">
        <v>1</v>
      </c>
      <c r="P841" s="725">
        <v>56.25</v>
      </c>
      <c r="Q841" s="740">
        <v>1</v>
      </c>
      <c r="R841" s="724">
        <v>1</v>
      </c>
      <c r="S841" s="740">
        <v>1</v>
      </c>
      <c r="T841" s="807">
        <v>1</v>
      </c>
      <c r="U841" s="763">
        <v>1</v>
      </c>
    </row>
    <row r="842" spans="1:21" ht="14.4" customHeight="1" x14ac:dyDescent="0.3">
      <c r="A842" s="723">
        <v>4</v>
      </c>
      <c r="B842" s="724" t="s">
        <v>2111</v>
      </c>
      <c r="C842" s="724" t="s">
        <v>2400</v>
      </c>
      <c r="D842" s="805" t="s">
        <v>4070</v>
      </c>
      <c r="E842" s="806" t="s">
        <v>2435</v>
      </c>
      <c r="F842" s="724" t="s">
        <v>2396</v>
      </c>
      <c r="G842" s="724" t="s">
        <v>2459</v>
      </c>
      <c r="H842" s="724" t="s">
        <v>563</v>
      </c>
      <c r="I842" s="724" t="s">
        <v>2460</v>
      </c>
      <c r="J842" s="724" t="s">
        <v>2461</v>
      </c>
      <c r="K842" s="724" t="s">
        <v>2462</v>
      </c>
      <c r="L842" s="725">
        <v>100</v>
      </c>
      <c r="M842" s="725">
        <v>100</v>
      </c>
      <c r="N842" s="724">
        <v>1</v>
      </c>
      <c r="O842" s="807">
        <v>1</v>
      </c>
      <c r="P842" s="725">
        <v>100</v>
      </c>
      <c r="Q842" s="740">
        <v>1</v>
      </c>
      <c r="R842" s="724">
        <v>1</v>
      </c>
      <c r="S842" s="740">
        <v>1</v>
      </c>
      <c r="T842" s="807">
        <v>1</v>
      </c>
      <c r="U842" s="763">
        <v>1</v>
      </c>
    </row>
    <row r="843" spans="1:21" ht="14.4" customHeight="1" x14ac:dyDescent="0.3">
      <c r="A843" s="723">
        <v>4</v>
      </c>
      <c r="B843" s="724" t="s">
        <v>2111</v>
      </c>
      <c r="C843" s="724" t="s">
        <v>2400</v>
      </c>
      <c r="D843" s="805" t="s">
        <v>4070</v>
      </c>
      <c r="E843" s="806" t="s">
        <v>2435</v>
      </c>
      <c r="F843" s="724" t="s">
        <v>2396</v>
      </c>
      <c r="G843" s="724" t="s">
        <v>3031</v>
      </c>
      <c r="H843" s="724" t="s">
        <v>563</v>
      </c>
      <c r="I843" s="724" t="s">
        <v>3032</v>
      </c>
      <c r="J843" s="724" t="s">
        <v>3033</v>
      </c>
      <c r="K843" s="724" t="s">
        <v>3034</v>
      </c>
      <c r="L843" s="725">
        <v>410</v>
      </c>
      <c r="M843" s="725">
        <v>4100</v>
      </c>
      <c r="N843" s="724">
        <v>10</v>
      </c>
      <c r="O843" s="807">
        <v>10</v>
      </c>
      <c r="P843" s="725">
        <v>3280</v>
      </c>
      <c r="Q843" s="740">
        <v>0.8</v>
      </c>
      <c r="R843" s="724">
        <v>8</v>
      </c>
      <c r="S843" s="740">
        <v>0.8</v>
      </c>
      <c r="T843" s="807">
        <v>8</v>
      </c>
      <c r="U843" s="763">
        <v>0.8</v>
      </c>
    </row>
    <row r="844" spans="1:21" ht="14.4" customHeight="1" x14ac:dyDescent="0.3">
      <c r="A844" s="723">
        <v>4</v>
      </c>
      <c r="B844" s="724" t="s">
        <v>2111</v>
      </c>
      <c r="C844" s="724" t="s">
        <v>2400</v>
      </c>
      <c r="D844" s="805" t="s">
        <v>4070</v>
      </c>
      <c r="E844" s="806" t="s">
        <v>2435</v>
      </c>
      <c r="F844" s="724" t="s">
        <v>2396</v>
      </c>
      <c r="G844" s="724" t="s">
        <v>3031</v>
      </c>
      <c r="H844" s="724" t="s">
        <v>563</v>
      </c>
      <c r="I844" s="724" t="s">
        <v>3035</v>
      </c>
      <c r="J844" s="724" t="s">
        <v>3036</v>
      </c>
      <c r="K844" s="724" t="s">
        <v>3037</v>
      </c>
      <c r="L844" s="725">
        <v>566</v>
      </c>
      <c r="M844" s="725">
        <v>2264</v>
      </c>
      <c r="N844" s="724">
        <v>4</v>
      </c>
      <c r="O844" s="807">
        <v>4</v>
      </c>
      <c r="P844" s="725">
        <v>566</v>
      </c>
      <c r="Q844" s="740">
        <v>0.25</v>
      </c>
      <c r="R844" s="724">
        <v>1</v>
      </c>
      <c r="S844" s="740">
        <v>0.25</v>
      </c>
      <c r="T844" s="807">
        <v>1</v>
      </c>
      <c r="U844" s="763">
        <v>0.25</v>
      </c>
    </row>
    <row r="845" spans="1:21" ht="14.4" customHeight="1" x14ac:dyDescent="0.3">
      <c r="A845" s="723">
        <v>4</v>
      </c>
      <c r="B845" s="724" t="s">
        <v>2111</v>
      </c>
      <c r="C845" s="724" t="s">
        <v>2400</v>
      </c>
      <c r="D845" s="805" t="s">
        <v>4070</v>
      </c>
      <c r="E845" s="806" t="s">
        <v>2435</v>
      </c>
      <c r="F845" s="724" t="s">
        <v>2396</v>
      </c>
      <c r="G845" s="724" t="s">
        <v>2466</v>
      </c>
      <c r="H845" s="724" t="s">
        <v>563</v>
      </c>
      <c r="I845" s="724" t="s">
        <v>2467</v>
      </c>
      <c r="J845" s="724" t="s">
        <v>2468</v>
      </c>
      <c r="K845" s="724" t="s">
        <v>2469</v>
      </c>
      <c r="L845" s="725">
        <v>900</v>
      </c>
      <c r="M845" s="725">
        <v>2700</v>
      </c>
      <c r="N845" s="724">
        <v>3</v>
      </c>
      <c r="O845" s="807">
        <v>3</v>
      </c>
      <c r="P845" s="725">
        <v>2700</v>
      </c>
      <c r="Q845" s="740">
        <v>1</v>
      </c>
      <c r="R845" s="724">
        <v>3</v>
      </c>
      <c r="S845" s="740">
        <v>1</v>
      </c>
      <c r="T845" s="807">
        <v>3</v>
      </c>
      <c r="U845" s="763">
        <v>1</v>
      </c>
    </row>
    <row r="846" spans="1:21" ht="14.4" customHeight="1" x14ac:dyDescent="0.3">
      <c r="A846" s="723">
        <v>4</v>
      </c>
      <c r="B846" s="724" t="s">
        <v>2111</v>
      </c>
      <c r="C846" s="724" t="s">
        <v>2400</v>
      </c>
      <c r="D846" s="805" t="s">
        <v>4070</v>
      </c>
      <c r="E846" s="806" t="s">
        <v>2436</v>
      </c>
      <c r="F846" s="724" t="s">
        <v>2394</v>
      </c>
      <c r="G846" s="724" t="s">
        <v>3605</v>
      </c>
      <c r="H846" s="724" t="s">
        <v>563</v>
      </c>
      <c r="I846" s="724" t="s">
        <v>3606</v>
      </c>
      <c r="J846" s="724" t="s">
        <v>3607</v>
      </c>
      <c r="K846" s="724" t="s">
        <v>3608</v>
      </c>
      <c r="L846" s="725">
        <v>150.1</v>
      </c>
      <c r="M846" s="725">
        <v>750.5</v>
      </c>
      <c r="N846" s="724">
        <v>5</v>
      </c>
      <c r="O846" s="807">
        <v>1</v>
      </c>
      <c r="P846" s="725">
        <v>750.5</v>
      </c>
      <c r="Q846" s="740">
        <v>1</v>
      </c>
      <c r="R846" s="724">
        <v>5</v>
      </c>
      <c r="S846" s="740">
        <v>1</v>
      </c>
      <c r="T846" s="807">
        <v>1</v>
      </c>
      <c r="U846" s="763">
        <v>1</v>
      </c>
    </row>
    <row r="847" spans="1:21" ht="14.4" customHeight="1" x14ac:dyDescent="0.3">
      <c r="A847" s="723">
        <v>4</v>
      </c>
      <c r="B847" s="724" t="s">
        <v>2111</v>
      </c>
      <c r="C847" s="724" t="s">
        <v>2400</v>
      </c>
      <c r="D847" s="805" t="s">
        <v>4070</v>
      </c>
      <c r="E847" s="806" t="s">
        <v>2436</v>
      </c>
      <c r="F847" s="724" t="s">
        <v>2394</v>
      </c>
      <c r="G847" s="724" t="s">
        <v>3609</v>
      </c>
      <c r="H847" s="724" t="s">
        <v>563</v>
      </c>
      <c r="I847" s="724" t="s">
        <v>1943</v>
      </c>
      <c r="J847" s="724" t="s">
        <v>1944</v>
      </c>
      <c r="K847" s="724" t="s">
        <v>3610</v>
      </c>
      <c r="L847" s="725">
        <v>0</v>
      </c>
      <c r="M847" s="725">
        <v>0</v>
      </c>
      <c r="N847" s="724">
        <v>1</v>
      </c>
      <c r="O847" s="807">
        <v>0.5</v>
      </c>
      <c r="P847" s="725">
        <v>0</v>
      </c>
      <c r="Q847" s="740"/>
      <c r="R847" s="724">
        <v>1</v>
      </c>
      <c r="S847" s="740">
        <v>1</v>
      </c>
      <c r="T847" s="807">
        <v>0.5</v>
      </c>
      <c r="U847" s="763">
        <v>1</v>
      </c>
    </row>
    <row r="848" spans="1:21" ht="14.4" customHeight="1" x14ac:dyDescent="0.3">
      <c r="A848" s="723">
        <v>4</v>
      </c>
      <c r="B848" s="724" t="s">
        <v>2111</v>
      </c>
      <c r="C848" s="724" t="s">
        <v>2400</v>
      </c>
      <c r="D848" s="805" t="s">
        <v>4070</v>
      </c>
      <c r="E848" s="806" t="s">
        <v>2436</v>
      </c>
      <c r="F848" s="724" t="s">
        <v>2394</v>
      </c>
      <c r="G848" s="724" t="s">
        <v>3611</v>
      </c>
      <c r="H848" s="724" t="s">
        <v>975</v>
      </c>
      <c r="I848" s="724" t="s">
        <v>3612</v>
      </c>
      <c r="J848" s="724" t="s">
        <v>3613</v>
      </c>
      <c r="K848" s="724" t="s">
        <v>3181</v>
      </c>
      <c r="L848" s="725">
        <v>46.25</v>
      </c>
      <c r="M848" s="725">
        <v>138.75</v>
      </c>
      <c r="N848" s="724">
        <v>3</v>
      </c>
      <c r="O848" s="807">
        <v>0.5</v>
      </c>
      <c r="P848" s="725">
        <v>138.75</v>
      </c>
      <c r="Q848" s="740">
        <v>1</v>
      </c>
      <c r="R848" s="724">
        <v>3</v>
      </c>
      <c r="S848" s="740">
        <v>1</v>
      </c>
      <c r="T848" s="807">
        <v>0.5</v>
      </c>
      <c r="U848" s="763">
        <v>1</v>
      </c>
    </row>
    <row r="849" spans="1:21" ht="14.4" customHeight="1" x14ac:dyDescent="0.3">
      <c r="A849" s="723">
        <v>4</v>
      </c>
      <c r="B849" s="724" t="s">
        <v>2111</v>
      </c>
      <c r="C849" s="724" t="s">
        <v>2400</v>
      </c>
      <c r="D849" s="805" t="s">
        <v>4070</v>
      </c>
      <c r="E849" s="806" t="s">
        <v>2436</v>
      </c>
      <c r="F849" s="724" t="s">
        <v>2394</v>
      </c>
      <c r="G849" s="724" t="s">
        <v>2527</v>
      </c>
      <c r="H849" s="724" t="s">
        <v>563</v>
      </c>
      <c r="I849" s="724" t="s">
        <v>3614</v>
      </c>
      <c r="J849" s="724" t="s">
        <v>3615</v>
      </c>
      <c r="K849" s="724" t="s">
        <v>3616</v>
      </c>
      <c r="L849" s="725">
        <v>300.33</v>
      </c>
      <c r="M849" s="725">
        <v>300.33</v>
      </c>
      <c r="N849" s="724">
        <v>1</v>
      </c>
      <c r="O849" s="807">
        <v>0.5</v>
      </c>
      <c r="P849" s="725">
        <v>300.33</v>
      </c>
      <c r="Q849" s="740">
        <v>1</v>
      </c>
      <c r="R849" s="724">
        <v>1</v>
      </c>
      <c r="S849" s="740">
        <v>1</v>
      </c>
      <c r="T849" s="807">
        <v>0.5</v>
      </c>
      <c r="U849" s="763">
        <v>1</v>
      </c>
    </row>
    <row r="850" spans="1:21" ht="14.4" customHeight="1" x14ac:dyDescent="0.3">
      <c r="A850" s="723">
        <v>4</v>
      </c>
      <c r="B850" s="724" t="s">
        <v>2111</v>
      </c>
      <c r="C850" s="724" t="s">
        <v>2400</v>
      </c>
      <c r="D850" s="805" t="s">
        <v>4070</v>
      </c>
      <c r="E850" s="806" t="s">
        <v>2436</v>
      </c>
      <c r="F850" s="724" t="s">
        <v>2394</v>
      </c>
      <c r="G850" s="724" t="s">
        <v>2490</v>
      </c>
      <c r="H850" s="724" t="s">
        <v>563</v>
      </c>
      <c r="I850" s="724" t="s">
        <v>3617</v>
      </c>
      <c r="J850" s="724" t="s">
        <v>1720</v>
      </c>
      <c r="K850" s="724" t="s">
        <v>3618</v>
      </c>
      <c r="L850" s="725">
        <v>58.63</v>
      </c>
      <c r="M850" s="725">
        <v>58.63</v>
      </c>
      <c r="N850" s="724">
        <v>1</v>
      </c>
      <c r="O850" s="807">
        <v>0.5</v>
      </c>
      <c r="P850" s="725">
        <v>58.63</v>
      </c>
      <c r="Q850" s="740">
        <v>1</v>
      </c>
      <c r="R850" s="724">
        <v>1</v>
      </c>
      <c r="S850" s="740">
        <v>1</v>
      </c>
      <c r="T850" s="807">
        <v>0.5</v>
      </c>
      <c r="U850" s="763">
        <v>1</v>
      </c>
    </row>
    <row r="851" spans="1:21" ht="14.4" customHeight="1" x14ac:dyDescent="0.3">
      <c r="A851" s="723">
        <v>4</v>
      </c>
      <c r="B851" s="724" t="s">
        <v>2111</v>
      </c>
      <c r="C851" s="724" t="s">
        <v>2400</v>
      </c>
      <c r="D851" s="805" t="s">
        <v>4070</v>
      </c>
      <c r="E851" s="806" t="s">
        <v>2436</v>
      </c>
      <c r="F851" s="724" t="s">
        <v>2394</v>
      </c>
      <c r="G851" s="724" t="s">
        <v>3619</v>
      </c>
      <c r="H851" s="724" t="s">
        <v>975</v>
      </c>
      <c r="I851" s="724" t="s">
        <v>3620</v>
      </c>
      <c r="J851" s="724" t="s">
        <v>3621</v>
      </c>
      <c r="K851" s="724" t="s">
        <v>3622</v>
      </c>
      <c r="L851" s="725">
        <v>329.88</v>
      </c>
      <c r="M851" s="725">
        <v>329.88</v>
      </c>
      <c r="N851" s="724">
        <v>1</v>
      </c>
      <c r="O851" s="807">
        <v>0.5</v>
      </c>
      <c r="P851" s="725">
        <v>329.88</v>
      </c>
      <c r="Q851" s="740">
        <v>1</v>
      </c>
      <c r="R851" s="724">
        <v>1</v>
      </c>
      <c r="S851" s="740">
        <v>1</v>
      </c>
      <c r="T851" s="807">
        <v>0.5</v>
      </c>
      <c r="U851" s="763">
        <v>1</v>
      </c>
    </row>
    <row r="852" spans="1:21" ht="14.4" customHeight="1" x14ac:dyDescent="0.3">
      <c r="A852" s="723">
        <v>4</v>
      </c>
      <c r="B852" s="724" t="s">
        <v>2111</v>
      </c>
      <c r="C852" s="724" t="s">
        <v>2400</v>
      </c>
      <c r="D852" s="805" t="s">
        <v>4070</v>
      </c>
      <c r="E852" s="806" t="s">
        <v>2436</v>
      </c>
      <c r="F852" s="724" t="s">
        <v>2394</v>
      </c>
      <c r="G852" s="724" t="s">
        <v>2727</v>
      </c>
      <c r="H852" s="724" t="s">
        <v>563</v>
      </c>
      <c r="I852" s="724" t="s">
        <v>706</v>
      </c>
      <c r="J852" s="724" t="s">
        <v>707</v>
      </c>
      <c r="K852" s="724" t="s">
        <v>2728</v>
      </c>
      <c r="L852" s="725">
        <v>256.67</v>
      </c>
      <c r="M852" s="725">
        <v>256.67</v>
      </c>
      <c r="N852" s="724">
        <v>1</v>
      </c>
      <c r="O852" s="807">
        <v>1</v>
      </c>
      <c r="P852" s="725">
        <v>256.67</v>
      </c>
      <c r="Q852" s="740">
        <v>1</v>
      </c>
      <c r="R852" s="724">
        <v>1</v>
      </c>
      <c r="S852" s="740">
        <v>1</v>
      </c>
      <c r="T852" s="807">
        <v>1</v>
      </c>
      <c r="U852" s="763">
        <v>1</v>
      </c>
    </row>
    <row r="853" spans="1:21" ht="14.4" customHeight="1" x14ac:dyDescent="0.3">
      <c r="A853" s="723">
        <v>4</v>
      </c>
      <c r="B853" s="724" t="s">
        <v>2111</v>
      </c>
      <c r="C853" s="724" t="s">
        <v>2400</v>
      </c>
      <c r="D853" s="805" t="s">
        <v>4070</v>
      </c>
      <c r="E853" s="806" t="s">
        <v>2436</v>
      </c>
      <c r="F853" s="724" t="s">
        <v>2394</v>
      </c>
      <c r="G853" s="724" t="s">
        <v>3623</v>
      </c>
      <c r="H853" s="724" t="s">
        <v>563</v>
      </c>
      <c r="I853" s="724" t="s">
        <v>3624</v>
      </c>
      <c r="J853" s="724" t="s">
        <v>3625</v>
      </c>
      <c r="K853" s="724" t="s">
        <v>3626</v>
      </c>
      <c r="L853" s="725">
        <v>1256.79</v>
      </c>
      <c r="M853" s="725">
        <v>3770.37</v>
      </c>
      <c r="N853" s="724">
        <v>3</v>
      </c>
      <c r="O853" s="807">
        <v>1</v>
      </c>
      <c r="P853" s="725">
        <v>3770.37</v>
      </c>
      <c r="Q853" s="740">
        <v>1</v>
      </c>
      <c r="R853" s="724">
        <v>3</v>
      </c>
      <c r="S853" s="740">
        <v>1</v>
      </c>
      <c r="T853" s="807">
        <v>1</v>
      </c>
      <c r="U853" s="763">
        <v>1</v>
      </c>
    </row>
    <row r="854" spans="1:21" ht="14.4" customHeight="1" x14ac:dyDescent="0.3">
      <c r="A854" s="723">
        <v>4</v>
      </c>
      <c r="B854" s="724" t="s">
        <v>2111</v>
      </c>
      <c r="C854" s="724" t="s">
        <v>2400</v>
      </c>
      <c r="D854" s="805" t="s">
        <v>4070</v>
      </c>
      <c r="E854" s="806" t="s">
        <v>2436</v>
      </c>
      <c r="F854" s="724" t="s">
        <v>2394</v>
      </c>
      <c r="G854" s="724" t="s">
        <v>2547</v>
      </c>
      <c r="H854" s="724" t="s">
        <v>563</v>
      </c>
      <c r="I854" s="724" t="s">
        <v>3627</v>
      </c>
      <c r="J854" s="724" t="s">
        <v>3628</v>
      </c>
      <c r="K854" s="724" t="s">
        <v>3629</v>
      </c>
      <c r="L854" s="725">
        <v>66.97</v>
      </c>
      <c r="M854" s="725">
        <v>66.97</v>
      </c>
      <c r="N854" s="724">
        <v>1</v>
      </c>
      <c r="O854" s="807">
        <v>0.5</v>
      </c>
      <c r="P854" s="725">
        <v>66.97</v>
      </c>
      <c r="Q854" s="740">
        <v>1</v>
      </c>
      <c r="R854" s="724">
        <v>1</v>
      </c>
      <c r="S854" s="740">
        <v>1</v>
      </c>
      <c r="T854" s="807">
        <v>0.5</v>
      </c>
      <c r="U854" s="763">
        <v>1</v>
      </c>
    </row>
    <row r="855" spans="1:21" ht="14.4" customHeight="1" x14ac:dyDescent="0.3">
      <c r="A855" s="723">
        <v>4</v>
      </c>
      <c r="B855" s="724" t="s">
        <v>2111</v>
      </c>
      <c r="C855" s="724" t="s">
        <v>2400</v>
      </c>
      <c r="D855" s="805" t="s">
        <v>4070</v>
      </c>
      <c r="E855" s="806" t="s">
        <v>2436</v>
      </c>
      <c r="F855" s="724" t="s">
        <v>2394</v>
      </c>
      <c r="G855" s="724" t="s">
        <v>2729</v>
      </c>
      <c r="H855" s="724" t="s">
        <v>563</v>
      </c>
      <c r="I855" s="724" t="s">
        <v>3630</v>
      </c>
      <c r="J855" s="724" t="s">
        <v>3631</v>
      </c>
      <c r="K855" s="724" t="s">
        <v>3508</v>
      </c>
      <c r="L855" s="725">
        <v>109.97</v>
      </c>
      <c r="M855" s="725">
        <v>109.97</v>
      </c>
      <c r="N855" s="724">
        <v>1</v>
      </c>
      <c r="O855" s="807">
        <v>1</v>
      </c>
      <c r="P855" s="725">
        <v>109.97</v>
      </c>
      <c r="Q855" s="740">
        <v>1</v>
      </c>
      <c r="R855" s="724">
        <v>1</v>
      </c>
      <c r="S855" s="740">
        <v>1</v>
      </c>
      <c r="T855" s="807">
        <v>1</v>
      </c>
      <c r="U855" s="763">
        <v>1</v>
      </c>
    </row>
    <row r="856" spans="1:21" ht="14.4" customHeight="1" x14ac:dyDescent="0.3">
      <c r="A856" s="723">
        <v>4</v>
      </c>
      <c r="B856" s="724" t="s">
        <v>2111</v>
      </c>
      <c r="C856" s="724" t="s">
        <v>2400</v>
      </c>
      <c r="D856" s="805" t="s">
        <v>4070</v>
      </c>
      <c r="E856" s="806" t="s">
        <v>2436</v>
      </c>
      <c r="F856" s="724" t="s">
        <v>2394</v>
      </c>
      <c r="G856" s="724" t="s">
        <v>2515</v>
      </c>
      <c r="H856" s="724" t="s">
        <v>563</v>
      </c>
      <c r="I856" s="724" t="s">
        <v>2516</v>
      </c>
      <c r="J856" s="724" t="s">
        <v>1483</v>
      </c>
      <c r="K856" s="724" t="s">
        <v>2517</v>
      </c>
      <c r="L856" s="725">
        <v>301.2</v>
      </c>
      <c r="M856" s="725">
        <v>301.2</v>
      </c>
      <c r="N856" s="724">
        <v>1</v>
      </c>
      <c r="O856" s="807">
        <v>1</v>
      </c>
      <c r="P856" s="725">
        <v>301.2</v>
      </c>
      <c r="Q856" s="740">
        <v>1</v>
      </c>
      <c r="R856" s="724">
        <v>1</v>
      </c>
      <c r="S856" s="740">
        <v>1</v>
      </c>
      <c r="T856" s="807">
        <v>1</v>
      </c>
      <c r="U856" s="763">
        <v>1</v>
      </c>
    </row>
    <row r="857" spans="1:21" ht="14.4" customHeight="1" x14ac:dyDescent="0.3">
      <c r="A857" s="723">
        <v>4</v>
      </c>
      <c r="B857" s="724" t="s">
        <v>2111</v>
      </c>
      <c r="C857" s="724" t="s">
        <v>2400</v>
      </c>
      <c r="D857" s="805" t="s">
        <v>4070</v>
      </c>
      <c r="E857" s="806" t="s">
        <v>2436</v>
      </c>
      <c r="F857" s="724" t="s">
        <v>2394</v>
      </c>
      <c r="G857" s="724" t="s">
        <v>2691</v>
      </c>
      <c r="H857" s="724" t="s">
        <v>975</v>
      </c>
      <c r="I857" s="724" t="s">
        <v>3632</v>
      </c>
      <c r="J857" s="724" t="s">
        <v>2306</v>
      </c>
      <c r="K857" s="724" t="s">
        <v>3633</v>
      </c>
      <c r="L857" s="725">
        <v>353.18</v>
      </c>
      <c r="M857" s="725">
        <v>353.18</v>
      </c>
      <c r="N857" s="724">
        <v>1</v>
      </c>
      <c r="O857" s="807">
        <v>0.5</v>
      </c>
      <c r="P857" s="725">
        <v>353.18</v>
      </c>
      <c r="Q857" s="740">
        <v>1</v>
      </c>
      <c r="R857" s="724">
        <v>1</v>
      </c>
      <c r="S857" s="740">
        <v>1</v>
      </c>
      <c r="T857" s="807">
        <v>0.5</v>
      </c>
      <c r="U857" s="763">
        <v>1</v>
      </c>
    </row>
    <row r="858" spans="1:21" ht="14.4" customHeight="1" x14ac:dyDescent="0.3">
      <c r="A858" s="723">
        <v>4</v>
      </c>
      <c r="B858" s="724" t="s">
        <v>2111</v>
      </c>
      <c r="C858" s="724" t="s">
        <v>2400</v>
      </c>
      <c r="D858" s="805" t="s">
        <v>4070</v>
      </c>
      <c r="E858" s="806" t="s">
        <v>2436</v>
      </c>
      <c r="F858" s="724" t="s">
        <v>2394</v>
      </c>
      <c r="G858" s="724" t="s">
        <v>2745</v>
      </c>
      <c r="H858" s="724" t="s">
        <v>563</v>
      </c>
      <c r="I858" s="724" t="s">
        <v>590</v>
      </c>
      <c r="J858" s="724" t="s">
        <v>2275</v>
      </c>
      <c r="K858" s="724" t="s">
        <v>2276</v>
      </c>
      <c r="L858" s="725">
        <v>0</v>
      </c>
      <c r="M858" s="725">
        <v>0</v>
      </c>
      <c r="N858" s="724">
        <v>1</v>
      </c>
      <c r="O858" s="807">
        <v>0.5</v>
      </c>
      <c r="P858" s="725">
        <v>0</v>
      </c>
      <c r="Q858" s="740"/>
      <c r="R858" s="724">
        <v>1</v>
      </c>
      <c r="S858" s="740">
        <v>1</v>
      </c>
      <c r="T858" s="807">
        <v>0.5</v>
      </c>
      <c r="U858" s="763">
        <v>1</v>
      </c>
    </row>
    <row r="859" spans="1:21" ht="14.4" customHeight="1" x14ac:dyDescent="0.3">
      <c r="A859" s="723">
        <v>4</v>
      </c>
      <c r="B859" s="724" t="s">
        <v>2111</v>
      </c>
      <c r="C859" s="724" t="s">
        <v>2400</v>
      </c>
      <c r="D859" s="805" t="s">
        <v>4070</v>
      </c>
      <c r="E859" s="806" t="s">
        <v>2436</v>
      </c>
      <c r="F859" s="724" t="s">
        <v>2396</v>
      </c>
      <c r="G859" s="724" t="s">
        <v>2459</v>
      </c>
      <c r="H859" s="724" t="s">
        <v>563</v>
      </c>
      <c r="I859" s="724" t="s">
        <v>3087</v>
      </c>
      <c r="J859" s="724" t="s">
        <v>3088</v>
      </c>
      <c r="K859" s="724" t="s">
        <v>3089</v>
      </c>
      <c r="L859" s="725">
        <v>99</v>
      </c>
      <c r="M859" s="725">
        <v>297</v>
      </c>
      <c r="N859" s="724">
        <v>3</v>
      </c>
      <c r="O859" s="807">
        <v>1</v>
      </c>
      <c r="P859" s="725">
        <v>297</v>
      </c>
      <c r="Q859" s="740">
        <v>1</v>
      </c>
      <c r="R859" s="724">
        <v>3</v>
      </c>
      <c r="S859" s="740">
        <v>1</v>
      </c>
      <c r="T859" s="807">
        <v>1</v>
      </c>
      <c r="U859" s="763">
        <v>1</v>
      </c>
    </row>
    <row r="860" spans="1:21" ht="14.4" customHeight="1" x14ac:dyDescent="0.3">
      <c r="A860" s="723">
        <v>4</v>
      </c>
      <c r="B860" s="724" t="s">
        <v>2111</v>
      </c>
      <c r="C860" s="724" t="s">
        <v>2400</v>
      </c>
      <c r="D860" s="805" t="s">
        <v>4070</v>
      </c>
      <c r="E860" s="806" t="s">
        <v>2437</v>
      </c>
      <c r="F860" s="724" t="s">
        <v>2394</v>
      </c>
      <c r="G860" s="724" t="s">
        <v>2450</v>
      </c>
      <c r="H860" s="724" t="s">
        <v>975</v>
      </c>
      <c r="I860" s="724" t="s">
        <v>1061</v>
      </c>
      <c r="J860" s="724" t="s">
        <v>1062</v>
      </c>
      <c r="K860" s="724" t="s">
        <v>2238</v>
      </c>
      <c r="L860" s="725">
        <v>225.06</v>
      </c>
      <c r="M860" s="725">
        <v>225.06</v>
      </c>
      <c r="N860" s="724">
        <v>1</v>
      </c>
      <c r="O860" s="807">
        <v>1</v>
      </c>
      <c r="P860" s="725">
        <v>225.06</v>
      </c>
      <c r="Q860" s="740">
        <v>1</v>
      </c>
      <c r="R860" s="724">
        <v>1</v>
      </c>
      <c r="S860" s="740">
        <v>1</v>
      </c>
      <c r="T860" s="807">
        <v>1</v>
      </c>
      <c r="U860" s="763">
        <v>1</v>
      </c>
    </row>
    <row r="861" spans="1:21" ht="14.4" customHeight="1" x14ac:dyDescent="0.3">
      <c r="A861" s="723">
        <v>4</v>
      </c>
      <c r="B861" s="724" t="s">
        <v>2111</v>
      </c>
      <c r="C861" s="724" t="s">
        <v>2400</v>
      </c>
      <c r="D861" s="805" t="s">
        <v>4070</v>
      </c>
      <c r="E861" s="806" t="s">
        <v>2437</v>
      </c>
      <c r="F861" s="724" t="s">
        <v>2394</v>
      </c>
      <c r="G861" s="724" t="s">
        <v>3634</v>
      </c>
      <c r="H861" s="724" t="s">
        <v>563</v>
      </c>
      <c r="I861" s="724" t="s">
        <v>1276</v>
      </c>
      <c r="J861" s="724" t="s">
        <v>3635</v>
      </c>
      <c r="K861" s="724" t="s">
        <v>3636</v>
      </c>
      <c r="L861" s="725">
        <v>0</v>
      </c>
      <c r="M861" s="725">
        <v>0</v>
      </c>
      <c r="N861" s="724">
        <v>1</v>
      </c>
      <c r="O861" s="807">
        <v>1</v>
      </c>
      <c r="P861" s="725"/>
      <c r="Q861" s="740"/>
      <c r="R861" s="724"/>
      <c r="S861" s="740">
        <v>0</v>
      </c>
      <c r="T861" s="807"/>
      <c r="U861" s="763">
        <v>0</v>
      </c>
    </row>
    <row r="862" spans="1:21" ht="14.4" customHeight="1" x14ac:dyDescent="0.3">
      <c r="A862" s="723">
        <v>4</v>
      </c>
      <c r="B862" s="724" t="s">
        <v>2111</v>
      </c>
      <c r="C862" s="724" t="s">
        <v>2400</v>
      </c>
      <c r="D862" s="805" t="s">
        <v>4070</v>
      </c>
      <c r="E862" s="806" t="s">
        <v>2437</v>
      </c>
      <c r="F862" s="724" t="s">
        <v>2394</v>
      </c>
      <c r="G862" s="724" t="s">
        <v>3637</v>
      </c>
      <c r="H862" s="724" t="s">
        <v>563</v>
      </c>
      <c r="I862" s="724" t="s">
        <v>3638</v>
      </c>
      <c r="J862" s="724" t="s">
        <v>3639</v>
      </c>
      <c r="K862" s="724" t="s">
        <v>3640</v>
      </c>
      <c r="L862" s="725">
        <v>0</v>
      </c>
      <c r="M862" s="725">
        <v>0</v>
      </c>
      <c r="N862" s="724">
        <v>1</v>
      </c>
      <c r="O862" s="807">
        <v>1</v>
      </c>
      <c r="P862" s="725">
        <v>0</v>
      </c>
      <c r="Q862" s="740"/>
      <c r="R862" s="724">
        <v>1</v>
      </c>
      <c r="S862" s="740">
        <v>1</v>
      </c>
      <c r="T862" s="807">
        <v>1</v>
      </c>
      <c r="U862" s="763">
        <v>1</v>
      </c>
    </row>
    <row r="863" spans="1:21" ht="14.4" customHeight="1" x14ac:dyDescent="0.3">
      <c r="A863" s="723">
        <v>4</v>
      </c>
      <c r="B863" s="724" t="s">
        <v>2111</v>
      </c>
      <c r="C863" s="724" t="s">
        <v>2400</v>
      </c>
      <c r="D863" s="805" t="s">
        <v>4070</v>
      </c>
      <c r="E863" s="806" t="s">
        <v>2437</v>
      </c>
      <c r="F863" s="724" t="s">
        <v>2394</v>
      </c>
      <c r="G863" s="724" t="s">
        <v>2727</v>
      </c>
      <c r="H863" s="724" t="s">
        <v>563</v>
      </c>
      <c r="I863" s="724" t="s">
        <v>706</v>
      </c>
      <c r="J863" s="724" t="s">
        <v>707</v>
      </c>
      <c r="K863" s="724" t="s">
        <v>2728</v>
      </c>
      <c r="L863" s="725">
        <v>256.67</v>
      </c>
      <c r="M863" s="725">
        <v>4876.7300000000005</v>
      </c>
      <c r="N863" s="724">
        <v>19</v>
      </c>
      <c r="O863" s="807">
        <v>19</v>
      </c>
      <c r="P863" s="725">
        <v>1026.68</v>
      </c>
      <c r="Q863" s="740">
        <v>0.21052631578947367</v>
      </c>
      <c r="R863" s="724">
        <v>4</v>
      </c>
      <c r="S863" s="740">
        <v>0.21052631578947367</v>
      </c>
      <c r="T863" s="807">
        <v>4</v>
      </c>
      <c r="U863" s="763">
        <v>0.21052631578947367</v>
      </c>
    </row>
    <row r="864" spans="1:21" ht="14.4" customHeight="1" x14ac:dyDescent="0.3">
      <c r="A864" s="723">
        <v>4</v>
      </c>
      <c r="B864" s="724" t="s">
        <v>2111</v>
      </c>
      <c r="C864" s="724" t="s">
        <v>2400</v>
      </c>
      <c r="D864" s="805" t="s">
        <v>4070</v>
      </c>
      <c r="E864" s="806" t="s">
        <v>2437</v>
      </c>
      <c r="F864" s="724" t="s">
        <v>2394</v>
      </c>
      <c r="G864" s="724" t="s">
        <v>2515</v>
      </c>
      <c r="H864" s="724" t="s">
        <v>563</v>
      </c>
      <c r="I864" s="724" t="s">
        <v>1482</v>
      </c>
      <c r="J864" s="724" t="s">
        <v>1483</v>
      </c>
      <c r="K864" s="724" t="s">
        <v>2517</v>
      </c>
      <c r="L864" s="725">
        <v>301.2</v>
      </c>
      <c r="M864" s="725">
        <v>301.2</v>
      </c>
      <c r="N864" s="724">
        <v>1</v>
      </c>
      <c r="O864" s="807">
        <v>1</v>
      </c>
      <c r="P864" s="725">
        <v>301.2</v>
      </c>
      <c r="Q864" s="740">
        <v>1</v>
      </c>
      <c r="R864" s="724">
        <v>1</v>
      </c>
      <c r="S864" s="740">
        <v>1</v>
      </c>
      <c r="T864" s="807">
        <v>1</v>
      </c>
      <c r="U864" s="763">
        <v>1</v>
      </c>
    </row>
    <row r="865" spans="1:21" ht="14.4" customHeight="1" x14ac:dyDescent="0.3">
      <c r="A865" s="723">
        <v>4</v>
      </c>
      <c r="B865" s="724" t="s">
        <v>2111</v>
      </c>
      <c r="C865" s="724" t="s">
        <v>2400</v>
      </c>
      <c r="D865" s="805" t="s">
        <v>4070</v>
      </c>
      <c r="E865" s="806" t="s">
        <v>2437</v>
      </c>
      <c r="F865" s="724" t="s">
        <v>2394</v>
      </c>
      <c r="G865" s="724" t="s">
        <v>2739</v>
      </c>
      <c r="H865" s="724" t="s">
        <v>563</v>
      </c>
      <c r="I865" s="724" t="s">
        <v>2740</v>
      </c>
      <c r="J865" s="724" t="s">
        <v>2034</v>
      </c>
      <c r="K865" s="724" t="s">
        <v>2741</v>
      </c>
      <c r="L865" s="725">
        <v>256.67</v>
      </c>
      <c r="M865" s="725">
        <v>256.67</v>
      </c>
      <c r="N865" s="724">
        <v>1</v>
      </c>
      <c r="O865" s="807">
        <v>1</v>
      </c>
      <c r="P865" s="725">
        <v>256.67</v>
      </c>
      <c r="Q865" s="740">
        <v>1</v>
      </c>
      <c r="R865" s="724">
        <v>1</v>
      </c>
      <c r="S865" s="740">
        <v>1</v>
      </c>
      <c r="T865" s="807">
        <v>1</v>
      </c>
      <c r="U865" s="763">
        <v>1</v>
      </c>
    </row>
    <row r="866" spans="1:21" ht="14.4" customHeight="1" x14ac:dyDescent="0.3">
      <c r="A866" s="723">
        <v>4</v>
      </c>
      <c r="B866" s="724" t="s">
        <v>2111</v>
      </c>
      <c r="C866" s="724" t="s">
        <v>2400</v>
      </c>
      <c r="D866" s="805" t="s">
        <v>4070</v>
      </c>
      <c r="E866" s="806" t="s">
        <v>2437</v>
      </c>
      <c r="F866" s="724" t="s">
        <v>2394</v>
      </c>
      <c r="G866" s="724" t="s">
        <v>2497</v>
      </c>
      <c r="H866" s="724" t="s">
        <v>563</v>
      </c>
      <c r="I866" s="724" t="s">
        <v>2553</v>
      </c>
      <c r="J866" s="724" t="s">
        <v>1790</v>
      </c>
      <c r="K866" s="724" t="s">
        <v>2498</v>
      </c>
      <c r="L866" s="725">
        <v>0</v>
      </c>
      <c r="M866" s="725">
        <v>0</v>
      </c>
      <c r="N866" s="724">
        <v>1</v>
      </c>
      <c r="O866" s="807">
        <v>1</v>
      </c>
      <c r="P866" s="725">
        <v>0</v>
      </c>
      <c r="Q866" s="740"/>
      <c r="R866" s="724">
        <v>1</v>
      </c>
      <c r="S866" s="740">
        <v>1</v>
      </c>
      <c r="T866" s="807">
        <v>1</v>
      </c>
      <c r="U866" s="763">
        <v>1</v>
      </c>
    </row>
    <row r="867" spans="1:21" ht="14.4" customHeight="1" x14ac:dyDescent="0.3">
      <c r="A867" s="723">
        <v>4</v>
      </c>
      <c r="B867" s="724" t="s">
        <v>2111</v>
      </c>
      <c r="C867" s="724" t="s">
        <v>2400</v>
      </c>
      <c r="D867" s="805" t="s">
        <v>4070</v>
      </c>
      <c r="E867" s="806" t="s">
        <v>2437</v>
      </c>
      <c r="F867" s="724" t="s">
        <v>2394</v>
      </c>
      <c r="G867" s="724" t="s">
        <v>2697</v>
      </c>
      <c r="H867" s="724" t="s">
        <v>563</v>
      </c>
      <c r="I867" s="724" t="s">
        <v>3641</v>
      </c>
      <c r="J867" s="724" t="s">
        <v>3237</v>
      </c>
      <c r="K867" s="724" t="s">
        <v>3642</v>
      </c>
      <c r="L867" s="725">
        <v>0</v>
      </c>
      <c r="M867" s="725">
        <v>0</v>
      </c>
      <c r="N867" s="724">
        <v>1</v>
      </c>
      <c r="O867" s="807">
        <v>1</v>
      </c>
      <c r="P867" s="725">
        <v>0</v>
      </c>
      <c r="Q867" s="740"/>
      <c r="R867" s="724">
        <v>1</v>
      </c>
      <c r="S867" s="740">
        <v>1</v>
      </c>
      <c r="T867" s="807">
        <v>1</v>
      </c>
      <c r="U867" s="763">
        <v>1</v>
      </c>
    </row>
    <row r="868" spans="1:21" ht="14.4" customHeight="1" x14ac:dyDescent="0.3">
      <c r="A868" s="723">
        <v>4</v>
      </c>
      <c r="B868" s="724" t="s">
        <v>2111</v>
      </c>
      <c r="C868" s="724" t="s">
        <v>2400</v>
      </c>
      <c r="D868" s="805" t="s">
        <v>4070</v>
      </c>
      <c r="E868" s="806" t="s">
        <v>2437</v>
      </c>
      <c r="F868" s="724" t="s">
        <v>2394</v>
      </c>
      <c r="G868" s="724" t="s">
        <v>2451</v>
      </c>
      <c r="H868" s="724" t="s">
        <v>975</v>
      </c>
      <c r="I868" s="724" t="s">
        <v>999</v>
      </c>
      <c r="J868" s="724" t="s">
        <v>2263</v>
      </c>
      <c r="K868" s="724" t="s">
        <v>2264</v>
      </c>
      <c r="L868" s="725">
        <v>0</v>
      </c>
      <c r="M868" s="725">
        <v>0</v>
      </c>
      <c r="N868" s="724">
        <v>1</v>
      </c>
      <c r="O868" s="807">
        <v>1</v>
      </c>
      <c r="P868" s="725">
        <v>0</v>
      </c>
      <c r="Q868" s="740"/>
      <c r="R868" s="724">
        <v>1</v>
      </c>
      <c r="S868" s="740">
        <v>1</v>
      </c>
      <c r="T868" s="807">
        <v>1</v>
      </c>
      <c r="U868" s="763">
        <v>1</v>
      </c>
    </row>
    <row r="869" spans="1:21" ht="14.4" customHeight="1" x14ac:dyDescent="0.3">
      <c r="A869" s="723">
        <v>4</v>
      </c>
      <c r="B869" s="724" t="s">
        <v>2111</v>
      </c>
      <c r="C869" s="724" t="s">
        <v>2400</v>
      </c>
      <c r="D869" s="805" t="s">
        <v>4070</v>
      </c>
      <c r="E869" s="806" t="s">
        <v>2437</v>
      </c>
      <c r="F869" s="724" t="s">
        <v>2395</v>
      </c>
      <c r="G869" s="724" t="s">
        <v>2508</v>
      </c>
      <c r="H869" s="724" t="s">
        <v>563</v>
      </c>
      <c r="I869" s="724" t="s">
        <v>2511</v>
      </c>
      <c r="J869" s="724" t="s">
        <v>2510</v>
      </c>
      <c r="K869" s="724"/>
      <c r="L869" s="725">
        <v>0</v>
      </c>
      <c r="M869" s="725">
        <v>0</v>
      </c>
      <c r="N869" s="724">
        <v>3</v>
      </c>
      <c r="O869" s="807">
        <v>2</v>
      </c>
      <c r="P869" s="725">
        <v>0</v>
      </c>
      <c r="Q869" s="740"/>
      <c r="R869" s="724">
        <v>2</v>
      </c>
      <c r="S869" s="740">
        <v>0.66666666666666663</v>
      </c>
      <c r="T869" s="807">
        <v>1</v>
      </c>
      <c r="U869" s="763">
        <v>0.5</v>
      </c>
    </row>
    <row r="870" spans="1:21" ht="14.4" customHeight="1" x14ac:dyDescent="0.3">
      <c r="A870" s="723">
        <v>4</v>
      </c>
      <c r="B870" s="724" t="s">
        <v>2111</v>
      </c>
      <c r="C870" s="724" t="s">
        <v>2400</v>
      </c>
      <c r="D870" s="805" t="s">
        <v>4070</v>
      </c>
      <c r="E870" s="806" t="s">
        <v>2437</v>
      </c>
      <c r="F870" s="724" t="s">
        <v>2396</v>
      </c>
      <c r="G870" s="724" t="s">
        <v>2746</v>
      </c>
      <c r="H870" s="724" t="s">
        <v>563</v>
      </c>
      <c r="I870" s="724" t="s">
        <v>2747</v>
      </c>
      <c r="J870" s="724" t="s">
        <v>2748</v>
      </c>
      <c r="K870" s="724" t="s">
        <v>2749</v>
      </c>
      <c r="L870" s="725">
        <v>500</v>
      </c>
      <c r="M870" s="725">
        <v>2000</v>
      </c>
      <c r="N870" s="724">
        <v>4</v>
      </c>
      <c r="O870" s="807">
        <v>4</v>
      </c>
      <c r="P870" s="725">
        <v>1500</v>
      </c>
      <c r="Q870" s="740">
        <v>0.75</v>
      </c>
      <c r="R870" s="724">
        <v>3</v>
      </c>
      <c r="S870" s="740">
        <v>0.75</v>
      </c>
      <c r="T870" s="807">
        <v>3</v>
      </c>
      <c r="U870" s="763">
        <v>0.75</v>
      </c>
    </row>
    <row r="871" spans="1:21" ht="14.4" customHeight="1" x14ac:dyDescent="0.3">
      <c r="A871" s="723">
        <v>4</v>
      </c>
      <c r="B871" s="724" t="s">
        <v>2111</v>
      </c>
      <c r="C871" s="724" t="s">
        <v>2400</v>
      </c>
      <c r="D871" s="805" t="s">
        <v>4070</v>
      </c>
      <c r="E871" s="806" t="s">
        <v>2437</v>
      </c>
      <c r="F871" s="724" t="s">
        <v>2396</v>
      </c>
      <c r="G871" s="724" t="s">
        <v>2746</v>
      </c>
      <c r="H871" s="724" t="s">
        <v>563</v>
      </c>
      <c r="I871" s="724" t="s">
        <v>2750</v>
      </c>
      <c r="J871" s="724" t="s">
        <v>2751</v>
      </c>
      <c r="K871" s="724" t="s">
        <v>2752</v>
      </c>
      <c r="L871" s="725">
        <v>287</v>
      </c>
      <c r="M871" s="725">
        <v>6027</v>
      </c>
      <c r="N871" s="724">
        <v>21</v>
      </c>
      <c r="O871" s="807">
        <v>12</v>
      </c>
      <c r="P871" s="725">
        <v>6027</v>
      </c>
      <c r="Q871" s="740">
        <v>1</v>
      </c>
      <c r="R871" s="724">
        <v>21</v>
      </c>
      <c r="S871" s="740">
        <v>1</v>
      </c>
      <c r="T871" s="807">
        <v>12</v>
      </c>
      <c r="U871" s="763">
        <v>1</v>
      </c>
    </row>
    <row r="872" spans="1:21" ht="14.4" customHeight="1" x14ac:dyDescent="0.3">
      <c r="A872" s="723">
        <v>4</v>
      </c>
      <c r="B872" s="724" t="s">
        <v>2111</v>
      </c>
      <c r="C872" s="724" t="s">
        <v>2400</v>
      </c>
      <c r="D872" s="805" t="s">
        <v>4070</v>
      </c>
      <c r="E872" s="806" t="s">
        <v>2437</v>
      </c>
      <c r="F872" s="724" t="s">
        <v>2396</v>
      </c>
      <c r="G872" s="724" t="s">
        <v>2746</v>
      </c>
      <c r="H872" s="724" t="s">
        <v>563</v>
      </c>
      <c r="I872" s="724" t="s">
        <v>2753</v>
      </c>
      <c r="J872" s="724" t="s">
        <v>2754</v>
      </c>
      <c r="K872" s="724" t="s">
        <v>2755</v>
      </c>
      <c r="L872" s="725">
        <v>253</v>
      </c>
      <c r="M872" s="725">
        <v>1771</v>
      </c>
      <c r="N872" s="724">
        <v>7</v>
      </c>
      <c r="O872" s="807">
        <v>6</v>
      </c>
      <c r="P872" s="725">
        <v>1518</v>
      </c>
      <c r="Q872" s="740">
        <v>0.8571428571428571</v>
      </c>
      <c r="R872" s="724">
        <v>6</v>
      </c>
      <c r="S872" s="740">
        <v>0.8571428571428571</v>
      </c>
      <c r="T872" s="807">
        <v>5</v>
      </c>
      <c r="U872" s="763">
        <v>0.83333333333333337</v>
      </c>
    </row>
    <row r="873" spans="1:21" ht="14.4" customHeight="1" x14ac:dyDescent="0.3">
      <c r="A873" s="723">
        <v>4</v>
      </c>
      <c r="B873" s="724" t="s">
        <v>2111</v>
      </c>
      <c r="C873" s="724" t="s">
        <v>2400</v>
      </c>
      <c r="D873" s="805" t="s">
        <v>4070</v>
      </c>
      <c r="E873" s="806" t="s">
        <v>2437</v>
      </c>
      <c r="F873" s="724" t="s">
        <v>2396</v>
      </c>
      <c r="G873" s="724" t="s">
        <v>2746</v>
      </c>
      <c r="H873" s="724" t="s">
        <v>563</v>
      </c>
      <c r="I873" s="724" t="s">
        <v>2756</v>
      </c>
      <c r="J873" s="724" t="s">
        <v>2757</v>
      </c>
      <c r="K873" s="724" t="s">
        <v>2758</v>
      </c>
      <c r="L873" s="725">
        <v>124</v>
      </c>
      <c r="M873" s="725">
        <v>248</v>
      </c>
      <c r="N873" s="724">
        <v>2</v>
      </c>
      <c r="O873" s="807">
        <v>2</v>
      </c>
      <c r="P873" s="725">
        <v>248</v>
      </c>
      <c r="Q873" s="740">
        <v>1</v>
      </c>
      <c r="R873" s="724">
        <v>2</v>
      </c>
      <c r="S873" s="740">
        <v>1</v>
      </c>
      <c r="T873" s="807">
        <v>2</v>
      </c>
      <c r="U873" s="763">
        <v>1</v>
      </c>
    </row>
    <row r="874" spans="1:21" ht="14.4" customHeight="1" x14ac:dyDescent="0.3">
      <c r="A874" s="723">
        <v>4</v>
      </c>
      <c r="B874" s="724" t="s">
        <v>2111</v>
      </c>
      <c r="C874" s="724" t="s">
        <v>2400</v>
      </c>
      <c r="D874" s="805" t="s">
        <v>4070</v>
      </c>
      <c r="E874" s="806" t="s">
        <v>2437</v>
      </c>
      <c r="F874" s="724" t="s">
        <v>2396</v>
      </c>
      <c r="G874" s="724" t="s">
        <v>2746</v>
      </c>
      <c r="H874" s="724" t="s">
        <v>563</v>
      </c>
      <c r="I874" s="724" t="s">
        <v>2759</v>
      </c>
      <c r="J874" s="724" t="s">
        <v>2760</v>
      </c>
      <c r="K874" s="724" t="s">
        <v>2761</v>
      </c>
      <c r="L874" s="725">
        <v>2304</v>
      </c>
      <c r="M874" s="725">
        <v>62208</v>
      </c>
      <c r="N874" s="724">
        <v>27</v>
      </c>
      <c r="O874" s="807">
        <v>3</v>
      </c>
      <c r="P874" s="725">
        <v>62208</v>
      </c>
      <c r="Q874" s="740">
        <v>1</v>
      </c>
      <c r="R874" s="724">
        <v>27</v>
      </c>
      <c r="S874" s="740">
        <v>1</v>
      </c>
      <c r="T874" s="807">
        <v>3</v>
      </c>
      <c r="U874" s="763">
        <v>1</v>
      </c>
    </row>
    <row r="875" spans="1:21" ht="14.4" customHeight="1" x14ac:dyDescent="0.3">
      <c r="A875" s="723">
        <v>4</v>
      </c>
      <c r="B875" s="724" t="s">
        <v>2111</v>
      </c>
      <c r="C875" s="724" t="s">
        <v>2400</v>
      </c>
      <c r="D875" s="805" t="s">
        <v>4070</v>
      </c>
      <c r="E875" s="806" t="s">
        <v>2437</v>
      </c>
      <c r="F875" s="724" t="s">
        <v>2396</v>
      </c>
      <c r="G875" s="724" t="s">
        <v>2746</v>
      </c>
      <c r="H875" s="724" t="s">
        <v>563</v>
      </c>
      <c r="I875" s="724" t="s">
        <v>2762</v>
      </c>
      <c r="J875" s="724" t="s">
        <v>2763</v>
      </c>
      <c r="K875" s="724" t="s">
        <v>2764</v>
      </c>
      <c r="L875" s="725">
        <v>2094.4899999999998</v>
      </c>
      <c r="M875" s="725">
        <v>14661.429999999998</v>
      </c>
      <c r="N875" s="724">
        <v>7</v>
      </c>
      <c r="O875" s="807">
        <v>2</v>
      </c>
      <c r="P875" s="725">
        <v>14661.429999999998</v>
      </c>
      <c r="Q875" s="740">
        <v>1</v>
      </c>
      <c r="R875" s="724">
        <v>7</v>
      </c>
      <c r="S875" s="740">
        <v>1</v>
      </c>
      <c r="T875" s="807">
        <v>2</v>
      </c>
      <c r="U875" s="763">
        <v>1</v>
      </c>
    </row>
    <row r="876" spans="1:21" ht="14.4" customHeight="1" x14ac:dyDescent="0.3">
      <c r="A876" s="723">
        <v>4</v>
      </c>
      <c r="B876" s="724" t="s">
        <v>2111</v>
      </c>
      <c r="C876" s="724" t="s">
        <v>2400</v>
      </c>
      <c r="D876" s="805" t="s">
        <v>4070</v>
      </c>
      <c r="E876" s="806" t="s">
        <v>2437</v>
      </c>
      <c r="F876" s="724" t="s">
        <v>2396</v>
      </c>
      <c r="G876" s="724" t="s">
        <v>2746</v>
      </c>
      <c r="H876" s="724" t="s">
        <v>563</v>
      </c>
      <c r="I876" s="724" t="s">
        <v>2765</v>
      </c>
      <c r="J876" s="724" t="s">
        <v>2766</v>
      </c>
      <c r="K876" s="724" t="s">
        <v>2767</v>
      </c>
      <c r="L876" s="725">
        <v>315.5</v>
      </c>
      <c r="M876" s="725">
        <v>1577.5</v>
      </c>
      <c r="N876" s="724">
        <v>5</v>
      </c>
      <c r="O876" s="807">
        <v>3</v>
      </c>
      <c r="P876" s="725">
        <v>1577.5</v>
      </c>
      <c r="Q876" s="740">
        <v>1</v>
      </c>
      <c r="R876" s="724">
        <v>5</v>
      </c>
      <c r="S876" s="740">
        <v>1</v>
      </c>
      <c r="T876" s="807">
        <v>3</v>
      </c>
      <c r="U876" s="763">
        <v>1</v>
      </c>
    </row>
    <row r="877" spans="1:21" ht="14.4" customHeight="1" x14ac:dyDescent="0.3">
      <c r="A877" s="723">
        <v>4</v>
      </c>
      <c r="B877" s="724" t="s">
        <v>2111</v>
      </c>
      <c r="C877" s="724" t="s">
        <v>2400</v>
      </c>
      <c r="D877" s="805" t="s">
        <v>4070</v>
      </c>
      <c r="E877" s="806" t="s">
        <v>2437</v>
      </c>
      <c r="F877" s="724" t="s">
        <v>2396</v>
      </c>
      <c r="G877" s="724" t="s">
        <v>2746</v>
      </c>
      <c r="H877" s="724" t="s">
        <v>563</v>
      </c>
      <c r="I877" s="724" t="s">
        <v>2774</v>
      </c>
      <c r="J877" s="724" t="s">
        <v>2775</v>
      </c>
      <c r="K877" s="724" t="s">
        <v>2776</v>
      </c>
      <c r="L877" s="725">
        <v>161</v>
      </c>
      <c r="M877" s="725">
        <v>322</v>
      </c>
      <c r="N877" s="724">
        <v>2</v>
      </c>
      <c r="O877" s="807">
        <v>2</v>
      </c>
      <c r="P877" s="725">
        <v>161</v>
      </c>
      <c r="Q877" s="740">
        <v>0.5</v>
      </c>
      <c r="R877" s="724">
        <v>1</v>
      </c>
      <c r="S877" s="740">
        <v>0.5</v>
      </c>
      <c r="T877" s="807">
        <v>1</v>
      </c>
      <c r="U877" s="763">
        <v>0.5</v>
      </c>
    </row>
    <row r="878" spans="1:21" ht="14.4" customHeight="1" x14ac:dyDescent="0.3">
      <c r="A878" s="723">
        <v>4</v>
      </c>
      <c r="B878" s="724" t="s">
        <v>2111</v>
      </c>
      <c r="C878" s="724" t="s">
        <v>2400</v>
      </c>
      <c r="D878" s="805" t="s">
        <v>4070</v>
      </c>
      <c r="E878" s="806" t="s">
        <v>2437</v>
      </c>
      <c r="F878" s="724" t="s">
        <v>2396</v>
      </c>
      <c r="G878" s="724" t="s">
        <v>2746</v>
      </c>
      <c r="H878" s="724" t="s">
        <v>563</v>
      </c>
      <c r="I878" s="724" t="s">
        <v>3254</v>
      </c>
      <c r="J878" s="724" t="s">
        <v>3255</v>
      </c>
      <c r="K878" s="724" t="s">
        <v>3256</v>
      </c>
      <c r="L878" s="725">
        <v>500</v>
      </c>
      <c r="M878" s="725">
        <v>1000</v>
      </c>
      <c r="N878" s="724">
        <v>2</v>
      </c>
      <c r="O878" s="807">
        <v>2</v>
      </c>
      <c r="P878" s="725">
        <v>1000</v>
      </c>
      <c r="Q878" s="740">
        <v>1</v>
      </c>
      <c r="R878" s="724">
        <v>2</v>
      </c>
      <c r="S878" s="740">
        <v>1</v>
      </c>
      <c r="T878" s="807">
        <v>2</v>
      </c>
      <c r="U878" s="763">
        <v>1</v>
      </c>
    </row>
    <row r="879" spans="1:21" ht="14.4" customHeight="1" x14ac:dyDescent="0.3">
      <c r="A879" s="723">
        <v>4</v>
      </c>
      <c r="B879" s="724" t="s">
        <v>2111</v>
      </c>
      <c r="C879" s="724" t="s">
        <v>2400</v>
      </c>
      <c r="D879" s="805" t="s">
        <v>4070</v>
      </c>
      <c r="E879" s="806" t="s">
        <v>2437</v>
      </c>
      <c r="F879" s="724" t="s">
        <v>2396</v>
      </c>
      <c r="G879" s="724" t="s">
        <v>2746</v>
      </c>
      <c r="H879" s="724" t="s">
        <v>563</v>
      </c>
      <c r="I879" s="724" t="s">
        <v>2777</v>
      </c>
      <c r="J879" s="724" t="s">
        <v>2778</v>
      </c>
      <c r="K879" s="724" t="s">
        <v>2779</v>
      </c>
      <c r="L879" s="725">
        <v>579</v>
      </c>
      <c r="M879" s="725">
        <v>2316</v>
      </c>
      <c r="N879" s="724">
        <v>4</v>
      </c>
      <c r="O879" s="807">
        <v>2</v>
      </c>
      <c r="P879" s="725">
        <v>2316</v>
      </c>
      <c r="Q879" s="740">
        <v>1</v>
      </c>
      <c r="R879" s="724">
        <v>4</v>
      </c>
      <c r="S879" s="740">
        <v>1</v>
      </c>
      <c r="T879" s="807">
        <v>2</v>
      </c>
      <c r="U879" s="763">
        <v>1</v>
      </c>
    </row>
    <row r="880" spans="1:21" ht="14.4" customHeight="1" x14ac:dyDescent="0.3">
      <c r="A880" s="723">
        <v>4</v>
      </c>
      <c r="B880" s="724" t="s">
        <v>2111</v>
      </c>
      <c r="C880" s="724" t="s">
        <v>2400</v>
      </c>
      <c r="D880" s="805" t="s">
        <v>4070</v>
      </c>
      <c r="E880" s="806" t="s">
        <v>2437</v>
      </c>
      <c r="F880" s="724" t="s">
        <v>2396</v>
      </c>
      <c r="G880" s="724" t="s">
        <v>2746</v>
      </c>
      <c r="H880" s="724" t="s">
        <v>563</v>
      </c>
      <c r="I880" s="724" t="s">
        <v>2783</v>
      </c>
      <c r="J880" s="724" t="s">
        <v>2784</v>
      </c>
      <c r="K880" s="724" t="s">
        <v>2785</v>
      </c>
      <c r="L880" s="725">
        <v>5343.9</v>
      </c>
      <c r="M880" s="725">
        <v>26719.5</v>
      </c>
      <c r="N880" s="724">
        <v>5</v>
      </c>
      <c r="O880" s="807">
        <v>2</v>
      </c>
      <c r="P880" s="725">
        <v>26719.5</v>
      </c>
      <c r="Q880" s="740">
        <v>1</v>
      </c>
      <c r="R880" s="724">
        <v>5</v>
      </c>
      <c r="S880" s="740">
        <v>1</v>
      </c>
      <c r="T880" s="807">
        <v>2</v>
      </c>
      <c r="U880" s="763">
        <v>1</v>
      </c>
    </row>
    <row r="881" spans="1:21" ht="14.4" customHeight="1" x14ac:dyDescent="0.3">
      <c r="A881" s="723">
        <v>4</v>
      </c>
      <c r="B881" s="724" t="s">
        <v>2111</v>
      </c>
      <c r="C881" s="724" t="s">
        <v>2400</v>
      </c>
      <c r="D881" s="805" t="s">
        <v>4070</v>
      </c>
      <c r="E881" s="806" t="s">
        <v>2437</v>
      </c>
      <c r="F881" s="724" t="s">
        <v>2396</v>
      </c>
      <c r="G881" s="724" t="s">
        <v>2746</v>
      </c>
      <c r="H881" s="724" t="s">
        <v>563</v>
      </c>
      <c r="I881" s="724" t="s">
        <v>2786</v>
      </c>
      <c r="J881" s="724" t="s">
        <v>2787</v>
      </c>
      <c r="K881" s="724" t="s">
        <v>2788</v>
      </c>
      <c r="L881" s="725">
        <v>5343.9</v>
      </c>
      <c r="M881" s="725">
        <v>48095.099999999991</v>
      </c>
      <c r="N881" s="724">
        <v>9</v>
      </c>
      <c r="O881" s="807">
        <v>4</v>
      </c>
      <c r="P881" s="725">
        <v>48095.099999999991</v>
      </c>
      <c r="Q881" s="740">
        <v>1</v>
      </c>
      <c r="R881" s="724">
        <v>9</v>
      </c>
      <c r="S881" s="740">
        <v>1</v>
      </c>
      <c r="T881" s="807">
        <v>4</v>
      </c>
      <c r="U881" s="763">
        <v>1</v>
      </c>
    </row>
    <row r="882" spans="1:21" ht="14.4" customHeight="1" x14ac:dyDescent="0.3">
      <c r="A882" s="723">
        <v>4</v>
      </c>
      <c r="B882" s="724" t="s">
        <v>2111</v>
      </c>
      <c r="C882" s="724" t="s">
        <v>2400</v>
      </c>
      <c r="D882" s="805" t="s">
        <v>4070</v>
      </c>
      <c r="E882" s="806" t="s">
        <v>2437</v>
      </c>
      <c r="F882" s="724" t="s">
        <v>2396</v>
      </c>
      <c r="G882" s="724" t="s">
        <v>2746</v>
      </c>
      <c r="H882" s="724" t="s">
        <v>563</v>
      </c>
      <c r="I882" s="724" t="s">
        <v>2789</v>
      </c>
      <c r="J882" s="724" t="s">
        <v>2790</v>
      </c>
      <c r="K882" s="724" t="s">
        <v>1774</v>
      </c>
      <c r="L882" s="725">
        <v>1832.09</v>
      </c>
      <c r="M882" s="725">
        <v>20152.989999999998</v>
      </c>
      <c r="N882" s="724">
        <v>11</v>
      </c>
      <c r="O882" s="807">
        <v>4</v>
      </c>
      <c r="P882" s="725">
        <v>20152.989999999998</v>
      </c>
      <c r="Q882" s="740">
        <v>1</v>
      </c>
      <c r="R882" s="724">
        <v>11</v>
      </c>
      <c r="S882" s="740">
        <v>1</v>
      </c>
      <c r="T882" s="807">
        <v>4</v>
      </c>
      <c r="U882" s="763">
        <v>1</v>
      </c>
    </row>
    <row r="883" spans="1:21" ht="14.4" customHeight="1" x14ac:dyDescent="0.3">
      <c r="A883" s="723">
        <v>4</v>
      </c>
      <c r="B883" s="724" t="s">
        <v>2111</v>
      </c>
      <c r="C883" s="724" t="s">
        <v>2400</v>
      </c>
      <c r="D883" s="805" t="s">
        <v>4070</v>
      </c>
      <c r="E883" s="806" t="s">
        <v>2437</v>
      </c>
      <c r="F883" s="724" t="s">
        <v>2396</v>
      </c>
      <c r="G883" s="724" t="s">
        <v>2746</v>
      </c>
      <c r="H883" s="724" t="s">
        <v>563</v>
      </c>
      <c r="I883" s="724" t="s">
        <v>2791</v>
      </c>
      <c r="J883" s="724" t="s">
        <v>2792</v>
      </c>
      <c r="K883" s="724" t="s">
        <v>1774</v>
      </c>
      <c r="L883" s="725">
        <v>485.63</v>
      </c>
      <c r="M883" s="725">
        <v>1456.8899999999999</v>
      </c>
      <c r="N883" s="724">
        <v>3</v>
      </c>
      <c r="O883" s="807">
        <v>2</v>
      </c>
      <c r="P883" s="725">
        <v>1456.8899999999999</v>
      </c>
      <c r="Q883" s="740">
        <v>1</v>
      </c>
      <c r="R883" s="724">
        <v>3</v>
      </c>
      <c r="S883" s="740">
        <v>1</v>
      </c>
      <c r="T883" s="807">
        <v>2</v>
      </c>
      <c r="U883" s="763">
        <v>1</v>
      </c>
    </row>
    <row r="884" spans="1:21" ht="14.4" customHeight="1" x14ac:dyDescent="0.3">
      <c r="A884" s="723">
        <v>4</v>
      </c>
      <c r="B884" s="724" t="s">
        <v>2111</v>
      </c>
      <c r="C884" s="724" t="s">
        <v>2400</v>
      </c>
      <c r="D884" s="805" t="s">
        <v>4070</v>
      </c>
      <c r="E884" s="806" t="s">
        <v>2437</v>
      </c>
      <c r="F884" s="724" t="s">
        <v>2396</v>
      </c>
      <c r="G884" s="724" t="s">
        <v>2746</v>
      </c>
      <c r="H884" s="724" t="s">
        <v>563</v>
      </c>
      <c r="I884" s="724" t="s">
        <v>2793</v>
      </c>
      <c r="J884" s="724" t="s">
        <v>2794</v>
      </c>
      <c r="K884" s="724" t="s">
        <v>1774</v>
      </c>
      <c r="L884" s="725">
        <v>300</v>
      </c>
      <c r="M884" s="725">
        <v>600</v>
      </c>
      <c r="N884" s="724">
        <v>2</v>
      </c>
      <c r="O884" s="807">
        <v>2</v>
      </c>
      <c r="P884" s="725">
        <v>600</v>
      </c>
      <c r="Q884" s="740">
        <v>1</v>
      </c>
      <c r="R884" s="724">
        <v>2</v>
      </c>
      <c r="S884" s="740">
        <v>1</v>
      </c>
      <c r="T884" s="807">
        <v>2</v>
      </c>
      <c r="U884" s="763">
        <v>1</v>
      </c>
    </row>
    <row r="885" spans="1:21" ht="14.4" customHeight="1" x14ac:dyDescent="0.3">
      <c r="A885" s="723">
        <v>4</v>
      </c>
      <c r="B885" s="724" t="s">
        <v>2111</v>
      </c>
      <c r="C885" s="724" t="s">
        <v>2400</v>
      </c>
      <c r="D885" s="805" t="s">
        <v>4070</v>
      </c>
      <c r="E885" s="806" t="s">
        <v>2437</v>
      </c>
      <c r="F885" s="724" t="s">
        <v>2396</v>
      </c>
      <c r="G885" s="724" t="s">
        <v>2746</v>
      </c>
      <c r="H885" s="724" t="s">
        <v>563</v>
      </c>
      <c r="I885" s="724" t="s">
        <v>2795</v>
      </c>
      <c r="J885" s="724" t="s">
        <v>2796</v>
      </c>
      <c r="K885" s="724" t="s">
        <v>2797</v>
      </c>
      <c r="L885" s="725">
        <v>196.43</v>
      </c>
      <c r="M885" s="725">
        <v>196.43</v>
      </c>
      <c r="N885" s="724">
        <v>1</v>
      </c>
      <c r="O885" s="807">
        <v>1</v>
      </c>
      <c r="P885" s="725">
        <v>196.43</v>
      </c>
      <c r="Q885" s="740">
        <v>1</v>
      </c>
      <c r="R885" s="724">
        <v>1</v>
      </c>
      <c r="S885" s="740">
        <v>1</v>
      </c>
      <c r="T885" s="807">
        <v>1</v>
      </c>
      <c r="U885" s="763">
        <v>1</v>
      </c>
    </row>
    <row r="886" spans="1:21" ht="14.4" customHeight="1" x14ac:dyDescent="0.3">
      <c r="A886" s="723">
        <v>4</v>
      </c>
      <c r="B886" s="724" t="s">
        <v>2111</v>
      </c>
      <c r="C886" s="724" t="s">
        <v>2400</v>
      </c>
      <c r="D886" s="805" t="s">
        <v>4070</v>
      </c>
      <c r="E886" s="806" t="s">
        <v>2437</v>
      </c>
      <c r="F886" s="724" t="s">
        <v>2396</v>
      </c>
      <c r="G886" s="724" t="s">
        <v>2746</v>
      </c>
      <c r="H886" s="724" t="s">
        <v>563</v>
      </c>
      <c r="I886" s="724" t="s">
        <v>2798</v>
      </c>
      <c r="J886" s="724" t="s">
        <v>2799</v>
      </c>
      <c r="K886" s="724" t="s">
        <v>2800</v>
      </c>
      <c r="L886" s="725">
        <v>210.33</v>
      </c>
      <c r="M886" s="725">
        <v>420.66</v>
      </c>
      <c r="N886" s="724">
        <v>2</v>
      </c>
      <c r="O886" s="807">
        <v>2</v>
      </c>
      <c r="P886" s="725">
        <v>420.66</v>
      </c>
      <c r="Q886" s="740">
        <v>1</v>
      </c>
      <c r="R886" s="724">
        <v>2</v>
      </c>
      <c r="S886" s="740">
        <v>1</v>
      </c>
      <c r="T886" s="807">
        <v>2</v>
      </c>
      <c r="U886" s="763">
        <v>1</v>
      </c>
    </row>
    <row r="887" spans="1:21" ht="14.4" customHeight="1" x14ac:dyDescent="0.3">
      <c r="A887" s="723">
        <v>4</v>
      </c>
      <c r="B887" s="724" t="s">
        <v>2111</v>
      </c>
      <c r="C887" s="724" t="s">
        <v>2400</v>
      </c>
      <c r="D887" s="805" t="s">
        <v>4070</v>
      </c>
      <c r="E887" s="806" t="s">
        <v>2437</v>
      </c>
      <c r="F887" s="724" t="s">
        <v>2396</v>
      </c>
      <c r="G887" s="724" t="s">
        <v>2746</v>
      </c>
      <c r="H887" s="724" t="s">
        <v>563</v>
      </c>
      <c r="I887" s="724" t="s">
        <v>3260</v>
      </c>
      <c r="J887" s="724" t="s">
        <v>3261</v>
      </c>
      <c r="K887" s="724" t="s">
        <v>2779</v>
      </c>
      <c r="L887" s="725">
        <v>507.04</v>
      </c>
      <c r="M887" s="725">
        <v>2028.16</v>
      </c>
      <c r="N887" s="724">
        <v>4</v>
      </c>
      <c r="O887" s="807">
        <v>1</v>
      </c>
      <c r="P887" s="725">
        <v>2028.16</v>
      </c>
      <c r="Q887" s="740">
        <v>1</v>
      </c>
      <c r="R887" s="724">
        <v>4</v>
      </c>
      <c r="S887" s="740">
        <v>1</v>
      </c>
      <c r="T887" s="807">
        <v>1</v>
      </c>
      <c r="U887" s="763">
        <v>1</v>
      </c>
    </row>
    <row r="888" spans="1:21" ht="14.4" customHeight="1" x14ac:dyDescent="0.3">
      <c r="A888" s="723">
        <v>4</v>
      </c>
      <c r="B888" s="724" t="s">
        <v>2111</v>
      </c>
      <c r="C888" s="724" t="s">
        <v>2400</v>
      </c>
      <c r="D888" s="805" t="s">
        <v>4070</v>
      </c>
      <c r="E888" s="806" t="s">
        <v>2437</v>
      </c>
      <c r="F888" s="724" t="s">
        <v>2396</v>
      </c>
      <c r="G888" s="724" t="s">
        <v>2746</v>
      </c>
      <c r="H888" s="724" t="s">
        <v>563</v>
      </c>
      <c r="I888" s="724" t="s">
        <v>3262</v>
      </c>
      <c r="J888" s="724" t="s">
        <v>3263</v>
      </c>
      <c r="K888" s="724" t="s">
        <v>3264</v>
      </c>
      <c r="L888" s="725">
        <v>320</v>
      </c>
      <c r="M888" s="725">
        <v>960</v>
      </c>
      <c r="N888" s="724">
        <v>3</v>
      </c>
      <c r="O888" s="807">
        <v>1</v>
      </c>
      <c r="P888" s="725">
        <v>960</v>
      </c>
      <c r="Q888" s="740">
        <v>1</v>
      </c>
      <c r="R888" s="724">
        <v>3</v>
      </c>
      <c r="S888" s="740">
        <v>1</v>
      </c>
      <c r="T888" s="807">
        <v>1</v>
      </c>
      <c r="U888" s="763">
        <v>1</v>
      </c>
    </row>
    <row r="889" spans="1:21" ht="14.4" customHeight="1" x14ac:dyDescent="0.3">
      <c r="A889" s="723">
        <v>4</v>
      </c>
      <c r="B889" s="724" t="s">
        <v>2111</v>
      </c>
      <c r="C889" s="724" t="s">
        <v>2400</v>
      </c>
      <c r="D889" s="805" t="s">
        <v>4070</v>
      </c>
      <c r="E889" s="806" t="s">
        <v>2437</v>
      </c>
      <c r="F889" s="724" t="s">
        <v>2396</v>
      </c>
      <c r="G889" s="724" t="s">
        <v>2746</v>
      </c>
      <c r="H889" s="724" t="s">
        <v>563</v>
      </c>
      <c r="I889" s="724" t="s">
        <v>3265</v>
      </c>
      <c r="J889" s="724" t="s">
        <v>3266</v>
      </c>
      <c r="K889" s="724" t="s">
        <v>3267</v>
      </c>
      <c r="L889" s="725">
        <v>300</v>
      </c>
      <c r="M889" s="725">
        <v>300</v>
      </c>
      <c r="N889" s="724">
        <v>1</v>
      </c>
      <c r="O889" s="807">
        <v>1</v>
      </c>
      <c r="P889" s="725">
        <v>300</v>
      </c>
      <c r="Q889" s="740">
        <v>1</v>
      </c>
      <c r="R889" s="724">
        <v>1</v>
      </c>
      <c r="S889" s="740">
        <v>1</v>
      </c>
      <c r="T889" s="807">
        <v>1</v>
      </c>
      <c r="U889" s="763">
        <v>1</v>
      </c>
    </row>
    <row r="890" spans="1:21" ht="14.4" customHeight="1" x14ac:dyDescent="0.3">
      <c r="A890" s="723">
        <v>4</v>
      </c>
      <c r="B890" s="724" t="s">
        <v>2111</v>
      </c>
      <c r="C890" s="724" t="s">
        <v>2400</v>
      </c>
      <c r="D890" s="805" t="s">
        <v>4070</v>
      </c>
      <c r="E890" s="806" t="s">
        <v>2437</v>
      </c>
      <c r="F890" s="724" t="s">
        <v>2396</v>
      </c>
      <c r="G890" s="724" t="s">
        <v>2746</v>
      </c>
      <c r="H890" s="724" t="s">
        <v>563</v>
      </c>
      <c r="I890" s="724" t="s">
        <v>2801</v>
      </c>
      <c r="J890" s="724" t="s">
        <v>2802</v>
      </c>
      <c r="K890" s="724" t="s">
        <v>2803</v>
      </c>
      <c r="L890" s="725">
        <v>2816</v>
      </c>
      <c r="M890" s="725">
        <v>76032</v>
      </c>
      <c r="N890" s="724">
        <v>27</v>
      </c>
      <c r="O890" s="807">
        <v>3</v>
      </c>
      <c r="P890" s="725">
        <v>50688</v>
      </c>
      <c r="Q890" s="740">
        <v>0.66666666666666663</v>
      </c>
      <c r="R890" s="724">
        <v>18</v>
      </c>
      <c r="S890" s="740">
        <v>0.66666666666666663</v>
      </c>
      <c r="T890" s="807">
        <v>2</v>
      </c>
      <c r="U890" s="763">
        <v>0.66666666666666663</v>
      </c>
    </row>
    <row r="891" spans="1:21" ht="14.4" customHeight="1" x14ac:dyDescent="0.3">
      <c r="A891" s="723">
        <v>4</v>
      </c>
      <c r="B891" s="724" t="s">
        <v>2111</v>
      </c>
      <c r="C891" s="724" t="s">
        <v>2400</v>
      </c>
      <c r="D891" s="805" t="s">
        <v>4070</v>
      </c>
      <c r="E891" s="806" t="s">
        <v>2437</v>
      </c>
      <c r="F891" s="724" t="s">
        <v>2396</v>
      </c>
      <c r="G891" s="724" t="s">
        <v>2746</v>
      </c>
      <c r="H891" s="724" t="s">
        <v>563</v>
      </c>
      <c r="I891" s="724" t="s">
        <v>3268</v>
      </c>
      <c r="J891" s="724" t="s">
        <v>2805</v>
      </c>
      <c r="K891" s="724" t="s">
        <v>3269</v>
      </c>
      <c r="L891" s="725">
        <v>2412.9</v>
      </c>
      <c r="M891" s="725">
        <v>14477.400000000001</v>
      </c>
      <c r="N891" s="724">
        <v>6</v>
      </c>
      <c r="O891" s="807">
        <v>2</v>
      </c>
      <c r="P891" s="725">
        <v>7238.7000000000007</v>
      </c>
      <c r="Q891" s="740">
        <v>0.5</v>
      </c>
      <c r="R891" s="724">
        <v>3</v>
      </c>
      <c r="S891" s="740">
        <v>0.5</v>
      </c>
      <c r="T891" s="807">
        <v>1</v>
      </c>
      <c r="U891" s="763">
        <v>0.5</v>
      </c>
    </row>
    <row r="892" spans="1:21" ht="14.4" customHeight="1" x14ac:dyDescent="0.3">
      <c r="A892" s="723">
        <v>4</v>
      </c>
      <c r="B892" s="724" t="s">
        <v>2111</v>
      </c>
      <c r="C892" s="724" t="s">
        <v>2400</v>
      </c>
      <c r="D892" s="805" t="s">
        <v>4070</v>
      </c>
      <c r="E892" s="806" t="s">
        <v>2437</v>
      </c>
      <c r="F892" s="724" t="s">
        <v>2396</v>
      </c>
      <c r="G892" s="724" t="s">
        <v>2746</v>
      </c>
      <c r="H892" s="724" t="s">
        <v>563</v>
      </c>
      <c r="I892" s="724" t="s">
        <v>2804</v>
      </c>
      <c r="J892" s="724" t="s">
        <v>2805</v>
      </c>
      <c r="K892" s="724" t="s">
        <v>2806</v>
      </c>
      <c r="L892" s="725">
        <v>2412.9</v>
      </c>
      <c r="M892" s="725">
        <v>9651.6</v>
      </c>
      <c r="N892" s="724">
        <v>4</v>
      </c>
      <c r="O892" s="807">
        <v>2</v>
      </c>
      <c r="P892" s="725">
        <v>9651.6</v>
      </c>
      <c r="Q892" s="740">
        <v>1</v>
      </c>
      <c r="R892" s="724">
        <v>4</v>
      </c>
      <c r="S892" s="740">
        <v>1</v>
      </c>
      <c r="T892" s="807">
        <v>2</v>
      </c>
      <c r="U892" s="763">
        <v>1</v>
      </c>
    </row>
    <row r="893" spans="1:21" ht="14.4" customHeight="1" x14ac:dyDescent="0.3">
      <c r="A893" s="723">
        <v>4</v>
      </c>
      <c r="B893" s="724" t="s">
        <v>2111</v>
      </c>
      <c r="C893" s="724" t="s">
        <v>2400</v>
      </c>
      <c r="D893" s="805" t="s">
        <v>4070</v>
      </c>
      <c r="E893" s="806" t="s">
        <v>2437</v>
      </c>
      <c r="F893" s="724" t="s">
        <v>2396</v>
      </c>
      <c r="G893" s="724" t="s">
        <v>2746</v>
      </c>
      <c r="H893" s="724" t="s">
        <v>563</v>
      </c>
      <c r="I893" s="724" t="s">
        <v>2810</v>
      </c>
      <c r="J893" s="724" t="s">
        <v>2808</v>
      </c>
      <c r="K893" s="724" t="s">
        <v>2811</v>
      </c>
      <c r="L893" s="725">
        <v>1500.3</v>
      </c>
      <c r="M893" s="725">
        <v>15003</v>
      </c>
      <c r="N893" s="724">
        <v>10</v>
      </c>
      <c r="O893" s="807">
        <v>2</v>
      </c>
      <c r="P893" s="725">
        <v>9001.7999999999993</v>
      </c>
      <c r="Q893" s="740">
        <v>0.6</v>
      </c>
      <c r="R893" s="724">
        <v>6</v>
      </c>
      <c r="S893" s="740">
        <v>0.6</v>
      </c>
      <c r="T893" s="807">
        <v>1</v>
      </c>
      <c r="U893" s="763">
        <v>0.5</v>
      </c>
    </row>
    <row r="894" spans="1:21" ht="14.4" customHeight="1" x14ac:dyDescent="0.3">
      <c r="A894" s="723">
        <v>4</v>
      </c>
      <c r="B894" s="724" t="s">
        <v>2111</v>
      </c>
      <c r="C894" s="724" t="s">
        <v>2400</v>
      </c>
      <c r="D894" s="805" t="s">
        <v>4070</v>
      </c>
      <c r="E894" s="806" t="s">
        <v>2437</v>
      </c>
      <c r="F894" s="724" t="s">
        <v>2396</v>
      </c>
      <c r="G894" s="724" t="s">
        <v>2746</v>
      </c>
      <c r="H894" s="724" t="s">
        <v>563</v>
      </c>
      <c r="I894" s="724" t="s">
        <v>3270</v>
      </c>
      <c r="J894" s="724" t="s">
        <v>2813</v>
      </c>
      <c r="K894" s="724" t="s">
        <v>3271</v>
      </c>
      <c r="L894" s="725">
        <v>761.3</v>
      </c>
      <c r="M894" s="725">
        <v>6851.6999999999989</v>
      </c>
      <c r="N894" s="724">
        <v>9</v>
      </c>
      <c r="O894" s="807">
        <v>2</v>
      </c>
      <c r="P894" s="725">
        <v>4567.7999999999993</v>
      </c>
      <c r="Q894" s="740">
        <v>0.66666666666666663</v>
      </c>
      <c r="R894" s="724">
        <v>6</v>
      </c>
      <c r="S894" s="740">
        <v>0.66666666666666663</v>
      </c>
      <c r="T894" s="807">
        <v>1</v>
      </c>
      <c r="U894" s="763">
        <v>0.5</v>
      </c>
    </row>
    <row r="895" spans="1:21" ht="14.4" customHeight="1" x14ac:dyDescent="0.3">
      <c r="A895" s="723">
        <v>4</v>
      </c>
      <c r="B895" s="724" t="s">
        <v>2111</v>
      </c>
      <c r="C895" s="724" t="s">
        <v>2400</v>
      </c>
      <c r="D895" s="805" t="s">
        <v>4070</v>
      </c>
      <c r="E895" s="806" t="s">
        <v>2437</v>
      </c>
      <c r="F895" s="724" t="s">
        <v>2396</v>
      </c>
      <c r="G895" s="724" t="s">
        <v>2746</v>
      </c>
      <c r="H895" s="724" t="s">
        <v>563</v>
      </c>
      <c r="I895" s="724" t="s">
        <v>2818</v>
      </c>
      <c r="J895" s="724" t="s">
        <v>2819</v>
      </c>
      <c r="K895" s="724" t="s">
        <v>2820</v>
      </c>
      <c r="L895" s="725">
        <v>1500.3</v>
      </c>
      <c r="M895" s="725">
        <v>9001.7999999999993</v>
      </c>
      <c r="N895" s="724">
        <v>6</v>
      </c>
      <c r="O895" s="807">
        <v>1</v>
      </c>
      <c r="P895" s="725">
        <v>9001.7999999999993</v>
      </c>
      <c r="Q895" s="740">
        <v>1</v>
      </c>
      <c r="R895" s="724">
        <v>6</v>
      </c>
      <c r="S895" s="740">
        <v>1</v>
      </c>
      <c r="T895" s="807">
        <v>1</v>
      </c>
      <c r="U895" s="763">
        <v>1</v>
      </c>
    </row>
    <row r="896" spans="1:21" ht="14.4" customHeight="1" x14ac:dyDescent="0.3">
      <c r="A896" s="723">
        <v>4</v>
      </c>
      <c r="B896" s="724" t="s">
        <v>2111</v>
      </c>
      <c r="C896" s="724" t="s">
        <v>2400</v>
      </c>
      <c r="D896" s="805" t="s">
        <v>4070</v>
      </c>
      <c r="E896" s="806" t="s">
        <v>2437</v>
      </c>
      <c r="F896" s="724" t="s">
        <v>2396</v>
      </c>
      <c r="G896" s="724" t="s">
        <v>2746</v>
      </c>
      <c r="H896" s="724" t="s">
        <v>563</v>
      </c>
      <c r="I896" s="724" t="s">
        <v>2824</v>
      </c>
      <c r="J896" s="724" t="s">
        <v>2822</v>
      </c>
      <c r="K896" s="724" t="s">
        <v>2825</v>
      </c>
      <c r="L896" s="725">
        <v>1987.45</v>
      </c>
      <c r="M896" s="725">
        <v>11924.7</v>
      </c>
      <c r="N896" s="724">
        <v>6</v>
      </c>
      <c r="O896" s="807">
        <v>2</v>
      </c>
      <c r="P896" s="725">
        <v>11924.7</v>
      </c>
      <c r="Q896" s="740">
        <v>1</v>
      </c>
      <c r="R896" s="724">
        <v>6</v>
      </c>
      <c r="S896" s="740">
        <v>1</v>
      </c>
      <c r="T896" s="807">
        <v>2</v>
      </c>
      <c r="U896" s="763">
        <v>1</v>
      </c>
    </row>
    <row r="897" spans="1:21" ht="14.4" customHeight="1" x14ac:dyDescent="0.3">
      <c r="A897" s="723">
        <v>4</v>
      </c>
      <c r="B897" s="724" t="s">
        <v>2111</v>
      </c>
      <c r="C897" s="724" t="s">
        <v>2400</v>
      </c>
      <c r="D897" s="805" t="s">
        <v>4070</v>
      </c>
      <c r="E897" s="806" t="s">
        <v>2437</v>
      </c>
      <c r="F897" s="724" t="s">
        <v>2396</v>
      </c>
      <c r="G897" s="724" t="s">
        <v>2746</v>
      </c>
      <c r="H897" s="724" t="s">
        <v>563</v>
      </c>
      <c r="I897" s="724" t="s">
        <v>2829</v>
      </c>
      <c r="J897" s="724" t="s">
        <v>2827</v>
      </c>
      <c r="K897" s="724" t="s">
        <v>2830</v>
      </c>
      <c r="L897" s="725">
        <v>711.08</v>
      </c>
      <c r="M897" s="725">
        <v>4266.4800000000005</v>
      </c>
      <c r="N897" s="724">
        <v>6</v>
      </c>
      <c r="O897" s="807">
        <v>1</v>
      </c>
      <c r="P897" s="725">
        <v>4266.4800000000005</v>
      </c>
      <c r="Q897" s="740">
        <v>1</v>
      </c>
      <c r="R897" s="724">
        <v>6</v>
      </c>
      <c r="S897" s="740">
        <v>1</v>
      </c>
      <c r="T897" s="807">
        <v>1</v>
      </c>
      <c r="U897" s="763">
        <v>1</v>
      </c>
    </row>
    <row r="898" spans="1:21" ht="14.4" customHeight="1" x14ac:dyDescent="0.3">
      <c r="A898" s="723">
        <v>4</v>
      </c>
      <c r="B898" s="724" t="s">
        <v>2111</v>
      </c>
      <c r="C898" s="724" t="s">
        <v>2400</v>
      </c>
      <c r="D898" s="805" t="s">
        <v>4070</v>
      </c>
      <c r="E898" s="806" t="s">
        <v>2437</v>
      </c>
      <c r="F898" s="724" t="s">
        <v>2396</v>
      </c>
      <c r="G898" s="724" t="s">
        <v>2746</v>
      </c>
      <c r="H898" s="724" t="s">
        <v>563</v>
      </c>
      <c r="I898" s="724" t="s">
        <v>2831</v>
      </c>
      <c r="J898" s="724" t="s">
        <v>2832</v>
      </c>
      <c r="K898" s="724" t="s">
        <v>2833</v>
      </c>
      <c r="L898" s="725">
        <v>1074.31</v>
      </c>
      <c r="M898" s="725">
        <v>6445.86</v>
      </c>
      <c r="N898" s="724">
        <v>6</v>
      </c>
      <c r="O898" s="807">
        <v>1</v>
      </c>
      <c r="P898" s="725">
        <v>6445.86</v>
      </c>
      <c r="Q898" s="740">
        <v>1</v>
      </c>
      <c r="R898" s="724">
        <v>6</v>
      </c>
      <c r="S898" s="740">
        <v>1</v>
      </c>
      <c r="T898" s="807">
        <v>1</v>
      </c>
      <c r="U898" s="763">
        <v>1</v>
      </c>
    </row>
    <row r="899" spans="1:21" ht="14.4" customHeight="1" x14ac:dyDescent="0.3">
      <c r="A899" s="723">
        <v>4</v>
      </c>
      <c r="B899" s="724" t="s">
        <v>2111</v>
      </c>
      <c r="C899" s="724" t="s">
        <v>2400</v>
      </c>
      <c r="D899" s="805" t="s">
        <v>4070</v>
      </c>
      <c r="E899" s="806" t="s">
        <v>2437</v>
      </c>
      <c r="F899" s="724" t="s">
        <v>2396</v>
      </c>
      <c r="G899" s="724" t="s">
        <v>2746</v>
      </c>
      <c r="H899" s="724" t="s">
        <v>563</v>
      </c>
      <c r="I899" s="724" t="s">
        <v>2834</v>
      </c>
      <c r="J899" s="724" t="s">
        <v>2832</v>
      </c>
      <c r="K899" s="724" t="s">
        <v>2835</v>
      </c>
      <c r="L899" s="725">
        <v>1074.31</v>
      </c>
      <c r="M899" s="725">
        <v>19337.579999999998</v>
      </c>
      <c r="N899" s="724">
        <v>18</v>
      </c>
      <c r="O899" s="807">
        <v>2</v>
      </c>
      <c r="P899" s="725">
        <v>19337.579999999998</v>
      </c>
      <c r="Q899" s="740">
        <v>1</v>
      </c>
      <c r="R899" s="724">
        <v>18</v>
      </c>
      <c r="S899" s="740">
        <v>1</v>
      </c>
      <c r="T899" s="807">
        <v>2</v>
      </c>
      <c r="U899" s="763">
        <v>1</v>
      </c>
    </row>
    <row r="900" spans="1:21" ht="14.4" customHeight="1" x14ac:dyDescent="0.3">
      <c r="A900" s="723">
        <v>4</v>
      </c>
      <c r="B900" s="724" t="s">
        <v>2111</v>
      </c>
      <c r="C900" s="724" t="s">
        <v>2400</v>
      </c>
      <c r="D900" s="805" t="s">
        <v>4070</v>
      </c>
      <c r="E900" s="806" t="s">
        <v>2437</v>
      </c>
      <c r="F900" s="724" t="s">
        <v>2396</v>
      </c>
      <c r="G900" s="724" t="s">
        <v>2746</v>
      </c>
      <c r="H900" s="724" t="s">
        <v>563</v>
      </c>
      <c r="I900" s="724" t="s">
        <v>3445</v>
      </c>
      <c r="J900" s="724" t="s">
        <v>3643</v>
      </c>
      <c r="K900" s="724" t="s">
        <v>3644</v>
      </c>
      <c r="L900" s="725">
        <v>369.69</v>
      </c>
      <c r="M900" s="725">
        <v>369.69</v>
      </c>
      <c r="N900" s="724">
        <v>1</v>
      </c>
      <c r="O900" s="807">
        <v>1</v>
      </c>
      <c r="P900" s="725">
        <v>369.69</v>
      </c>
      <c r="Q900" s="740">
        <v>1</v>
      </c>
      <c r="R900" s="724">
        <v>1</v>
      </c>
      <c r="S900" s="740">
        <v>1</v>
      </c>
      <c r="T900" s="807">
        <v>1</v>
      </c>
      <c r="U900" s="763">
        <v>1</v>
      </c>
    </row>
    <row r="901" spans="1:21" ht="14.4" customHeight="1" x14ac:dyDescent="0.3">
      <c r="A901" s="723">
        <v>4</v>
      </c>
      <c r="B901" s="724" t="s">
        <v>2111</v>
      </c>
      <c r="C901" s="724" t="s">
        <v>2400</v>
      </c>
      <c r="D901" s="805" t="s">
        <v>4070</v>
      </c>
      <c r="E901" s="806" t="s">
        <v>2437</v>
      </c>
      <c r="F901" s="724" t="s">
        <v>2396</v>
      </c>
      <c r="G901" s="724" t="s">
        <v>2746</v>
      </c>
      <c r="H901" s="724" t="s">
        <v>563</v>
      </c>
      <c r="I901" s="724" t="s">
        <v>1182</v>
      </c>
      <c r="J901" s="724" t="s">
        <v>2836</v>
      </c>
      <c r="K901" s="724" t="s">
        <v>2837</v>
      </c>
      <c r="L901" s="725">
        <v>1430.6</v>
      </c>
      <c r="M901" s="725">
        <v>4291.7999999999993</v>
      </c>
      <c r="N901" s="724">
        <v>3</v>
      </c>
      <c r="O901" s="807">
        <v>2</v>
      </c>
      <c r="P901" s="725">
        <v>1430.6</v>
      </c>
      <c r="Q901" s="740">
        <v>0.33333333333333337</v>
      </c>
      <c r="R901" s="724">
        <v>1</v>
      </c>
      <c r="S901" s="740">
        <v>0.33333333333333331</v>
      </c>
      <c r="T901" s="807">
        <v>1</v>
      </c>
      <c r="U901" s="763">
        <v>0.5</v>
      </c>
    </row>
    <row r="902" spans="1:21" ht="14.4" customHeight="1" x14ac:dyDescent="0.3">
      <c r="A902" s="723">
        <v>4</v>
      </c>
      <c r="B902" s="724" t="s">
        <v>2111</v>
      </c>
      <c r="C902" s="724" t="s">
        <v>2400</v>
      </c>
      <c r="D902" s="805" t="s">
        <v>4070</v>
      </c>
      <c r="E902" s="806" t="s">
        <v>2437</v>
      </c>
      <c r="F902" s="724" t="s">
        <v>2396</v>
      </c>
      <c r="G902" s="724" t="s">
        <v>2746</v>
      </c>
      <c r="H902" s="724" t="s">
        <v>563</v>
      </c>
      <c r="I902" s="724" t="s">
        <v>2838</v>
      </c>
      <c r="J902" s="724" t="s">
        <v>2839</v>
      </c>
      <c r="K902" s="724" t="s">
        <v>2767</v>
      </c>
      <c r="L902" s="725">
        <v>500</v>
      </c>
      <c r="M902" s="725">
        <v>6500</v>
      </c>
      <c r="N902" s="724">
        <v>13</v>
      </c>
      <c r="O902" s="807">
        <v>7</v>
      </c>
      <c r="P902" s="725">
        <v>6500</v>
      </c>
      <c r="Q902" s="740">
        <v>1</v>
      </c>
      <c r="R902" s="724">
        <v>13</v>
      </c>
      <c r="S902" s="740">
        <v>1</v>
      </c>
      <c r="T902" s="807">
        <v>7</v>
      </c>
      <c r="U902" s="763">
        <v>1</v>
      </c>
    </row>
    <row r="903" spans="1:21" ht="14.4" customHeight="1" x14ac:dyDescent="0.3">
      <c r="A903" s="723">
        <v>4</v>
      </c>
      <c r="B903" s="724" t="s">
        <v>2111</v>
      </c>
      <c r="C903" s="724" t="s">
        <v>2400</v>
      </c>
      <c r="D903" s="805" t="s">
        <v>4070</v>
      </c>
      <c r="E903" s="806" t="s">
        <v>2437</v>
      </c>
      <c r="F903" s="724" t="s">
        <v>2396</v>
      </c>
      <c r="G903" s="724" t="s">
        <v>2746</v>
      </c>
      <c r="H903" s="724" t="s">
        <v>563</v>
      </c>
      <c r="I903" s="724" t="s">
        <v>2840</v>
      </c>
      <c r="J903" s="724" t="s">
        <v>2841</v>
      </c>
      <c r="K903" s="724" t="s">
        <v>2842</v>
      </c>
      <c r="L903" s="725">
        <v>556</v>
      </c>
      <c r="M903" s="725">
        <v>10564</v>
      </c>
      <c r="N903" s="724">
        <v>19</v>
      </c>
      <c r="O903" s="807">
        <v>8</v>
      </c>
      <c r="P903" s="725">
        <v>10564</v>
      </c>
      <c r="Q903" s="740">
        <v>1</v>
      </c>
      <c r="R903" s="724">
        <v>19</v>
      </c>
      <c r="S903" s="740">
        <v>1</v>
      </c>
      <c r="T903" s="807">
        <v>8</v>
      </c>
      <c r="U903" s="763">
        <v>1</v>
      </c>
    </row>
    <row r="904" spans="1:21" ht="14.4" customHeight="1" x14ac:dyDescent="0.3">
      <c r="A904" s="723">
        <v>4</v>
      </c>
      <c r="B904" s="724" t="s">
        <v>2111</v>
      </c>
      <c r="C904" s="724" t="s">
        <v>2400</v>
      </c>
      <c r="D904" s="805" t="s">
        <v>4070</v>
      </c>
      <c r="E904" s="806" t="s">
        <v>2437</v>
      </c>
      <c r="F904" s="724" t="s">
        <v>2396</v>
      </c>
      <c r="G904" s="724" t="s">
        <v>2746</v>
      </c>
      <c r="H904" s="724" t="s">
        <v>563</v>
      </c>
      <c r="I904" s="724" t="s">
        <v>3272</v>
      </c>
      <c r="J904" s="724" t="s">
        <v>3273</v>
      </c>
      <c r="K904" s="724" t="s">
        <v>3274</v>
      </c>
      <c r="L904" s="725">
        <v>5343.9</v>
      </c>
      <c r="M904" s="725">
        <v>16031.699999999999</v>
      </c>
      <c r="N904" s="724">
        <v>3</v>
      </c>
      <c r="O904" s="807">
        <v>1</v>
      </c>
      <c r="P904" s="725">
        <v>16031.699999999999</v>
      </c>
      <c r="Q904" s="740">
        <v>1</v>
      </c>
      <c r="R904" s="724">
        <v>3</v>
      </c>
      <c r="S904" s="740">
        <v>1</v>
      </c>
      <c r="T904" s="807">
        <v>1</v>
      </c>
      <c r="U904" s="763">
        <v>1</v>
      </c>
    </row>
    <row r="905" spans="1:21" ht="14.4" customHeight="1" x14ac:dyDescent="0.3">
      <c r="A905" s="723">
        <v>4</v>
      </c>
      <c r="B905" s="724" t="s">
        <v>2111</v>
      </c>
      <c r="C905" s="724" t="s">
        <v>2400</v>
      </c>
      <c r="D905" s="805" t="s">
        <v>4070</v>
      </c>
      <c r="E905" s="806" t="s">
        <v>2437</v>
      </c>
      <c r="F905" s="724" t="s">
        <v>2396</v>
      </c>
      <c r="G905" s="724" t="s">
        <v>2746</v>
      </c>
      <c r="H905" s="724" t="s">
        <v>563</v>
      </c>
      <c r="I905" s="724" t="s">
        <v>2843</v>
      </c>
      <c r="J905" s="724" t="s">
        <v>2844</v>
      </c>
      <c r="K905" s="724" t="s">
        <v>2749</v>
      </c>
      <c r="L905" s="725">
        <v>1080</v>
      </c>
      <c r="M905" s="725">
        <v>3240</v>
      </c>
      <c r="N905" s="724">
        <v>3</v>
      </c>
      <c r="O905" s="807">
        <v>3</v>
      </c>
      <c r="P905" s="725">
        <v>2160</v>
      </c>
      <c r="Q905" s="740">
        <v>0.66666666666666663</v>
      </c>
      <c r="R905" s="724">
        <v>2</v>
      </c>
      <c r="S905" s="740">
        <v>0.66666666666666663</v>
      </c>
      <c r="T905" s="807">
        <v>2</v>
      </c>
      <c r="U905" s="763">
        <v>0.66666666666666663</v>
      </c>
    </row>
    <row r="906" spans="1:21" ht="14.4" customHeight="1" x14ac:dyDescent="0.3">
      <c r="A906" s="723">
        <v>4</v>
      </c>
      <c r="B906" s="724" t="s">
        <v>2111</v>
      </c>
      <c r="C906" s="724" t="s">
        <v>2400</v>
      </c>
      <c r="D906" s="805" t="s">
        <v>4070</v>
      </c>
      <c r="E906" s="806" t="s">
        <v>2437</v>
      </c>
      <c r="F906" s="724" t="s">
        <v>2396</v>
      </c>
      <c r="G906" s="724" t="s">
        <v>2746</v>
      </c>
      <c r="H906" s="724" t="s">
        <v>563</v>
      </c>
      <c r="I906" s="724" t="s">
        <v>2845</v>
      </c>
      <c r="J906" s="724" t="s">
        <v>2846</v>
      </c>
      <c r="K906" s="724" t="s">
        <v>1774</v>
      </c>
      <c r="L906" s="725">
        <v>600</v>
      </c>
      <c r="M906" s="725">
        <v>6600</v>
      </c>
      <c r="N906" s="724">
        <v>11</v>
      </c>
      <c r="O906" s="807">
        <v>11</v>
      </c>
      <c r="P906" s="725">
        <v>6600</v>
      </c>
      <c r="Q906" s="740">
        <v>1</v>
      </c>
      <c r="R906" s="724">
        <v>11</v>
      </c>
      <c r="S906" s="740">
        <v>1</v>
      </c>
      <c r="T906" s="807">
        <v>11</v>
      </c>
      <c r="U906" s="763">
        <v>1</v>
      </c>
    </row>
    <row r="907" spans="1:21" ht="14.4" customHeight="1" x14ac:dyDescent="0.3">
      <c r="A907" s="723">
        <v>4</v>
      </c>
      <c r="B907" s="724" t="s">
        <v>2111</v>
      </c>
      <c r="C907" s="724" t="s">
        <v>2400</v>
      </c>
      <c r="D907" s="805" t="s">
        <v>4070</v>
      </c>
      <c r="E907" s="806" t="s">
        <v>2437</v>
      </c>
      <c r="F907" s="724" t="s">
        <v>2396</v>
      </c>
      <c r="G907" s="724" t="s">
        <v>2746</v>
      </c>
      <c r="H907" s="724" t="s">
        <v>563</v>
      </c>
      <c r="I907" s="724" t="s">
        <v>2847</v>
      </c>
      <c r="J907" s="724" t="s">
        <v>2848</v>
      </c>
      <c r="K907" s="724" t="s">
        <v>2849</v>
      </c>
      <c r="L907" s="725">
        <v>500</v>
      </c>
      <c r="M907" s="725">
        <v>3000</v>
      </c>
      <c r="N907" s="724">
        <v>6</v>
      </c>
      <c r="O907" s="807">
        <v>3</v>
      </c>
      <c r="P907" s="725">
        <v>3000</v>
      </c>
      <c r="Q907" s="740">
        <v>1</v>
      </c>
      <c r="R907" s="724">
        <v>6</v>
      </c>
      <c r="S907" s="740">
        <v>1</v>
      </c>
      <c r="T907" s="807">
        <v>3</v>
      </c>
      <c r="U907" s="763">
        <v>1</v>
      </c>
    </row>
    <row r="908" spans="1:21" ht="14.4" customHeight="1" x14ac:dyDescent="0.3">
      <c r="A908" s="723">
        <v>4</v>
      </c>
      <c r="B908" s="724" t="s">
        <v>2111</v>
      </c>
      <c r="C908" s="724" t="s">
        <v>2400</v>
      </c>
      <c r="D908" s="805" t="s">
        <v>4070</v>
      </c>
      <c r="E908" s="806" t="s">
        <v>2437</v>
      </c>
      <c r="F908" s="724" t="s">
        <v>2396</v>
      </c>
      <c r="G908" s="724" t="s">
        <v>2746</v>
      </c>
      <c r="H908" s="724" t="s">
        <v>563</v>
      </c>
      <c r="I908" s="724" t="s">
        <v>2850</v>
      </c>
      <c r="J908" s="724" t="s">
        <v>2851</v>
      </c>
      <c r="K908" s="724" t="s">
        <v>1774</v>
      </c>
      <c r="L908" s="725">
        <v>1000</v>
      </c>
      <c r="M908" s="725">
        <v>10000</v>
      </c>
      <c r="N908" s="724">
        <v>10</v>
      </c>
      <c r="O908" s="807">
        <v>8</v>
      </c>
      <c r="P908" s="725">
        <v>10000</v>
      </c>
      <c r="Q908" s="740">
        <v>1</v>
      </c>
      <c r="R908" s="724">
        <v>10</v>
      </c>
      <c r="S908" s="740">
        <v>1</v>
      </c>
      <c r="T908" s="807">
        <v>8</v>
      </c>
      <c r="U908" s="763">
        <v>1</v>
      </c>
    </row>
    <row r="909" spans="1:21" ht="14.4" customHeight="1" x14ac:dyDescent="0.3">
      <c r="A909" s="723">
        <v>4</v>
      </c>
      <c r="B909" s="724" t="s">
        <v>2111</v>
      </c>
      <c r="C909" s="724" t="s">
        <v>2400</v>
      </c>
      <c r="D909" s="805" t="s">
        <v>4070</v>
      </c>
      <c r="E909" s="806" t="s">
        <v>2437</v>
      </c>
      <c r="F909" s="724" t="s">
        <v>2396</v>
      </c>
      <c r="G909" s="724" t="s">
        <v>2746</v>
      </c>
      <c r="H909" s="724" t="s">
        <v>563</v>
      </c>
      <c r="I909" s="724" t="s">
        <v>2852</v>
      </c>
      <c r="J909" s="724" t="s">
        <v>2853</v>
      </c>
      <c r="K909" s="724" t="s">
        <v>2854</v>
      </c>
      <c r="L909" s="725">
        <v>3000</v>
      </c>
      <c r="M909" s="725">
        <v>9000</v>
      </c>
      <c r="N909" s="724">
        <v>3</v>
      </c>
      <c r="O909" s="807">
        <v>1</v>
      </c>
      <c r="P909" s="725">
        <v>9000</v>
      </c>
      <c r="Q909" s="740">
        <v>1</v>
      </c>
      <c r="R909" s="724">
        <v>3</v>
      </c>
      <c r="S909" s="740">
        <v>1</v>
      </c>
      <c r="T909" s="807">
        <v>1</v>
      </c>
      <c r="U909" s="763">
        <v>1</v>
      </c>
    </row>
    <row r="910" spans="1:21" ht="14.4" customHeight="1" x14ac:dyDescent="0.3">
      <c r="A910" s="723">
        <v>4</v>
      </c>
      <c r="B910" s="724" t="s">
        <v>2111</v>
      </c>
      <c r="C910" s="724" t="s">
        <v>2400</v>
      </c>
      <c r="D910" s="805" t="s">
        <v>4070</v>
      </c>
      <c r="E910" s="806" t="s">
        <v>2437</v>
      </c>
      <c r="F910" s="724" t="s">
        <v>2396</v>
      </c>
      <c r="G910" s="724" t="s">
        <v>2746</v>
      </c>
      <c r="H910" s="724" t="s">
        <v>563</v>
      </c>
      <c r="I910" s="724" t="s">
        <v>3645</v>
      </c>
      <c r="J910" s="724" t="s">
        <v>2853</v>
      </c>
      <c r="K910" s="724" t="s">
        <v>3646</v>
      </c>
      <c r="L910" s="725">
        <v>3000</v>
      </c>
      <c r="M910" s="725">
        <v>12000</v>
      </c>
      <c r="N910" s="724">
        <v>4</v>
      </c>
      <c r="O910" s="807">
        <v>2</v>
      </c>
      <c r="P910" s="725">
        <v>12000</v>
      </c>
      <c r="Q910" s="740">
        <v>1</v>
      </c>
      <c r="R910" s="724">
        <v>4</v>
      </c>
      <c r="S910" s="740">
        <v>1</v>
      </c>
      <c r="T910" s="807">
        <v>2</v>
      </c>
      <c r="U910" s="763">
        <v>1</v>
      </c>
    </row>
    <row r="911" spans="1:21" ht="14.4" customHeight="1" x14ac:dyDescent="0.3">
      <c r="A911" s="723">
        <v>4</v>
      </c>
      <c r="B911" s="724" t="s">
        <v>2111</v>
      </c>
      <c r="C911" s="724" t="s">
        <v>2400</v>
      </c>
      <c r="D911" s="805" t="s">
        <v>4070</v>
      </c>
      <c r="E911" s="806" t="s">
        <v>2437</v>
      </c>
      <c r="F911" s="724" t="s">
        <v>2396</v>
      </c>
      <c r="G911" s="724" t="s">
        <v>2746</v>
      </c>
      <c r="H911" s="724" t="s">
        <v>563</v>
      </c>
      <c r="I911" s="724" t="s">
        <v>2855</v>
      </c>
      <c r="J911" s="724" t="s">
        <v>2856</v>
      </c>
      <c r="K911" s="724" t="s">
        <v>2849</v>
      </c>
      <c r="L911" s="725">
        <v>300</v>
      </c>
      <c r="M911" s="725">
        <v>3600</v>
      </c>
      <c r="N911" s="724">
        <v>12</v>
      </c>
      <c r="O911" s="807">
        <v>10</v>
      </c>
      <c r="P911" s="725">
        <v>3600</v>
      </c>
      <c r="Q911" s="740">
        <v>1</v>
      </c>
      <c r="R911" s="724">
        <v>12</v>
      </c>
      <c r="S911" s="740">
        <v>1</v>
      </c>
      <c r="T911" s="807">
        <v>10</v>
      </c>
      <c r="U911" s="763">
        <v>1</v>
      </c>
    </row>
    <row r="912" spans="1:21" ht="14.4" customHeight="1" x14ac:dyDescent="0.3">
      <c r="A912" s="723">
        <v>4</v>
      </c>
      <c r="B912" s="724" t="s">
        <v>2111</v>
      </c>
      <c r="C912" s="724" t="s">
        <v>2400</v>
      </c>
      <c r="D912" s="805" t="s">
        <v>4070</v>
      </c>
      <c r="E912" s="806" t="s">
        <v>2437</v>
      </c>
      <c r="F912" s="724" t="s">
        <v>2396</v>
      </c>
      <c r="G912" s="724" t="s">
        <v>2746</v>
      </c>
      <c r="H912" s="724" t="s">
        <v>563</v>
      </c>
      <c r="I912" s="724" t="s">
        <v>3275</v>
      </c>
      <c r="J912" s="724" t="s">
        <v>3276</v>
      </c>
      <c r="K912" s="724" t="s">
        <v>2849</v>
      </c>
      <c r="L912" s="725">
        <v>300</v>
      </c>
      <c r="M912" s="725">
        <v>600</v>
      </c>
      <c r="N912" s="724">
        <v>2</v>
      </c>
      <c r="O912" s="807">
        <v>1</v>
      </c>
      <c r="P912" s="725">
        <v>600</v>
      </c>
      <c r="Q912" s="740">
        <v>1</v>
      </c>
      <c r="R912" s="724">
        <v>2</v>
      </c>
      <c r="S912" s="740">
        <v>1</v>
      </c>
      <c r="T912" s="807">
        <v>1</v>
      </c>
      <c r="U912" s="763">
        <v>1</v>
      </c>
    </row>
    <row r="913" spans="1:21" ht="14.4" customHeight="1" x14ac:dyDescent="0.3">
      <c r="A913" s="723">
        <v>4</v>
      </c>
      <c r="B913" s="724" t="s">
        <v>2111</v>
      </c>
      <c r="C913" s="724" t="s">
        <v>2400</v>
      </c>
      <c r="D913" s="805" t="s">
        <v>4070</v>
      </c>
      <c r="E913" s="806" t="s">
        <v>2437</v>
      </c>
      <c r="F913" s="724" t="s">
        <v>2396</v>
      </c>
      <c r="G913" s="724" t="s">
        <v>2746</v>
      </c>
      <c r="H913" s="724" t="s">
        <v>563</v>
      </c>
      <c r="I913" s="724" t="s">
        <v>3277</v>
      </c>
      <c r="J913" s="724" t="s">
        <v>3278</v>
      </c>
      <c r="K913" s="724" t="s">
        <v>3279</v>
      </c>
      <c r="L913" s="725">
        <v>525.23</v>
      </c>
      <c r="M913" s="725">
        <v>525.23</v>
      </c>
      <c r="N913" s="724">
        <v>1</v>
      </c>
      <c r="O913" s="807">
        <v>1</v>
      </c>
      <c r="P913" s="725">
        <v>525.23</v>
      </c>
      <c r="Q913" s="740">
        <v>1</v>
      </c>
      <c r="R913" s="724">
        <v>1</v>
      </c>
      <c r="S913" s="740">
        <v>1</v>
      </c>
      <c r="T913" s="807">
        <v>1</v>
      </c>
      <c r="U913" s="763">
        <v>1</v>
      </c>
    </row>
    <row r="914" spans="1:21" ht="14.4" customHeight="1" x14ac:dyDescent="0.3">
      <c r="A914" s="723">
        <v>4</v>
      </c>
      <c r="B914" s="724" t="s">
        <v>2111</v>
      </c>
      <c r="C914" s="724" t="s">
        <v>2400</v>
      </c>
      <c r="D914" s="805" t="s">
        <v>4070</v>
      </c>
      <c r="E914" s="806" t="s">
        <v>2437</v>
      </c>
      <c r="F914" s="724" t="s">
        <v>2396</v>
      </c>
      <c r="G914" s="724" t="s">
        <v>2746</v>
      </c>
      <c r="H914" s="724" t="s">
        <v>563</v>
      </c>
      <c r="I914" s="724" t="s">
        <v>3280</v>
      </c>
      <c r="J914" s="724" t="s">
        <v>3281</v>
      </c>
      <c r="K914" s="724" t="s">
        <v>2776</v>
      </c>
      <c r="L914" s="725">
        <v>193.9</v>
      </c>
      <c r="M914" s="725">
        <v>193.9</v>
      </c>
      <c r="N914" s="724">
        <v>1</v>
      </c>
      <c r="O914" s="807">
        <v>1</v>
      </c>
      <c r="P914" s="725">
        <v>193.9</v>
      </c>
      <c r="Q914" s="740">
        <v>1</v>
      </c>
      <c r="R914" s="724">
        <v>1</v>
      </c>
      <c r="S914" s="740">
        <v>1</v>
      </c>
      <c r="T914" s="807">
        <v>1</v>
      </c>
      <c r="U914" s="763">
        <v>1</v>
      </c>
    </row>
    <row r="915" spans="1:21" ht="14.4" customHeight="1" x14ac:dyDescent="0.3">
      <c r="A915" s="723">
        <v>4</v>
      </c>
      <c r="B915" s="724" t="s">
        <v>2111</v>
      </c>
      <c r="C915" s="724" t="s">
        <v>2400</v>
      </c>
      <c r="D915" s="805" t="s">
        <v>4070</v>
      </c>
      <c r="E915" s="806" t="s">
        <v>2437</v>
      </c>
      <c r="F915" s="724" t="s">
        <v>2396</v>
      </c>
      <c r="G915" s="724" t="s">
        <v>2746</v>
      </c>
      <c r="H915" s="724" t="s">
        <v>563</v>
      </c>
      <c r="I915" s="724" t="s">
        <v>3647</v>
      </c>
      <c r="J915" s="724" t="s">
        <v>3648</v>
      </c>
      <c r="K915" s="724" t="s">
        <v>3649</v>
      </c>
      <c r="L915" s="725">
        <v>856.97</v>
      </c>
      <c r="M915" s="725">
        <v>5141.82</v>
      </c>
      <c r="N915" s="724">
        <v>6</v>
      </c>
      <c r="O915" s="807">
        <v>1</v>
      </c>
      <c r="P915" s="725">
        <v>5141.82</v>
      </c>
      <c r="Q915" s="740">
        <v>1</v>
      </c>
      <c r="R915" s="724">
        <v>6</v>
      </c>
      <c r="S915" s="740">
        <v>1</v>
      </c>
      <c r="T915" s="807">
        <v>1</v>
      </c>
      <c r="U915" s="763">
        <v>1</v>
      </c>
    </row>
    <row r="916" spans="1:21" ht="14.4" customHeight="1" x14ac:dyDescent="0.3">
      <c r="A916" s="723">
        <v>4</v>
      </c>
      <c r="B916" s="724" t="s">
        <v>2111</v>
      </c>
      <c r="C916" s="724" t="s">
        <v>2400</v>
      </c>
      <c r="D916" s="805" t="s">
        <v>4070</v>
      </c>
      <c r="E916" s="806" t="s">
        <v>2437</v>
      </c>
      <c r="F916" s="724" t="s">
        <v>2396</v>
      </c>
      <c r="G916" s="724" t="s">
        <v>2746</v>
      </c>
      <c r="H916" s="724" t="s">
        <v>563</v>
      </c>
      <c r="I916" s="724" t="s">
        <v>2857</v>
      </c>
      <c r="J916" s="724" t="s">
        <v>2858</v>
      </c>
      <c r="K916" s="724" t="s">
        <v>2859</v>
      </c>
      <c r="L916" s="725">
        <v>453.2</v>
      </c>
      <c r="M916" s="725">
        <v>906.4</v>
      </c>
      <c r="N916" s="724">
        <v>2</v>
      </c>
      <c r="O916" s="807">
        <v>1</v>
      </c>
      <c r="P916" s="725">
        <v>906.4</v>
      </c>
      <c r="Q916" s="740">
        <v>1</v>
      </c>
      <c r="R916" s="724">
        <v>2</v>
      </c>
      <c r="S916" s="740">
        <v>1</v>
      </c>
      <c r="T916" s="807">
        <v>1</v>
      </c>
      <c r="U916" s="763">
        <v>1</v>
      </c>
    </row>
    <row r="917" spans="1:21" ht="14.4" customHeight="1" x14ac:dyDescent="0.3">
      <c r="A917" s="723">
        <v>4</v>
      </c>
      <c r="B917" s="724" t="s">
        <v>2111</v>
      </c>
      <c r="C917" s="724" t="s">
        <v>2400</v>
      </c>
      <c r="D917" s="805" t="s">
        <v>4070</v>
      </c>
      <c r="E917" s="806" t="s">
        <v>2437</v>
      </c>
      <c r="F917" s="724" t="s">
        <v>2396</v>
      </c>
      <c r="G917" s="724" t="s">
        <v>2746</v>
      </c>
      <c r="H917" s="724" t="s">
        <v>563</v>
      </c>
      <c r="I917" s="724" t="s">
        <v>3288</v>
      </c>
      <c r="J917" s="724" t="s">
        <v>3289</v>
      </c>
      <c r="K917" s="724" t="s">
        <v>3290</v>
      </c>
      <c r="L917" s="725">
        <v>5343.9</v>
      </c>
      <c r="M917" s="725">
        <v>10687.8</v>
      </c>
      <c r="N917" s="724">
        <v>2</v>
      </c>
      <c r="O917" s="807">
        <v>1</v>
      </c>
      <c r="P917" s="725">
        <v>10687.8</v>
      </c>
      <c r="Q917" s="740">
        <v>1</v>
      </c>
      <c r="R917" s="724">
        <v>2</v>
      </c>
      <c r="S917" s="740">
        <v>1</v>
      </c>
      <c r="T917" s="807">
        <v>1</v>
      </c>
      <c r="U917" s="763">
        <v>1</v>
      </c>
    </row>
    <row r="918" spans="1:21" ht="14.4" customHeight="1" x14ac:dyDescent="0.3">
      <c r="A918" s="723">
        <v>4</v>
      </c>
      <c r="B918" s="724" t="s">
        <v>2111</v>
      </c>
      <c r="C918" s="724" t="s">
        <v>2400</v>
      </c>
      <c r="D918" s="805" t="s">
        <v>4070</v>
      </c>
      <c r="E918" s="806" t="s">
        <v>2437</v>
      </c>
      <c r="F918" s="724" t="s">
        <v>2396</v>
      </c>
      <c r="G918" s="724" t="s">
        <v>2746</v>
      </c>
      <c r="H918" s="724" t="s">
        <v>563</v>
      </c>
      <c r="I918" s="724" t="s">
        <v>3291</v>
      </c>
      <c r="J918" s="724" t="s">
        <v>3292</v>
      </c>
      <c r="K918" s="724" t="s">
        <v>3293</v>
      </c>
      <c r="L918" s="725">
        <v>5343.9</v>
      </c>
      <c r="M918" s="725">
        <v>5343.9</v>
      </c>
      <c r="N918" s="724">
        <v>1</v>
      </c>
      <c r="O918" s="807">
        <v>1</v>
      </c>
      <c r="P918" s="725">
        <v>5343.9</v>
      </c>
      <c r="Q918" s="740">
        <v>1</v>
      </c>
      <c r="R918" s="724">
        <v>1</v>
      </c>
      <c r="S918" s="740">
        <v>1</v>
      </c>
      <c r="T918" s="807">
        <v>1</v>
      </c>
      <c r="U918" s="763">
        <v>1</v>
      </c>
    </row>
    <row r="919" spans="1:21" ht="14.4" customHeight="1" x14ac:dyDescent="0.3">
      <c r="A919" s="723">
        <v>4</v>
      </c>
      <c r="B919" s="724" t="s">
        <v>2111</v>
      </c>
      <c r="C919" s="724" t="s">
        <v>2400</v>
      </c>
      <c r="D919" s="805" t="s">
        <v>4070</v>
      </c>
      <c r="E919" s="806" t="s">
        <v>2437</v>
      </c>
      <c r="F919" s="724" t="s">
        <v>2396</v>
      </c>
      <c r="G919" s="724" t="s">
        <v>2746</v>
      </c>
      <c r="H919" s="724" t="s">
        <v>563</v>
      </c>
      <c r="I919" s="724" t="s">
        <v>2860</v>
      </c>
      <c r="J919" s="724" t="s">
        <v>2861</v>
      </c>
      <c r="K919" s="724" t="s">
        <v>2862</v>
      </c>
      <c r="L919" s="725">
        <v>198.08</v>
      </c>
      <c r="M919" s="725">
        <v>792.32</v>
      </c>
      <c r="N919" s="724">
        <v>4</v>
      </c>
      <c r="O919" s="807">
        <v>2</v>
      </c>
      <c r="P919" s="725">
        <v>792.32</v>
      </c>
      <c r="Q919" s="740">
        <v>1</v>
      </c>
      <c r="R919" s="724">
        <v>4</v>
      </c>
      <c r="S919" s="740">
        <v>1</v>
      </c>
      <c r="T919" s="807">
        <v>2</v>
      </c>
      <c r="U919" s="763">
        <v>1</v>
      </c>
    </row>
    <row r="920" spans="1:21" ht="14.4" customHeight="1" x14ac:dyDescent="0.3">
      <c r="A920" s="723">
        <v>4</v>
      </c>
      <c r="B920" s="724" t="s">
        <v>2111</v>
      </c>
      <c r="C920" s="724" t="s">
        <v>2400</v>
      </c>
      <c r="D920" s="805" t="s">
        <v>4070</v>
      </c>
      <c r="E920" s="806" t="s">
        <v>2437</v>
      </c>
      <c r="F920" s="724" t="s">
        <v>2396</v>
      </c>
      <c r="G920" s="724" t="s">
        <v>2746</v>
      </c>
      <c r="H920" s="724" t="s">
        <v>563</v>
      </c>
      <c r="I920" s="724" t="s">
        <v>2863</v>
      </c>
      <c r="J920" s="724" t="s">
        <v>2864</v>
      </c>
      <c r="K920" s="724" t="s">
        <v>2865</v>
      </c>
      <c r="L920" s="725">
        <v>1500</v>
      </c>
      <c r="M920" s="725">
        <v>13500</v>
      </c>
      <c r="N920" s="724">
        <v>9</v>
      </c>
      <c r="O920" s="807">
        <v>1</v>
      </c>
      <c r="P920" s="725">
        <v>13500</v>
      </c>
      <c r="Q920" s="740">
        <v>1</v>
      </c>
      <c r="R920" s="724">
        <v>9</v>
      </c>
      <c r="S920" s="740">
        <v>1</v>
      </c>
      <c r="T920" s="807">
        <v>1</v>
      </c>
      <c r="U920" s="763">
        <v>1</v>
      </c>
    </row>
    <row r="921" spans="1:21" ht="14.4" customHeight="1" x14ac:dyDescent="0.3">
      <c r="A921" s="723">
        <v>4</v>
      </c>
      <c r="B921" s="724" t="s">
        <v>2111</v>
      </c>
      <c r="C921" s="724" t="s">
        <v>2400</v>
      </c>
      <c r="D921" s="805" t="s">
        <v>4070</v>
      </c>
      <c r="E921" s="806" t="s">
        <v>2437</v>
      </c>
      <c r="F921" s="724" t="s">
        <v>2396</v>
      </c>
      <c r="G921" s="724" t="s">
        <v>2746</v>
      </c>
      <c r="H921" s="724" t="s">
        <v>563</v>
      </c>
      <c r="I921" s="724" t="s">
        <v>2866</v>
      </c>
      <c r="J921" s="724" t="s">
        <v>2864</v>
      </c>
      <c r="K921" s="724" t="s">
        <v>2867</v>
      </c>
      <c r="L921" s="725">
        <v>1500</v>
      </c>
      <c r="M921" s="725">
        <v>9000</v>
      </c>
      <c r="N921" s="724">
        <v>6</v>
      </c>
      <c r="O921" s="807">
        <v>1</v>
      </c>
      <c r="P921" s="725">
        <v>9000</v>
      </c>
      <c r="Q921" s="740">
        <v>1</v>
      </c>
      <c r="R921" s="724">
        <v>6</v>
      </c>
      <c r="S921" s="740">
        <v>1</v>
      </c>
      <c r="T921" s="807">
        <v>1</v>
      </c>
      <c r="U921" s="763">
        <v>1</v>
      </c>
    </row>
    <row r="922" spans="1:21" ht="14.4" customHeight="1" x14ac:dyDescent="0.3">
      <c r="A922" s="723">
        <v>4</v>
      </c>
      <c r="B922" s="724" t="s">
        <v>2111</v>
      </c>
      <c r="C922" s="724" t="s">
        <v>2400</v>
      </c>
      <c r="D922" s="805" t="s">
        <v>4070</v>
      </c>
      <c r="E922" s="806" t="s">
        <v>2437</v>
      </c>
      <c r="F922" s="724" t="s">
        <v>2396</v>
      </c>
      <c r="G922" s="724" t="s">
        <v>2746</v>
      </c>
      <c r="H922" s="724" t="s">
        <v>563</v>
      </c>
      <c r="I922" s="724" t="s">
        <v>2868</v>
      </c>
      <c r="J922" s="724" t="s">
        <v>2869</v>
      </c>
      <c r="K922" s="724" t="s">
        <v>2870</v>
      </c>
      <c r="L922" s="725">
        <v>159.5</v>
      </c>
      <c r="M922" s="725">
        <v>1276</v>
      </c>
      <c r="N922" s="724">
        <v>8</v>
      </c>
      <c r="O922" s="807">
        <v>5</v>
      </c>
      <c r="P922" s="725">
        <v>957</v>
      </c>
      <c r="Q922" s="740">
        <v>0.75</v>
      </c>
      <c r="R922" s="724">
        <v>6</v>
      </c>
      <c r="S922" s="740">
        <v>0.75</v>
      </c>
      <c r="T922" s="807">
        <v>4</v>
      </c>
      <c r="U922" s="763">
        <v>0.8</v>
      </c>
    </row>
    <row r="923" spans="1:21" ht="14.4" customHeight="1" x14ac:dyDescent="0.3">
      <c r="A923" s="723">
        <v>4</v>
      </c>
      <c r="B923" s="724" t="s">
        <v>2111</v>
      </c>
      <c r="C923" s="724" t="s">
        <v>2400</v>
      </c>
      <c r="D923" s="805" t="s">
        <v>4070</v>
      </c>
      <c r="E923" s="806" t="s">
        <v>2437</v>
      </c>
      <c r="F923" s="724" t="s">
        <v>2396</v>
      </c>
      <c r="G923" s="724" t="s">
        <v>2746</v>
      </c>
      <c r="H923" s="724" t="s">
        <v>563</v>
      </c>
      <c r="I923" s="724" t="s">
        <v>2871</v>
      </c>
      <c r="J923" s="724" t="s">
        <v>2872</v>
      </c>
      <c r="K923" s="724" t="s">
        <v>2873</v>
      </c>
      <c r="L923" s="725">
        <v>153.5</v>
      </c>
      <c r="M923" s="725">
        <v>307</v>
      </c>
      <c r="N923" s="724">
        <v>2</v>
      </c>
      <c r="O923" s="807">
        <v>1</v>
      </c>
      <c r="P923" s="725">
        <v>307</v>
      </c>
      <c r="Q923" s="740">
        <v>1</v>
      </c>
      <c r="R923" s="724">
        <v>2</v>
      </c>
      <c r="S923" s="740">
        <v>1</v>
      </c>
      <c r="T923" s="807">
        <v>1</v>
      </c>
      <c r="U923" s="763">
        <v>1</v>
      </c>
    </row>
    <row r="924" spans="1:21" ht="14.4" customHeight="1" x14ac:dyDescent="0.3">
      <c r="A924" s="723">
        <v>4</v>
      </c>
      <c r="B924" s="724" t="s">
        <v>2111</v>
      </c>
      <c r="C924" s="724" t="s">
        <v>2400</v>
      </c>
      <c r="D924" s="805" t="s">
        <v>4070</v>
      </c>
      <c r="E924" s="806" t="s">
        <v>2437</v>
      </c>
      <c r="F924" s="724" t="s">
        <v>2396</v>
      </c>
      <c r="G924" s="724" t="s">
        <v>2746</v>
      </c>
      <c r="H924" s="724" t="s">
        <v>563</v>
      </c>
      <c r="I924" s="724" t="s">
        <v>2874</v>
      </c>
      <c r="J924" s="724" t="s">
        <v>2875</v>
      </c>
      <c r="K924" s="724" t="s">
        <v>2876</v>
      </c>
      <c r="L924" s="725">
        <v>498.24</v>
      </c>
      <c r="M924" s="725">
        <v>498.24</v>
      </c>
      <c r="N924" s="724">
        <v>1</v>
      </c>
      <c r="O924" s="807">
        <v>1</v>
      </c>
      <c r="P924" s="725">
        <v>498.24</v>
      </c>
      <c r="Q924" s="740">
        <v>1</v>
      </c>
      <c r="R924" s="724">
        <v>1</v>
      </c>
      <c r="S924" s="740">
        <v>1</v>
      </c>
      <c r="T924" s="807">
        <v>1</v>
      </c>
      <c r="U924" s="763">
        <v>1</v>
      </c>
    </row>
    <row r="925" spans="1:21" ht="14.4" customHeight="1" x14ac:dyDescent="0.3">
      <c r="A925" s="723">
        <v>4</v>
      </c>
      <c r="B925" s="724" t="s">
        <v>2111</v>
      </c>
      <c r="C925" s="724" t="s">
        <v>2400</v>
      </c>
      <c r="D925" s="805" t="s">
        <v>4070</v>
      </c>
      <c r="E925" s="806" t="s">
        <v>2437</v>
      </c>
      <c r="F925" s="724" t="s">
        <v>2396</v>
      </c>
      <c r="G925" s="724" t="s">
        <v>2746</v>
      </c>
      <c r="H925" s="724" t="s">
        <v>563</v>
      </c>
      <c r="I925" s="724" t="s">
        <v>2877</v>
      </c>
      <c r="J925" s="724" t="s">
        <v>2878</v>
      </c>
      <c r="K925" s="724" t="s">
        <v>2879</v>
      </c>
      <c r="L925" s="725">
        <v>2816</v>
      </c>
      <c r="M925" s="725">
        <v>25344</v>
      </c>
      <c r="N925" s="724">
        <v>9</v>
      </c>
      <c r="O925" s="807">
        <v>1</v>
      </c>
      <c r="P925" s="725">
        <v>25344</v>
      </c>
      <c r="Q925" s="740">
        <v>1</v>
      </c>
      <c r="R925" s="724">
        <v>9</v>
      </c>
      <c r="S925" s="740">
        <v>1</v>
      </c>
      <c r="T925" s="807">
        <v>1</v>
      </c>
      <c r="U925" s="763">
        <v>1</v>
      </c>
    </row>
    <row r="926" spans="1:21" ht="14.4" customHeight="1" x14ac:dyDescent="0.3">
      <c r="A926" s="723">
        <v>4</v>
      </c>
      <c r="B926" s="724" t="s">
        <v>2111</v>
      </c>
      <c r="C926" s="724" t="s">
        <v>2400</v>
      </c>
      <c r="D926" s="805" t="s">
        <v>4070</v>
      </c>
      <c r="E926" s="806" t="s">
        <v>2437</v>
      </c>
      <c r="F926" s="724" t="s">
        <v>2396</v>
      </c>
      <c r="G926" s="724" t="s">
        <v>2746</v>
      </c>
      <c r="H926" s="724" t="s">
        <v>563</v>
      </c>
      <c r="I926" s="724" t="s">
        <v>2880</v>
      </c>
      <c r="J926" s="724" t="s">
        <v>2881</v>
      </c>
      <c r="K926" s="724" t="s">
        <v>2882</v>
      </c>
      <c r="L926" s="725">
        <v>319</v>
      </c>
      <c r="M926" s="725">
        <v>1595</v>
      </c>
      <c r="N926" s="724">
        <v>5</v>
      </c>
      <c r="O926" s="807">
        <v>3</v>
      </c>
      <c r="P926" s="725">
        <v>319</v>
      </c>
      <c r="Q926" s="740">
        <v>0.2</v>
      </c>
      <c r="R926" s="724">
        <v>1</v>
      </c>
      <c r="S926" s="740">
        <v>0.2</v>
      </c>
      <c r="T926" s="807">
        <v>1</v>
      </c>
      <c r="U926" s="763">
        <v>0.33333333333333331</v>
      </c>
    </row>
    <row r="927" spans="1:21" ht="14.4" customHeight="1" x14ac:dyDescent="0.3">
      <c r="A927" s="723">
        <v>4</v>
      </c>
      <c r="B927" s="724" t="s">
        <v>2111</v>
      </c>
      <c r="C927" s="724" t="s">
        <v>2400</v>
      </c>
      <c r="D927" s="805" t="s">
        <v>4070</v>
      </c>
      <c r="E927" s="806" t="s">
        <v>2437</v>
      </c>
      <c r="F927" s="724" t="s">
        <v>2396</v>
      </c>
      <c r="G927" s="724" t="s">
        <v>2746</v>
      </c>
      <c r="H927" s="724" t="s">
        <v>563</v>
      </c>
      <c r="I927" s="724" t="s">
        <v>3650</v>
      </c>
      <c r="J927" s="724" t="s">
        <v>3651</v>
      </c>
      <c r="K927" s="724" t="s">
        <v>3652</v>
      </c>
      <c r="L927" s="725">
        <v>479.84</v>
      </c>
      <c r="M927" s="725">
        <v>479.84</v>
      </c>
      <c r="N927" s="724">
        <v>1</v>
      </c>
      <c r="O927" s="807">
        <v>1</v>
      </c>
      <c r="P927" s="725">
        <v>479.84</v>
      </c>
      <c r="Q927" s="740">
        <v>1</v>
      </c>
      <c r="R927" s="724">
        <v>1</v>
      </c>
      <c r="S927" s="740">
        <v>1</v>
      </c>
      <c r="T927" s="807">
        <v>1</v>
      </c>
      <c r="U927" s="763">
        <v>1</v>
      </c>
    </row>
    <row r="928" spans="1:21" ht="14.4" customHeight="1" x14ac:dyDescent="0.3">
      <c r="A928" s="723">
        <v>4</v>
      </c>
      <c r="B928" s="724" t="s">
        <v>2111</v>
      </c>
      <c r="C928" s="724" t="s">
        <v>2400</v>
      </c>
      <c r="D928" s="805" t="s">
        <v>4070</v>
      </c>
      <c r="E928" s="806" t="s">
        <v>2437</v>
      </c>
      <c r="F928" s="724" t="s">
        <v>2396</v>
      </c>
      <c r="G928" s="724" t="s">
        <v>2746</v>
      </c>
      <c r="H928" s="724" t="s">
        <v>563</v>
      </c>
      <c r="I928" s="724" t="s">
        <v>3306</v>
      </c>
      <c r="J928" s="724" t="s">
        <v>2934</v>
      </c>
      <c r="K928" s="724" t="s">
        <v>3307</v>
      </c>
      <c r="L928" s="725">
        <v>1781.3</v>
      </c>
      <c r="M928" s="725">
        <v>58782.9</v>
      </c>
      <c r="N928" s="724">
        <v>33</v>
      </c>
      <c r="O928" s="807">
        <v>6</v>
      </c>
      <c r="P928" s="725">
        <v>58782.9</v>
      </c>
      <c r="Q928" s="740">
        <v>1</v>
      </c>
      <c r="R928" s="724">
        <v>33</v>
      </c>
      <c r="S928" s="740">
        <v>1</v>
      </c>
      <c r="T928" s="807">
        <v>6</v>
      </c>
      <c r="U928" s="763">
        <v>1</v>
      </c>
    </row>
    <row r="929" spans="1:21" ht="14.4" customHeight="1" x14ac:dyDescent="0.3">
      <c r="A929" s="723">
        <v>4</v>
      </c>
      <c r="B929" s="724" t="s">
        <v>2111</v>
      </c>
      <c r="C929" s="724" t="s">
        <v>2400</v>
      </c>
      <c r="D929" s="805" t="s">
        <v>4070</v>
      </c>
      <c r="E929" s="806" t="s">
        <v>2437</v>
      </c>
      <c r="F929" s="724" t="s">
        <v>2396</v>
      </c>
      <c r="G929" s="724" t="s">
        <v>2746</v>
      </c>
      <c r="H929" s="724" t="s">
        <v>563</v>
      </c>
      <c r="I929" s="724" t="s">
        <v>2883</v>
      </c>
      <c r="J929" s="724" t="s">
        <v>2822</v>
      </c>
      <c r="K929" s="724" t="s">
        <v>2884</v>
      </c>
      <c r="L929" s="725">
        <v>1987.45</v>
      </c>
      <c r="M929" s="725">
        <v>5962.35</v>
      </c>
      <c r="N929" s="724">
        <v>3</v>
      </c>
      <c r="O929" s="807">
        <v>1</v>
      </c>
      <c r="P929" s="725">
        <v>5962.35</v>
      </c>
      <c r="Q929" s="740">
        <v>1</v>
      </c>
      <c r="R929" s="724">
        <v>3</v>
      </c>
      <c r="S929" s="740">
        <v>1</v>
      </c>
      <c r="T929" s="807">
        <v>1</v>
      </c>
      <c r="U929" s="763">
        <v>1</v>
      </c>
    </row>
    <row r="930" spans="1:21" ht="14.4" customHeight="1" x14ac:dyDescent="0.3">
      <c r="A930" s="723">
        <v>4</v>
      </c>
      <c r="B930" s="724" t="s">
        <v>2111</v>
      </c>
      <c r="C930" s="724" t="s">
        <v>2400</v>
      </c>
      <c r="D930" s="805" t="s">
        <v>4070</v>
      </c>
      <c r="E930" s="806" t="s">
        <v>2437</v>
      </c>
      <c r="F930" s="724" t="s">
        <v>2396</v>
      </c>
      <c r="G930" s="724" t="s">
        <v>2746</v>
      </c>
      <c r="H930" s="724" t="s">
        <v>563</v>
      </c>
      <c r="I930" s="724" t="s">
        <v>3308</v>
      </c>
      <c r="J930" s="724" t="s">
        <v>2827</v>
      </c>
      <c r="K930" s="724" t="s">
        <v>3309</v>
      </c>
      <c r="L930" s="725">
        <v>711.08</v>
      </c>
      <c r="M930" s="725">
        <v>4266.4800000000005</v>
      </c>
      <c r="N930" s="724">
        <v>6</v>
      </c>
      <c r="O930" s="807">
        <v>1</v>
      </c>
      <c r="P930" s="725">
        <v>4266.4800000000005</v>
      </c>
      <c r="Q930" s="740">
        <v>1</v>
      </c>
      <c r="R930" s="724">
        <v>6</v>
      </c>
      <c r="S930" s="740">
        <v>1</v>
      </c>
      <c r="T930" s="807">
        <v>1</v>
      </c>
      <c r="U930" s="763">
        <v>1</v>
      </c>
    </row>
    <row r="931" spans="1:21" ht="14.4" customHeight="1" x14ac:dyDescent="0.3">
      <c r="A931" s="723">
        <v>4</v>
      </c>
      <c r="B931" s="724" t="s">
        <v>2111</v>
      </c>
      <c r="C931" s="724" t="s">
        <v>2400</v>
      </c>
      <c r="D931" s="805" t="s">
        <v>4070</v>
      </c>
      <c r="E931" s="806" t="s">
        <v>2437</v>
      </c>
      <c r="F931" s="724" t="s">
        <v>2396</v>
      </c>
      <c r="G931" s="724" t="s">
        <v>2746</v>
      </c>
      <c r="H931" s="724" t="s">
        <v>563</v>
      </c>
      <c r="I931" s="724" t="s">
        <v>3310</v>
      </c>
      <c r="J931" s="724" t="s">
        <v>3311</v>
      </c>
      <c r="K931" s="724" t="s">
        <v>3312</v>
      </c>
      <c r="L931" s="725">
        <v>761.3</v>
      </c>
      <c r="M931" s="725">
        <v>4567.7999999999993</v>
      </c>
      <c r="N931" s="724">
        <v>6</v>
      </c>
      <c r="O931" s="807">
        <v>1</v>
      </c>
      <c r="P931" s="725">
        <v>4567.7999999999993</v>
      </c>
      <c r="Q931" s="740">
        <v>1</v>
      </c>
      <c r="R931" s="724">
        <v>6</v>
      </c>
      <c r="S931" s="740">
        <v>1</v>
      </c>
      <c r="T931" s="807">
        <v>1</v>
      </c>
      <c r="U931" s="763">
        <v>1</v>
      </c>
    </row>
    <row r="932" spans="1:21" ht="14.4" customHeight="1" x14ac:dyDescent="0.3">
      <c r="A932" s="723">
        <v>4</v>
      </c>
      <c r="B932" s="724" t="s">
        <v>2111</v>
      </c>
      <c r="C932" s="724" t="s">
        <v>2400</v>
      </c>
      <c r="D932" s="805" t="s">
        <v>4070</v>
      </c>
      <c r="E932" s="806" t="s">
        <v>2437</v>
      </c>
      <c r="F932" s="724" t="s">
        <v>2396</v>
      </c>
      <c r="G932" s="724" t="s">
        <v>2746</v>
      </c>
      <c r="H932" s="724" t="s">
        <v>563</v>
      </c>
      <c r="I932" s="724" t="s">
        <v>3313</v>
      </c>
      <c r="J932" s="724" t="s">
        <v>3314</v>
      </c>
      <c r="K932" s="724" t="s">
        <v>3256</v>
      </c>
      <c r="L932" s="725">
        <v>556.46</v>
      </c>
      <c r="M932" s="725">
        <v>556.46</v>
      </c>
      <c r="N932" s="724">
        <v>1</v>
      </c>
      <c r="O932" s="807">
        <v>1</v>
      </c>
      <c r="P932" s="725">
        <v>556.46</v>
      </c>
      <c r="Q932" s="740">
        <v>1</v>
      </c>
      <c r="R932" s="724">
        <v>1</v>
      </c>
      <c r="S932" s="740">
        <v>1</v>
      </c>
      <c r="T932" s="807">
        <v>1</v>
      </c>
      <c r="U932" s="763">
        <v>1</v>
      </c>
    </row>
    <row r="933" spans="1:21" ht="14.4" customHeight="1" x14ac:dyDescent="0.3">
      <c r="A933" s="723">
        <v>4</v>
      </c>
      <c r="B933" s="724" t="s">
        <v>2111</v>
      </c>
      <c r="C933" s="724" t="s">
        <v>2400</v>
      </c>
      <c r="D933" s="805" t="s">
        <v>4070</v>
      </c>
      <c r="E933" s="806" t="s">
        <v>2437</v>
      </c>
      <c r="F933" s="724" t="s">
        <v>2396</v>
      </c>
      <c r="G933" s="724" t="s">
        <v>2746</v>
      </c>
      <c r="H933" s="724" t="s">
        <v>563</v>
      </c>
      <c r="I933" s="724" t="s">
        <v>2891</v>
      </c>
      <c r="J933" s="724" t="s">
        <v>2892</v>
      </c>
      <c r="K933" s="724" t="s">
        <v>2893</v>
      </c>
      <c r="L933" s="725">
        <v>1070</v>
      </c>
      <c r="M933" s="725">
        <v>1070</v>
      </c>
      <c r="N933" s="724">
        <v>1</v>
      </c>
      <c r="O933" s="807">
        <v>1</v>
      </c>
      <c r="P933" s="725">
        <v>1070</v>
      </c>
      <c r="Q933" s="740">
        <v>1</v>
      </c>
      <c r="R933" s="724">
        <v>1</v>
      </c>
      <c r="S933" s="740">
        <v>1</v>
      </c>
      <c r="T933" s="807">
        <v>1</v>
      </c>
      <c r="U933" s="763">
        <v>1</v>
      </c>
    </row>
    <row r="934" spans="1:21" ht="14.4" customHeight="1" x14ac:dyDescent="0.3">
      <c r="A934" s="723">
        <v>4</v>
      </c>
      <c r="B934" s="724" t="s">
        <v>2111</v>
      </c>
      <c r="C934" s="724" t="s">
        <v>2400</v>
      </c>
      <c r="D934" s="805" t="s">
        <v>4070</v>
      </c>
      <c r="E934" s="806" t="s">
        <v>2437</v>
      </c>
      <c r="F934" s="724" t="s">
        <v>2396</v>
      </c>
      <c r="G934" s="724" t="s">
        <v>2746</v>
      </c>
      <c r="H934" s="724" t="s">
        <v>563</v>
      </c>
      <c r="I934" s="724" t="s">
        <v>2897</v>
      </c>
      <c r="J934" s="724" t="s">
        <v>2898</v>
      </c>
      <c r="K934" s="724" t="s">
        <v>2899</v>
      </c>
      <c r="L934" s="725">
        <v>1124.9000000000001</v>
      </c>
      <c r="M934" s="725">
        <v>40496.400000000009</v>
      </c>
      <c r="N934" s="724">
        <v>36</v>
      </c>
      <c r="O934" s="807">
        <v>12</v>
      </c>
      <c r="P934" s="725">
        <v>40496.400000000009</v>
      </c>
      <c r="Q934" s="740">
        <v>1</v>
      </c>
      <c r="R934" s="724">
        <v>36</v>
      </c>
      <c r="S934" s="740">
        <v>1</v>
      </c>
      <c r="T934" s="807">
        <v>12</v>
      </c>
      <c r="U934" s="763">
        <v>1</v>
      </c>
    </row>
    <row r="935" spans="1:21" ht="14.4" customHeight="1" x14ac:dyDescent="0.3">
      <c r="A935" s="723">
        <v>4</v>
      </c>
      <c r="B935" s="724" t="s">
        <v>2111</v>
      </c>
      <c r="C935" s="724" t="s">
        <v>2400</v>
      </c>
      <c r="D935" s="805" t="s">
        <v>4070</v>
      </c>
      <c r="E935" s="806" t="s">
        <v>2437</v>
      </c>
      <c r="F935" s="724" t="s">
        <v>2396</v>
      </c>
      <c r="G935" s="724" t="s">
        <v>2746</v>
      </c>
      <c r="H935" s="724" t="s">
        <v>563</v>
      </c>
      <c r="I935" s="724" t="s">
        <v>2900</v>
      </c>
      <c r="J935" s="724" t="s">
        <v>2901</v>
      </c>
      <c r="K935" s="724" t="s">
        <v>1774</v>
      </c>
      <c r="L935" s="725">
        <v>590.5</v>
      </c>
      <c r="M935" s="725">
        <v>1771.5</v>
      </c>
      <c r="N935" s="724">
        <v>3</v>
      </c>
      <c r="O935" s="807">
        <v>2</v>
      </c>
      <c r="P935" s="725">
        <v>1771.5</v>
      </c>
      <c r="Q935" s="740">
        <v>1</v>
      </c>
      <c r="R935" s="724">
        <v>3</v>
      </c>
      <c r="S935" s="740">
        <v>1</v>
      </c>
      <c r="T935" s="807">
        <v>2</v>
      </c>
      <c r="U935" s="763">
        <v>1</v>
      </c>
    </row>
    <row r="936" spans="1:21" ht="14.4" customHeight="1" x14ac:dyDescent="0.3">
      <c r="A936" s="723">
        <v>4</v>
      </c>
      <c r="B936" s="724" t="s">
        <v>2111</v>
      </c>
      <c r="C936" s="724" t="s">
        <v>2400</v>
      </c>
      <c r="D936" s="805" t="s">
        <v>4070</v>
      </c>
      <c r="E936" s="806" t="s">
        <v>2437</v>
      </c>
      <c r="F936" s="724" t="s">
        <v>2396</v>
      </c>
      <c r="G936" s="724" t="s">
        <v>2746</v>
      </c>
      <c r="H936" s="724" t="s">
        <v>563</v>
      </c>
      <c r="I936" s="724" t="s">
        <v>2902</v>
      </c>
      <c r="J936" s="724" t="s">
        <v>2903</v>
      </c>
      <c r="K936" s="724" t="s">
        <v>2904</v>
      </c>
      <c r="L936" s="725">
        <v>299.25</v>
      </c>
      <c r="M936" s="725">
        <v>897.75</v>
      </c>
      <c r="N936" s="724">
        <v>3</v>
      </c>
      <c r="O936" s="807">
        <v>3</v>
      </c>
      <c r="P936" s="725">
        <v>897.75</v>
      </c>
      <c r="Q936" s="740">
        <v>1</v>
      </c>
      <c r="R936" s="724">
        <v>3</v>
      </c>
      <c r="S936" s="740">
        <v>1</v>
      </c>
      <c r="T936" s="807">
        <v>3</v>
      </c>
      <c r="U936" s="763">
        <v>1</v>
      </c>
    </row>
    <row r="937" spans="1:21" ht="14.4" customHeight="1" x14ac:dyDescent="0.3">
      <c r="A937" s="723">
        <v>4</v>
      </c>
      <c r="B937" s="724" t="s">
        <v>2111</v>
      </c>
      <c r="C937" s="724" t="s">
        <v>2400</v>
      </c>
      <c r="D937" s="805" t="s">
        <v>4070</v>
      </c>
      <c r="E937" s="806" t="s">
        <v>2437</v>
      </c>
      <c r="F937" s="724" t="s">
        <v>2396</v>
      </c>
      <c r="G937" s="724" t="s">
        <v>2746</v>
      </c>
      <c r="H937" s="724" t="s">
        <v>563</v>
      </c>
      <c r="I937" s="724" t="s">
        <v>2905</v>
      </c>
      <c r="J937" s="724" t="s">
        <v>2906</v>
      </c>
      <c r="K937" s="724" t="s">
        <v>2776</v>
      </c>
      <c r="L937" s="725">
        <v>311</v>
      </c>
      <c r="M937" s="725">
        <v>1244</v>
      </c>
      <c r="N937" s="724">
        <v>4</v>
      </c>
      <c r="O937" s="807">
        <v>3</v>
      </c>
      <c r="P937" s="725">
        <v>1244</v>
      </c>
      <c r="Q937" s="740">
        <v>1</v>
      </c>
      <c r="R937" s="724">
        <v>4</v>
      </c>
      <c r="S937" s="740">
        <v>1</v>
      </c>
      <c r="T937" s="807">
        <v>3</v>
      </c>
      <c r="U937" s="763">
        <v>1</v>
      </c>
    </row>
    <row r="938" spans="1:21" ht="14.4" customHeight="1" x14ac:dyDescent="0.3">
      <c r="A938" s="723">
        <v>4</v>
      </c>
      <c r="B938" s="724" t="s">
        <v>2111</v>
      </c>
      <c r="C938" s="724" t="s">
        <v>2400</v>
      </c>
      <c r="D938" s="805" t="s">
        <v>4070</v>
      </c>
      <c r="E938" s="806" t="s">
        <v>2437</v>
      </c>
      <c r="F938" s="724" t="s">
        <v>2396</v>
      </c>
      <c r="G938" s="724" t="s">
        <v>2746</v>
      </c>
      <c r="H938" s="724" t="s">
        <v>563</v>
      </c>
      <c r="I938" s="724" t="s">
        <v>3653</v>
      </c>
      <c r="J938" s="724" t="s">
        <v>3654</v>
      </c>
      <c r="K938" s="724" t="s">
        <v>3655</v>
      </c>
      <c r="L938" s="725">
        <v>560.95000000000005</v>
      </c>
      <c r="M938" s="725">
        <v>1121.9000000000001</v>
      </c>
      <c r="N938" s="724">
        <v>2</v>
      </c>
      <c r="O938" s="807">
        <v>1</v>
      </c>
      <c r="P938" s="725"/>
      <c r="Q938" s="740">
        <v>0</v>
      </c>
      <c r="R938" s="724"/>
      <c r="S938" s="740">
        <v>0</v>
      </c>
      <c r="T938" s="807"/>
      <c r="U938" s="763">
        <v>0</v>
      </c>
    </row>
    <row r="939" spans="1:21" ht="14.4" customHeight="1" x14ac:dyDescent="0.3">
      <c r="A939" s="723">
        <v>4</v>
      </c>
      <c r="B939" s="724" t="s">
        <v>2111</v>
      </c>
      <c r="C939" s="724" t="s">
        <v>2400</v>
      </c>
      <c r="D939" s="805" t="s">
        <v>4070</v>
      </c>
      <c r="E939" s="806" t="s">
        <v>2437</v>
      </c>
      <c r="F939" s="724" t="s">
        <v>2396</v>
      </c>
      <c r="G939" s="724" t="s">
        <v>2746</v>
      </c>
      <c r="H939" s="724" t="s">
        <v>563</v>
      </c>
      <c r="I939" s="724" t="s">
        <v>3656</v>
      </c>
      <c r="J939" s="724" t="s">
        <v>2816</v>
      </c>
      <c r="K939" s="724" t="s">
        <v>3657</v>
      </c>
      <c r="L939" s="725">
        <v>2412.9</v>
      </c>
      <c r="M939" s="725">
        <v>4825.8</v>
      </c>
      <c r="N939" s="724">
        <v>2</v>
      </c>
      <c r="O939" s="807">
        <v>1</v>
      </c>
      <c r="P939" s="725">
        <v>4825.8</v>
      </c>
      <c r="Q939" s="740">
        <v>1</v>
      </c>
      <c r="R939" s="724">
        <v>2</v>
      </c>
      <c r="S939" s="740">
        <v>1</v>
      </c>
      <c r="T939" s="807">
        <v>1</v>
      </c>
      <c r="U939" s="763">
        <v>1</v>
      </c>
    </row>
    <row r="940" spans="1:21" ht="14.4" customHeight="1" x14ac:dyDescent="0.3">
      <c r="A940" s="723">
        <v>4</v>
      </c>
      <c r="B940" s="724" t="s">
        <v>2111</v>
      </c>
      <c r="C940" s="724" t="s">
        <v>2400</v>
      </c>
      <c r="D940" s="805" t="s">
        <v>4070</v>
      </c>
      <c r="E940" s="806" t="s">
        <v>2437</v>
      </c>
      <c r="F940" s="724" t="s">
        <v>2396</v>
      </c>
      <c r="G940" s="724" t="s">
        <v>2746</v>
      </c>
      <c r="H940" s="724" t="s">
        <v>563</v>
      </c>
      <c r="I940" s="724" t="s">
        <v>2913</v>
      </c>
      <c r="J940" s="724" t="s">
        <v>2914</v>
      </c>
      <c r="K940" s="724" t="s">
        <v>2915</v>
      </c>
      <c r="L940" s="725">
        <v>556.53</v>
      </c>
      <c r="M940" s="725">
        <v>556.53</v>
      </c>
      <c r="N940" s="724">
        <v>1</v>
      </c>
      <c r="O940" s="807">
        <v>1</v>
      </c>
      <c r="P940" s="725">
        <v>556.53</v>
      </c>
      <c r="Q940" s="740">
        <v>1</v>
      </c>
      <c r="R940" s="724">
        <v>1</v>
      </c>
      <c r="S940" s="740">
        <v>1</v>
      </c>
      <c r="T940" s="807">
        <v>1</v>
      </c>
      <c r="U940" s="763">
        <v>1</v>
      </c>
    </row>
    <row r="941" spans="1:21" ht="14.4" customHeight="1" x14ac:dyDescent="0.3">
      <c r="A941" s="723">
        <v>4</v>
      </c>
      <c r="B941" s="724" t="s">
        <v>2111</v>
      </c>
      <c r="C941" s="724" t="s">
        <v>2400</v>
      </c>
      <c r="D941" s="805" t="s">
        <v>4070</v>
      </c>
      <c r="E941" s="806" t="s">
        <v>2437</v>
      </c>
      <c r="F941" s="724" t="s">
        <v>2396</v>
      </c>
      <c r="G941" s="724" t="s">
        <v>2746</v>
      </c>
      <c r="H941" s="724" t="s">
        <v>563</v>
      </c>
      <c r="I941" s="724" t="s">
        <v>2916</v>
      </c>
      <c r="J941" s="724" t="s">
        <v>2917</v>
      </c>
      <c r="K941" s="724" t="s">
        <v>2918</v>
      </c>
      <c r="L941" s="725">
        <v>2250</v>
      </c>
      <c r="M941" s="725">
        <v>2250</v>
      </c>
      <c r="N941" s="724">
        <v>1</v>
      </c>
      <c r="O941" s="807">
        <v>1</v>
      </c>
      <c r="P941" s="725">
        <v>2250</v>
      </c>
      <c r="Q941" s="740">
        <v>1</v>
      </c>
      <c r="R941" s="724">
        <v>1</v>
      </c>
      <c r="S941" s="740">
        <v>1</v>
      </c>
      <c r="T941" s="807">
        <v>1</v>
      </c>
      <c r="U941" s="763">
        <v>1</v>
      </c>
    </row>
    <row r="942" spans="1:21" ht="14.4" customHeight="1" x14ac:dyDescent="0.3">
      <c r="A942" s="723">
        <v>4</v>
      </c>
      <c r="B942" s="724" t="s">
        <v>2111</v>
      </c>
      <c r="C942" s="724" t="s">
        <v>2400</v>
      </c>
      <c r="D942" s="805" t="s">
        <v>4070</v>
      </c>
      <c r="E942" s="806" t="s">
        <v>2437</v>
      </c>
      <c r="F942" s="724" t="s">
        <v>2396</v>
      </c>
      <c r="G942" s="724" t="s">
        <v>2746</v>
      </c>
      <c r="H942" s="724" t="s">
        <v>563</v>
      </c>
      <c r="I942" s="724" t="s">
        <v>2919</v>
      </c>
      <c r="J942" s="724" t="s">
        <v>2920</v>
      </c>
      <c r="K942" s="724" t="s">
        <v>2921</v>
      </c>
      <c r="L942" s="725">
        <v>1435.97</v>
      </c>
      <c r="M942" s="725">
        <v>28719.399999999998</v>
      </c>
      <c r="N942" s="724">
        <v>20</v>
      </c>
      <c r="O942" s="807">
        <v>8</v>
      </c>
      <c r="P942" s="725">
        <v>20103.579999999998</v>
      </c>
      <c r="Q942" s="740">
        <v>0.7</v>
      </c>
      <c r="R942" s="724">
        <v>14</v>
      </c>
      <c r="S942" s="740">
        <v>0.7</v>
      </c>
      <c r="T942" s="807">
        <v>7</v>
      </c>
      <c r="U942" s="763">
        <v>0.875</v>
      </c>
    </row>
    <row r="943" spans="1:21" ht="14.4" customHeight="1" x14ac:dyDescent="0.3">
      <c r="A943" s="723">
        <v>4</v>
      </c>
      <c r="B943" s="724" t="s">
        <v>2111</v>
      </c>
      <c r="C943" s="724" t="s">
        <v>2400</v>
      </c>
      <c r="D943" s="805" t="s">
        <v>4070</v>
      </c>
      <c r="E943" s="806" t="s">
        <v>2437</v>
      </c>
      <c r="F943" s="724" t="s">
        <v>2396</v>
      </c>
      <c r="G943" s="724" t="s">
        <v>2746</v>
      </c>
      <c r="H943" s="724" t="s">
        <v>563</v>
      </c>
      <c r="I943" s="724" t="s">
        <v>3327</v>
      </c>
      <c r="J943" s="724" t="s">
        <v>3328</v>
      </c>
      <c r="K943" s="724" t="s">
        <v>3329</v>
      </c>
      <c r="L943" s="725">
        <v>517</v>
      </c>
      <c r="M943" s="725">
        <v>5170</v>
      </c>
      <c r="N943" s="724">
        <v>10</v>
      </c>
      <c r="O943" s="807">
        <v>3</v>
      </c>
      <c r="P943" s="725">
        <v>5170</v>
      </c>
      <c r="Q943" s="740">
        <v>1</v>
      </c>
      <c r="R943" s="724">
        <v>10</v>
      </c>
      <c r="S943" s="740">
        <v>1</v>
      </c>
      <c r="T943" s="807">
        <v>3</v>
      </c>
      <c r="U943" s="763">
        <v>1</v>
      </c>
    </row>
    <row r="944" spans="1:21" ht="14.4" customHeight="1" x14ac:dyDescent="0.3">
      <c r="A944" s="723">
        <v>4</v>
      </c>
      <c r="B944" s="724" t="s">
        <v>2111</v>
      </c>
      <c r="C944" s="724" t="s">
        <v>2400</v>
      </c>
      <c r="D944" s="805" t="s">
        <v>4070</v>
      </c>
      <c r="E944" s="806" t="s">
        <v>2437</v>
      </c>
      <c r="F944" s="724" t="s">
        <v>2396</v>
      </c>
      <c r="G944" s="724" t="s">
        <v>2746</v>
      </c>
      <c r="H944" s="724" t="s">
        <v>563</v>
      </c>
      <c r="I944" s="724" t="s">
        <v>2922</v>
      </c>
      <c r="J944" s="724" t="s">
        <v>2923</v>
      </c>
      <c r="K944" s="724" t="s">
        <v>2924</v>
      </c>
      <c r="L944" s="725">
        <v>304.69</v>
      </c>
      <c r="M944" s="725">
        <v>304.69</v>
      </c>
      <c r="N944" s="724">
        <v>1</v>
      </c>
      <c r="O944" s="807">
        <v>1</v>
      </c>
      <c r="P944" s="725">
        <v>304.69</v>
      </c>
      <c r="Q944" s="740">
        <v>1</v>
      </c>
      <c r="R944" s="724">
        <v>1</v>
      </c>
      <c r="S944" s="740">
        <v>1</v>
      </c>
      <c r="T944" s="807">
        <v>1</v>
      </c>
      <c r="U944" s="763">
        <v>1</v>
      </c>
    </row>
    <row r="945" spans="1:21" ht="14.4" customHeight="1" x14ac:dyDescent="0.3">
      <c r="A945" s="723">
        <v>4</v>
      </c>
      <c r="B945" s="724" t="s">
        <v>2111</v>
      </c>
      <c r="C945" s="724" t="s">
        <v>2400</v>
      </c>
      <c r="D945" s="805" t="s">
        <v>4070</v>
      </c>
      <c r="E945" s="806" t="s">
        <v>2437</v>
      </c>
      <c r="F945" s="724" t="s">
        <v>2396</v>
      </c>
      <c r="G945" s="724" t="s">
        <v>2746</v>
      </c>
      <c r="H945" s="724" t="s">
        <v>563</v>
      </c>
      <c r="I945" s="724" t="s">
        <v>2925</v>
      </c>
      <c r="J945" s="724" t="s">
        <v>2926</v>
      </c>
      <c r="K945" s="724" t="s">
        <v>2927</v>
      </c>
      <c r="L945" s="725">
        <v>1500.3</v>
      </c>
      <c r="M945" s="725">
        <v>9001.7999999999993</v>
      </c>
      <c r="N945" s="724">
        <v>6</v>
      </c>
      <c r="O945" s="807">
        <v>1</v>
      </c>
      <c r="P945" s="725">
        <v>9001.7999999999993</v>
      </c>
      <c r="Q945" s="740">
        <v>1</v>
      </c>
      <c r="R945" s="724">
        <v>6</v>
      </c>
      <c r="S945" s="740">
        <v>1</v>
      </c>
      <c r="T945" s="807">
        <v>1</v>
      </c>
      <c r="U945" s="763">
        <v>1</v>
      </c>
    </row>
    <row r="946" spans="1:21" ht="14.4" customHeight="1" x14ac:dyDescent="0.3">
      <c r="A946" s="723">
        <v>4</v>
      </c>
      <c r="B946" s="724" t="s">
        <v>2111</v>
      </c>
      <c r="C946" s="724" t="s">
        <v>2400</v>
      </c>
      <c r="D946" s="805" t="s">
        <v>4070</v>
      </c>
      <c r="E946" s="806" t="s">
        <v>2437</v>
      </c>
      <c r="F946" s="724" t="s">
        <v>2396</v>
      </c>
      <c r="G946" s="724" t="s">
        <v>2746</v>
      </c>
      <c r="H946" s="724" t="s">
        <v>563</v>
      </c>
      <c r="I946" s="724" t="s">
        <v>2928</v>
      </c>
      <c r="J946" s="724" t="s">
        <v>2929</v>
      </c>
      <c r="K946" s="724" t="s">
        <v>2930</v>
      </c>
      <c r="L946" s="725">
        <v>1500</v>
      </c>
      <c r="M946" s="725">
        <v>12000</v>
      </c>
      <c r="N946" s="724">
        <v>8</v>
      </c>
      <c r="O946" s="807">
        <v>2</v>
      </c>
      <c r="P946" s="725">
        <v>12000</v>
      </c>
      <c r="Q946" s="740">
        <v>1</v>
      </c>
      <c r="R946" s="724">
        <v>8</v>
      </c>
      <c r="S946" s="740">
        <v>1</v>
      </c>
      <c r="T946" s="807">
        <v>2</v>
      </c>
      <c r="U946" s="763">
        <v>1</v>
      </c>
    </row>
    <row r="947" spans="1:21" ht="14.4" customHeight="1" x14ac:dyDescent="0.3">
      <c r="A947" s="723">
        <v>4</v>
      </c>
      <c r="B947" s="724" t="s">
        <v>2111</v>
      </c>
      <c r="C947" s="724" t="s">
        <v>2400</v>
      </c>
      <c r="D947" s="805" t="s">
        <v>4070</v>
      </c>
      <c r="E947" s="806" t="s">
        <v>2437</v>
      </c>
      <c r="F947" s="724" t="s">
        <v>2396</v>
      </c>
      <c r="G947" s="724" t="s">
        <v>2746</v>
      </c>
      <c r="H947" s="724" t="s">
        <v>563</v>
      </c>
      <c r="I947" s="724" t="s">
        <v>2936</v>
      </c>
      <c r="J947" s="724" t="s">
        <v>2937</v>
      </c>
      <c r="K947" s="724" t="s">
        <v>2938</v>
      </c>
      <c r="L947" s="725">
        <v>1500</v>
      </c>
      <c r="M947" s="725">
        <v>3000</v>
      </c>
      <c r="N947" s="724">
        <v>2</v>
      </c>
      <c r="O947" s="807">
        <v>1</v>
      </c>
      <c r="P947" s="725">
        <v>3000</v>
      </c>
      <c r="Q947" s="740">
        <v>1</v>
      </c>
      <c r="R947" s="724">
        <v>2</v>
      </c>
      <c r="S947" s="740">
        <v>1</v>
      </c>
      <c r="T947" s="807">
        <v>1</v>
      </c>
      <c r="U947" s="763">
        <v>1</v>
      </c>
    </row>
    <row r="948" spans="1:21" ht="14.4" customHeight="1" x14ac:dyDescent="0.3">
      <c r="A948" s="723">
        <v>4</v>
      </c>
      <c r="B948" s="724" t="s">
        <v>2111</v>
      </c>
      <c r="C948" s="724" t="s">
        <v>2400</v>
      </c>
      <c r="D948" s="805" t="s">
        <v>4070</v>
      </c>
      <c r="E948" s="806" t="s">
        <v>2437</v>
      </c>
      <c r="F948" s="724" t="s">
        <v>2396</v>
      </c>
      <c r="G948" s="724" t="s">
        <v>2746</v>
      </c>
      <c r="H948" s="724" t="s">
        <v>563</v>
      </c>
      <c r="I948" s="724" t="s">
        <v>3345</v>
      </c>
      <c r="J948" s="724" t="s">
        <v>3346</v>
      </c>
      <c r="K948" s="724" t="s">
        <v>3347</v>
      </c>
      <c r="L948" s="725">
        <v>5341.94</v>
      </c>
      <c r="M948" s="725">
        <v>16025.82</v>
      </c>
      <c r="N948" s="724">
        <v>3</v>
      </c>
      <c r="O948" s="807">
        <v>1</v>
      </c>
      <c r="P948" s="725">
        <v>16025.82</v>
      </c>
      <c r="Q948" s="740">
        <v>1</v>
      </c>
      <c r="R948" s="724">
        <v>3</v>
      </c>
      <c r="S948" s="740">
        <v>1</v>
      </c>
      <c r="T948" s="807">
        <v>1</v>
      </c>
      <c r="U948" s="763">
        <v>1</v>
      </c>
    </row>
    <row r="949" spans="1:21" ht="14.4" customHeight="1" x14ac:dyDescent="0.3">
      <c r="A949" s="723">
        <v>4</v>
      </c>
      <c r="B949" s="724" t="s">
        <v>2111</v>
      </c>
      <c r="C949" s="724" t="s">
        <v>2400</v>
      </c>
      <c r="D949" s="805" t="s">
        <v>4070</v>
      </c>
      <c r="E949" s="806" t="s">
        <v>2437</v>
      </c>
      <c r="F949" s="724" t="s">
        <v>2396</v>
      </c>
      <c r="G949" s="724" t="s">
        <v>2746</v>
      </c>
      <c r="H949" s="724" t="s">
        <v>563</v>
      </c>
      <c r="I949" s="724" t="s">
        <v>2951</v>
      </c>
      <c r="J949" s="724" t="s">
        <v>2952</v>
      </c>
      <c r="K949" s="724" t="s">
        <v>2953</v>
      </c>
      <c r="L949" s="725">
        <v>233.18</v>
      </c>
      <c r="M949" s="725">
        <v>233.18</v>
      </c>
      <c r="N949" s="724">
        <v>1</v>
      </c>
      <c r="O949" s="807">
        <v>1</v>
      </c>
      <c r="P949" s="725"/>
      <c r="Q949" s="740">
        <v>0</v>
      </c>
      <c r="R949" s="724"/>
      <c r="S949" s="740">
        <v>0</v>
      </c>
      <c r="T949" s="807"/>
      <c r="U949" s="763">
        <v>0</v>
      </c>
    </row>
    <row r="950" spans="1:21" ht="14.4" customHeight="1" x14ac:dyDescent="0.3">
      <c r="A950" s="723">
        <v>4</v>
      </c>
      <c r="B950" s="724" t="s">
        <v>2111</v>
      </c>
      <c r="C950" s="724" t="s">
        <v>2400</v>
      </c>
      <c r="D950" s="805" t="s">
        <v>4070</v>
      </c>
      <c r="E950" s="806" t="s">
        <v>2437</v>
      </c>
      <c r="F950" s="724" t="s">
        <v>2396</v>
      </c>
      <c r="G950" s="724" t="s">
        <v>2746</v>
      </c>
      <c r="H950" s="724" t="s">
        <v>563</v>
      </c>
      <c r="I950" s="724" t="s">
        <v>3359</v>
      </c>
      <c r="J950" s="724" t="s">
        <v>3360</v>
      </c>
      <c r="K950" s="724" t="s">
        <v>3361</v>
      </c>
      <c r="L950" s="725">
        <v>2815.92</v>
      </c>
      <c r="M950" s="725">
        <v>25343.279999999999</v>
      </c>
      <c r="N950" s="724">
        <v>9</v>
      </c>
      <c r="O950" s="807">
        <v>1</v>
      </c>
      <c r="P950" s="725">
        <v>25343.279999999999</v>
      </c>
      <c r="Q950" s="740">
        <v>1</v>
      </c>
      <c r="R950" s="724">
        <v>9</v>
      </c>
      <c r="S950" s="740">
        <v>1</v>
      </c>
      <c r="T950" s="807">
        <v>1</v>
      </c>
      <c r="U950" s="763">
        <v>1</v>
      </c>
    </row>
    <row r="951" spans="1:21" ht="14.4" customHeight="1" x14ac:dyDescent="0.3">
      <c r="A951" s="723">
        <v>4</v>
      </c>
      <c r="B951" s="724" t="s">
        <v>2111</v>
      </c>
      <c r="C951" s="724" t="s">
        <v>2400</v>
      </c>
      <c r="D951" s="805" t="s">
        <v>4070</v>
      </c>
      <c r="E951" s="806" t="s">
        <v>2437</v>
      </c>
      <c r="F951" s="724" t="s">
        <v>2396</v>
      </c>
      <c r="G951" s="724" t="s">
        <v>2746</v>
      </c>
      <c r="H951" s="724" t="s">
        <v>563</v>
      </c>
      <c r="I951" s="724" t="s">
        <v>2960</v>
      </c>
      <c r="J951" s="724" t="s">
        <v>2961</v>
      </c>
      <c r="K951" s="724" t="s">
        <v>2962</v>
      </c>
      <c r="L951" s="725">
        <v>984.16</v>
      </c>
      <c r="M951" s="725">
        <v>1968.32</v>
      </c>
      <c r="N951" s="724">
        <v>2</v>
      </c>
      <c r="O951" s="807">
        <v>2</v>
      </c>
      <c r="P951" s="725">
        <v>1968.32</v>
      </c>
      <c r="Q951" s="740">
        <v>1</v>
      </c>
      <c r="R951" s="724">
        <v>2</v>
      </c>
      <c r="S951" s="740">
        <v>1</v>
      </c>
      <c r="T951" s="807">
        <v>2</v>
      </c>
      <c r="U951" s="763">
        <v>1</v>
      </c>
    </row>
    <row r="952" spans="1:21" ht="14.4" customHeight="1" x14ac:dyDescent="0.3">
      <c r="A952" s="723">
        <v>4</v>
      </c>
      <c r="B952" s="724" t="s">
        <v>2111</v>
      </c>
      <c r="C952" s="724" t="s">
        <v>2400</v>
      </c>
      <c r="D952" s="805" t="s">
        <v>4070</v>
      </c>
      <c r="E952" s="806" t="s">
        <v>2437</v>
      </c>
      <c r="F952" s="724" t="s">
        <v>2396</v>
      </c>
      <c r="G952" s="724" t="s">
        <v>2746</v>
      </c>
      <c r="H952" s="724" t="s">
        <v>563</v>
      </c>
      <c r="I952" s="724" t="s">
        <v>3363</v>
      </c>
      <c r="J952" s="724" t="s">
        <v>2987</v>
      </c>
      <c r="K952" s="724" t="s">
        <v>3364</v>
      </c>
      <c r="L952" s="725">
        <v>1257.81</v>
      </c>
      <c r="M952" s="725">
        <v>3773.43</v>
      </c>
      <c r="N952" s="724">
        <v>3</v>
      </c>
      <c r="O952" s="807">
        <v>1</v>
      </c>
      <c r="P952" s="725">
        <v>3773.43</v>
      </c>
      <c r="Q952" s="740">
        <v>1</v>
      </c>
      <c r="R952" s="724">
        <v>3</v>
      </c>
      <c r="S952" s="740">
        <v>1</v>
      </c>
      <c r="T952" s="807">
        <v>1</v>
      </c>
      <c r="U952" s="763">
        <v>1</v>
      </c>
    </row>
    <row r="953" spans="1:21" ht="14.4" customHeight="1" x14ac:dyDescent="0.3">
      <c r="A953" s="723">
        <v>4</v>
      </c>
      <c r="B953" s="724" t="s">
        <v>2111</v>
      </c>
      <c r="C953" s="724" t="s">
        <v>2400</v>
      </c>
      <c r="D953" s="805" t="s">
        <v>4070</v>
      </c>
      <c r="E953" s="806" t="s">
        <v>2437</v>
      </c>
      <c r="F953" s="724" t="s">
        <v>2396</v>
      </c>
      <c r="G953" s="724" t="s">
        <v>2746</v>
      </c>
      <c r="H953" s="724" t="s">
        <v>563</v>
      </c>
      <c r="I953" s="724" t="s">
        <v>2970</v>
      </c>
      <c r="J953" s="724" t="s">
        <v>2971</v>
      </c>
      <c r="K953" s="724" t="s">
        <v>2972</v>
      </c>
      <c r="L953" s="725">
        <v>491.09</v>
      </c>
      <c r="M953" s="725">
        <v>1473.27</v>
      </c>
      <c r="N953" s="724">
        <v>3</v>
      </c>
      <c r="O953" s="807">
        <v>3</v>
      </c>
      <c r="P953" s="725">
        <v>1473.27</v>
      </c>
      <c r="Q953" s="740">
        <v>1</v>
      </c>
      <c r="R953" s="724">
        <v>3</v>
      </c>
      <c r="S953" s="740">
        <v>1</v>
      </c>
      <c r="T953" s="807">
        <v>3</v>
      </c>
      <c r="U953" s="763">
        <v>1</v>
      </c>
    </row>
    <row r="954" spans="1:21" ht="14.4" customHeight="1" x14ac:dyDescent="0.3">
      <c r="A954" s="723">
        <v>4</v>
      </c>
      <c r="B954" s="724" t="s">
        <v>2111</v>
      </c>
      <c r="C954" s="724" t="s">
        <v>2400</v>
      </c>
      <c r="D954" s="805" t="s">
        <v>4070</v>
      </c>
      <c r="E954" s="806" t="s">
        <v>2437</v>
      </c>
      <c r="F954" s="724" t="s">
        <v>2396</v>
      </c>
      <c r="G954" s="724" t="s">
        <v>2746</v>
      </c>
      <c r="H954" s="724" t="s">
        <v>563</v>
      </c>
      <c r="I954" s="724" t="s">
        <v>2973</v>
      </c>
      <c r="J954" s="724" t="s">
        <v>2974</v>
      </c>
      <c r="K954" s="724" t="s">
        <v>2975</v>
      </c>
      <c r="L954" s="725">
        <v>300</v>
      </c>
      <c r="M954" s="725">
        <v>2100</v>
      </c>
      <c r="N954" s="724">
        <v>7</v>
      </c>
      <c r="O954" s="807">
        <v>3</v>
      </c>
      <c r="P954" s="725">
        <v>2100</v>
      </c>
      <c r="Q954" s="740">
        <v>1</v>
      </c>
      <c r="R954" s="724">
        <v>7</v>
      </c>
      <c r="S954" s="740">
        <v>1</v>
      </c>
      <c r="T954" s="807">
        <v>3</v>
      </c>
      <c r="U954" s="763">
        <v>1</v>
      </c>
    </row>
    <row r="955" spans="1:21" ht="14.4" customHeight="1" x14ac:dyDescent="0.3">
      <c r="A955" s="723">
        <v>4</v>
      </c>
      <c r="B955" s="724" t="s">
        <v>2111</v>
      </c>
      <c r="C955" s="724" t="s">
        <v>2400</v>
      </c>
      <c r="D955" s="805" t="s">
        <v>4070</v>
      </c>
      <c r="E955" s="806" t="s">
        <v>2437</v>
      </c>
      <c r="F955" s="724" t="s">
        <v>2396</v>
      </c>
      <c r="G955" s="724" t="s">
        <v>2746</v>
      </c>
      <c r="H955" s="724" t="s">
        <v>563</v>
      </c>
      <c r="I955" s="724" t="s">
        <v>3658</v>
      </c>
      <c r="J955" s="724" t="s">
        <v>2856</v>
      </c>
      <c r="K955" s="724" t="s">
        <v>3659</v>
      </c>
      <c r="L955" s="725">
        <v>900</v>
      </c>
      <c r="M955" s="725">
        <v>900</v>
      </c>
      <c r="N955" s="724">
        <v>1</v>
      </c>
      <c r="O955" s="807">
        <v>1</v>
      </c>
      <c r="P955" s="725"/>
      <c r="Q955" s="740">
        <v>0</v>
      </c>
      <c r="R955" s="724"/>
      <c r="S955" s="740">
        <v>0</v>
      </c>
      <c r="T955" s="807"/>
      <c r="U955" s="763">
        <v>0</v>
      </c>
    </row>
    <row r="956" spans="1:21" ht="14.4" customHeight="1" x14ac:dyDescent="0.3">
      <c r="A956" s="723">
        <v>4</v>
      </c>
      <c r="B956" s="724" t="s">
        <v>2111</v>
      </c>
      <c r="C956" s="724" t="s">
        <v>2400</v>
      </c>
      <c r="D956" s="805" t="s">
        <v>4070</v>
      </c>
      <c r="E956" s="806" t="s">
        <v>2437</v>
      </c>
      <c r="F956" s="724" t="s">
        <v>2396</v>
      </c>
      <c r="G956" s="724" t="s">
        <v>2746</v>
      </c>
      <c r="H956" s="724" t="s">
        <v>563</v>
      </c>
      <c r="I956" s="724" t="s">
        <v>3660</v>
      </c>
      <c r="J956" s="724" t="s">
        <v>3661</v>
      </c>
      <c r="K956" s="724" t="s">
        <v>3662</v>
      </c>
      <c r="L956" s="725">
        <v>2304</v>
      </c>
      <c r="M956" s="725">
        <v>2304</v>
      </c>
      <c r="N956" s="724">
        <v>1</v>
      </c>
      <c r="O956" s="807">
        <v>1</v>
      </c>
      <c r="P956" s="725">
        <v>2304</v>
      </c>
      <c r="Q956" s="740">
        <v>1</v>
      </c>
      <c r="R956" s="724">
        <v>1</v>
      </c>
      <c r="S956" s="740">
        <v>1</v>
      </c>
      <c r="T956" s="807">
        <v>1</v>
      </c>
      <c r="U956" s="763">
        <v>1</v>
      </c>
    </row>
    <row r="957" spans="1:21" ht="14.4" customHeight="1" x14ac:dyDescent="0.3">
      <c r="A957" s="723">
        <v>4</v>
      </c>
      <c r="B957" s="724" t="s">
        <v>2111</v>
      </c>
      <c r="C957" s="724" t="s">
        <v>2400</v>
      </c>
      <c r="D957" s="805" t="s">
        <v>4070</v>
      </c>
      <c r="E957" s="806" t="s">
        <v>2437</v>
      </c>
      <c r="F957" s="724" t="s">
        <v>2396</v>
      </c>
      <c r="G957" s="724" t="s">
        <v>2746</v>
      </c>
      <c r="H957" s="724" t="s">
        <v>563</v>
      </c>
      <c r="I957" s="724" t="s">
        <v>3385</v>
      </c>
      <c r="J957" s="724" t="s">
        <v>3386</v>
      </c>
      <c r="K957" s="724" t="s">
        <v>3387</v>
      </c>
      <c r="L957" s="725">
        <v>537.87</v>
      </c>
      <c r="M957" s="725">
        <v>1613.6100000000001</v>
      </c>
      <c r="N957" s="724">
        <v>3</v>
      </c>
      <c r="O957" s="807">
        <v>2</v>
      </c>
      <c r="P957" s="725">
        <v>1075.74</v>
      </c>
      <c r="Q957" s="740">
        <v>0.66666666666666663</v>
      </c>
      <c r="R957" s="724">
        <v>2</v>
      </c>
      <c r="S957" s="740">
        <v>0.66666666666666663</v>
      </c>
      <c r="T957" s="807">
        <v>1</v>
      </c>
      <c r="U957" s="763">
        <v>0.5</v>
      </c>
    </row>
    <row r="958" spans="1:21" ht="14.4" customHeight="1" x14ac:dyDescent="0.3">
      <c r="A958" s="723">
        <v>4</v>
      </c>
      <c r="B958" s="724" t="s">
        <v>2111</v>
      </c>
      <c r="C958" s="724" t="s">
        <v>2400</v>
      </c>
      <c r="D958" s="805" t="s">
        <v>4070</v>
      </c>
      <c r="E958" s="806" t="s">
        <v>2437</v>
      </c>
      <c r="F958" s="724" t="s">
        <v>2396</v>
      </c>
      <c r="G958" s="724" t="s">
        <v>2746</v>
      </c>
      <c r="H958" s="724" t="s">
        <v>563</v>
      </c>
      <c r="I958" s="724" t="s">
        <v>3388</v>
      </c>
      <c r="J958" s="724" t="s">
        <v>3389</v>
      </c>
      <c r="K958" s="724" t="s">
        <v>3390</v>
      </c>
      <c r="L958" s="725">
        <v>128</v>
      </c>
      <c r="M958" s="725">
        <v>128</v>
      </c>
      <c r="N958" s="724">
        <v>1</v>
      </c>
      <c r="O958" s="807">
        <v>1</v>
      </c>
      <c r="P958" s="725">
        <v>128</v>
      </c>
      <c r="Q958" s="740">
        <v>1</v>
      </c>
      <c r="R958" s="724">
        <v>1</v>
      </c>
      <c r="S958" s="740">
        <v>1</v>
      </c>
      <c r="T958" s="807">
        <v>1</v>
      </c>
      <c r="U958" s="763">
        <v>1</v>
      </c>
    </row>
    <row r="959" spans="1:21" ht="14.4" customHeight="1" x14ac:dyDescent="0.3">
      <c r="A959" s="723">
        <v>4</v>
      </c>
      <c r="B959" s="724" t="s">
        <v>2111</v>
      </c>
      <c r="C959" s="724" t="s">
        <v>2400</v>
      </c>
      <c r="D959" s="805" t="s">
        <v>4070</v>
      </c>
      <c r="E959" s="806" t="s">
        <v>2437</v>
      </c>
      <c r="F959" s="724" t="s">
        <v>2396</v>
      </c>
      <c r="G959" s="724" t="s">
        <v>2746</v>
      </c>
      <c r="H959" s="724" t="s">
        <v>563</v>
      </c>
      <c r="I959" s="724" t="s">
        <v>3001</v>
      </c>
      <c r="J959" s="724" t="s">
        <v>3002</v>
      </c>
      <c r="K959" s="724" t="s">
        <v>3003</v>
      </c>
      <c r="L959" s="725">
        <v>175</v>
      </c>
      <c r="M959" s="725">
        <v>700</v>
      </c>
      <c r="N959" s="724">
        <v>4</v>
      </c>
      <c r="O959" s="807">
        <v>2</v>
      </c>
      <c r="P959" s="725">
        <v>350</v>
      </c>
      <c r="Q959" s="740">
        <v>0.5</v>
      </c>
      <c r="R959" s="724">
        <v>2</v>
      </c>
      <c r="S959" s="740">
        <v>0.5</v>
      </c>
      <c r="T959" s="807">
        <v>1</v>
      </c>
      <c r="U959" s="763">
        <v>0.5</v>
      </c>
    </row>
    <row r="960" spans="1:21" ht="14.4" customHeight="1" x14ac:dyDescent="0.3">
      <c r="A960" s="723">
        <v>4</v>
      </c>
      <c r="B960" s="724" t="s">
        <v>2111</v>
      </c>
      <c r="C960" s="724" t="s">
        <v>2400</v>
      </c>
      <c r="D960" s="805" t="s">
        <v>4070</v>
      </c>
      <c r="E960" s="806" t="s">
        <v>2437</v>
      </c>
      <c r="F960" s="724" t="s">
        <v>2396</v>
      </c>
      <c r="G960" s="724" t="s">
        <v>2746</v>
      </c>
      <c r="H960" s="724" t="s">
        <v>563</v>
      </c>
      <c r="I960" s="724" t="s">
        <v>3663</v>
      </c>
      <c r="J960" s="724" t="s">
        <v>3664</v>
      </c>
      <c r="K960" s="724" t="s">
        <v>3665</v>
      </c>
      <c r="L960" s="725">
        <v>1974.7</v>
      </c>
      <c r="M960" s="725">
        <v>5924.1</v>
      </c>
      <c r="N960" s="724">
        <v>3</v>
      </c>
      <c r="O960" s="807">
        <v>1</v>
      </c>
      <c r="P960" s="725">
        <v>5924.1</v>
      </c>
      <c r="Q960" s="740">
        <v>1</v>
      </c>
      <c r="R960" s="724">
        <v>3</v>
      </c>
      <c r="S960" s="740">
        <v>1</v>
      </c>
      <c r="T960" s="807">
        <v>1</v>
      </c>
      <c r="U960" s="763">
        <v>1</v>
      </c>
    </row>
    <row r="961" spans="1:21" ht="14.4" customHeight="1" x14ac:dyDescent="0.3">
      <c r="A961" s="723">
        <v>4</v>
      </c>
      <c r="B961" s="724" t="s">
        <v>2111</v>
      </c>
      <c r="C961" s="724" t="s">
        <v>2400</v>
      </c>
      <c r="D961" s="805" t="s">
        <v>4070</v>
      </c>
      <c r="E961" s="806" t="s">
        <v>2437</v>
      </c>
      <c r="F961" s="724" t="s">
        <v>2396</v>
      </c>
      <c r="G961" s="724" t="s">
        <v>2746</v>
      </c>
      <c r="H961" s="724" t="s">
        <v>563</v>
      </c>
      <c r="I961" s="724" t="s">
        <v>3666</v>
      </c>
      <c r="J961" s="724" t="s">
        <v>3667</v>
      </c>
      <c r="K961" s="724" t="s">
        <v>3668</v>
      </c>
      <c r="L961" s="725">
        <v>2808.7</v>
      </c>
      <c r="M961" s="725">
        <v>22469.599999999999</v>
      </c>
      <c r="N961" s="724">
        <v>8</v>
      </c>
      <c r="O961" s="807">
        <v>1</v>
      </c>
      <c r="P961" s="725">
        <v>22469.599999999999</v>
      </c>
      <c r="Q961" s="740">
        <v>1</v>
      </c>
      <c r="R961" s="724">
        <v>8</v>
      </c>
      <c r="S961" s="740">
        <v>1</v>
      </c>
      <c r="T961" s="807">
        <v>1</v>
      </c>
      <c r="U961" s="763">
        <v>1</v>
      </c>
    </row>
    <row r="962" spans="1:21" ht="14.4" customHeight="1" x14ac:dyDescent="0.3">
      <c r="A962" s="723">
        <v>4</v>
      </c>
      <c r="B962" s="724" t="s">
        <v>2111</v>
      </c>
      <c r="C962" s="724" t="s">
        <v>2400</v>
      </c>
      <c r="D962" s="805" t="s">
        <v>4070</v>
      </c>
      <c r="E962" s="806" t="s">
        <v>2437</v>
      </c>
      <c r="F962" s="724" t="s">
        <v>2396</v>
      </c>
      <c r="G962" s="724" t="s">
        <v>2746</v>
      </c>
      <c r="H962" s="724" t="s">
        <v>563</v>
      </c>
      <c r="I962" s="724" t="s">
        <v>3669</v>
      </c>
      <c r="J962" s="724" t="s">
        <v>3670</v>
      </c>
      <c r="K962" s="724" t="s">
        <v>3671</v>
      </c>
      <c r="L962" s="725">
        <v>700</v>
      </c>
      <c r="M962" s="725">
        <v>700</v>
      </c>
      <c r="N962" s="724">
        <v>1</v>
      </c>
      <c r="O962" s="807">
        <v>1</v>
      </c>
      <c r="P962" s="725">
        <v>700</v>
      </c>
      <c r="Q962" s="740">
        <v>1</v>
      </c>
      <c r="R962" s="724">
        <v>1</v>
      </c>
      <c r="S962" s="740">
        <v>1</v>
      </c>
      <c r="T962" s="807">
        <v>1</v>
      </c>
      <c r="U962" s="763">
        <v>1</v>
      </c>
    </row>
    <row r="963" spans="1:21" ht="14.4" customHeight="1" x14ac:dyDescent="0.3">
      <c r="A963" s="723">
        <v>4</v>
      </c>
      <c r="B963" s="724" t="s">
        <v>2111</v>
      </c>
      <c r="C963" s="724" t="s">
        <v>2400</v>
      </c>
      <c r="D963" s="805" t="s">
        <v>4070</v>
      </c>
      <c r="E963" s="806" t="s">
        <v>2437</v>
      </c>
      <c r="F963" s="724" t="s">
        <v>2396</v>
      </c>
      <c r="G963" s="724" t="s">
        <v>2746</v>
      </c>
      <c r="H963" s="724" t="s">
        <v>563</v>
      </c>
      <c r="I963" s="724" t="s">
        <v>3672</v>
      </c>
      <c r="J963" s="724" t="s">
        <v>3673</v>
      </c>
      <c r="K963" s="724" t="s">
        <v>3674</v>
      </c>
      <c r="L963" s="725">
        <v>335.62</v>
      </c>
      <c r="M963" s="725">
        <v>335.62</v>
      </c>
      <c r="N963" s="724">
        <v>1</v>
      </c>
      <c r="O963" s="807">
        <v>1</v>
      </c>
      <c r="P963" s="725">
        <v>335.62</v>
      </c>
      <c r="Q963" s="740">
        <v>1</v>
      </c>
      <c r="R963" s="724">
        <v>1</v>
      </c>
      <c r="S963" s="740">
        <v>1</v>
      </c>
      <c r="T963" s="807">
        <v>1</v>
      </c>
      <c r="U963" s="763">
        <v>1</v>
      </c>
    </row>
    <row r="964" spans="1:21" ht="14.4" customHeight="1" x14ac:dyDescent="0.3">
      <c r="A964" s="723">
        <v>4</v>
      </c>
      <c r="B964" s="724" t="s">
        <v>2111</v>
      </c>
      <c r="C964" s="724" t="s">
        <v>2400</v>
      </c>
      <c r="D964" s="805" t="s">
        <v>4070</v>
      </c>
      <c r="E964" s="806" t="s">
        <v>2437</v>
      </c>
      <c r="F964" s="724" t="s">
        <v>2396</v>
      </c>
      <c r="G964" s="724" t="s">
        <v>3031</v>
      </c>
      <c r="H964" s="724" t="s">
        <v>563</v>
      </c>
      <c r="I964" s="724" t="s">
        <v>3032</v>
      </c>
      <c r="J964" s="724" t="s">
        <v>3033</v>
      </c>
      <c r="K964" s="724" t="s">
        <v>3034</v>
      </c>
      <c r="L964" s="725">
        <v>410</v>
      </c>
      <c r="M964" s="725">
        <v>5740</v>
      </c>
      <c r="N964" s="724">
        <v>14</v>
      </c>
      <c r="O964" s="807">
        <v>14</v>
      </c>
      <c r="P964" s="725">
        <v>4920</v>
      </c>
      <c r="Q964" s="740">
        <v>0.8571428571428571</v>
      </c>
      <c r="R964" s="724">
        <v>12</v>
      </c>
      <c r="S964" s="740">
        <v>0.8571428571428571</v>
      </c>
      <c r="T964" s="807">
        <v>12</v>
      </c>
      <c r="U964" s="763">
        <v>0.8571428571428571</v>
      </c>
    </row>
    <row r="965" spans="1:21" ht="14.4" customHeight="1" x14ac:dyDescent="0.3">
      <c r="A965" s="723">
        <v>4</v>
      </c>
      <c r="B965" s="724" t="s">
        <v>2111</v>
      </c>
      <c r="C965" s="724" t="s">
        <v>2400</v>
      </c>
      <c r="D965" s="805" t="s">
        <v>4070</v>
      </c>
      <c r="E965" s="806" t="s">
        <v>2437</v>
      </c>
      <c r="F965" s="724" t="s">
        <v>2396</v>
      </c>
      <c r="G965" s="724" t="s">
        <v>2466</v>
      </c>
      <c r="H965" s="724" t="s">
        <v>563</v>
      </c>
      <c r="I965" s="724" t="s">
        <v>2467</v>
      </c>
      <c r="J965" s="724" t="s">
        <v>2468</v>
      </c>
      <c r="K965" s="724" t="s">
        <v>2469</v>
      </c>
      <c r="L965" s="725">
        <v>900</v>
      </c>
      <c r="M965" s="725">
        <v>2700</v>
      </c>
      <c r="N965" s="724">
        <v>3</v>
      </c>
      <c r="O965" s="807">
        <v>3</v>
      </c>
      <c r="P965" s="725">
        <v>900</v>
      </c>
      <c r="Q965" s="740">
        <v>0.33333333333333331</v>
      </c>
      <c r="R965" s="724">
        <v>1</v>
      </c>
      <c r="S965" s="740">
        <v>0.33333333333333331</v>
      </c>
      <c r="T965" s="807">
        <v>1</v>
      </c>
      <c r="U965" s="763">
        <v>0.33333333333333331</v>
      </c>
    </row>
    <row r="966" spans="1:21" ht="14.4" customHeight="1" x14ac:dyDescent="0.3">
      <c r="A966" s="723">
        <v>4</v>
      </c>
      <c r="B966" s="724" t="s">
        <v>2111</v>
      </c>
      <c r="C966" s="724" t="s">
        <v>2400</v>
      </c>
      <c r="D966" s="805" t="s">
        <v>4070</v>
      </c>
      <c r="E966" s="806" t="s">
        <v>2437</v>
      </c>
      <c r="F966" s="724" t="s">
        <v>2396</v>
      </c>
      <c r="G966" s="724" t="s">
        <v>2466</v>
      </c>
      <c r="H966" s="724" t="s">
        <v>563</v>
      </c>
      <c r="I966" s="724" t="s">
        <v>3107</v>
      </c>
      <c r="J966" s="724" t="s">
        <v>3108</v>
      </c>
      <c r="K966" s="724" t="s">
        <v>3109</v>
      </c>
      <c r="L966" s="725">
        <v>378.48</v>
      </c>
      <c r="M966" s="725">
        <v>378.48</v>
      </c>
      <c r="N966" s="724">
        <v>1</v>
      </c>
      <c r="O966" s="807">
        <v>1</v>
      </c>
      <c r="P966" s="725">
        <v>378.48</v>
      </c>
      <c r="Q966" s="740">
        <v>1</v>
      </c>
      <c r="R966" s="724">
        <v>1</v>
      </c>
      <c r="S966" s="740">
        <v>1</v>
      </c>
      <c r="T966" s="807">
        <v>1</v>
      </c>
      <c r="U966" s="763">
        <v>1</v>
      </c>
    </row>
    <row r="967" spans="1:21" ht="14.4" customHeight="1" x14ac:dyDescent="0.3">
      <c r="A967" s="723">
        <v>4</v>
      </c>
      <c r="B967" s="724" t="s">
        <v>2111</v>
      </c>
      <c r="C967" s="724" t="s">
        <v>2400</v>
      </c>
      <c r="D967" s="805" t="s">
        <v>4070</v>
      </c>
      <c r="E967" s="806" t="s">
        <v>2438</v>
      </c>
      <c r="F967" s="724" t="s">
        <v>2394</v>
      </c>
      <c r="G967" s="724" t="s">
        <v>2658</v>
      </c>
      <c r="H967" s="724" t="s">
        <v>975</v>
      </c>
      <c r="I967" s="724" t="s">
        <v>2659</v>
      </c>
      <c r="J967" s="724" t="s">
        <v>2660</v>
      </c>
      <c r="K967" s="724" t="s">
        <v>2661</v>
      </c>
      <c r="L967" s="725">
        <v>70.540000000000006</v>
      </c>
      <c r="M967" s="725">
        <v>70.540000000000006</v>
      </c>
      <c r="N967" s="724">
        <v>1</v>
      </c>
      <c r="O967" s="807">
        <v>1</v>
      </c>
      <c r="P967" s="725"/>
      <c r="Q967" s="740">
        <v>0</v>
      </c>
      <c r="R967" s="724"/>
      <c r="S967" s="740">
        <v>0</v>
      </c>
      <c r="T967" s="807"/>
      <c r="U967" s="763">
        <v>0</v>
      </c>
    </row>
    <row r="968" spans="1:21" ht="14.4" customHeight="1" x14ac:dyDescent="0.3">
      <c r="A968" s="723">
        <v>4</v>
      </c>
      <c r="B968" s="724" t="s">
        <v>2111</v>
      </c>
      <c r="C968" s="724" t="s">
        <v>2400</v>
      </c>
      <c r="D968" s="805" t="s">
        <v>4070</v>
      </c>
      <c r="E968" s="806" t="s">
        <v>2438</v>
      </c>
      <c r="F968" s="724" t="s">
        <v>2394</v>
      </c>
      <c r="G968" s="724" t="s">
        <v>3675</v>
      </c>
      <c r="H968" s="724" t="s">
        <v>975</v>
      </c>
      <c r="I968" s="724" t="s">
        <v>3676</v>
      </c>
      <c r="J968" s="724" t="s">
        <v>1008</v>
      </c>
      <c r="K968" s="724" t="s">
        <v>3633</v>
      </c>
      <c r="L968" s="725">
        <v>207.45</v>
      </c>
      <c r="M968" s="725">
        <v>207.45</v>
      </c>
      <c r="N968" s="724">
        <v>1</v>
      </c>
      <c r="O968" s="807">
        <v>1</v>
      </c>
      <c r="P968" s="725">
        <v>207.45</v>
      </c>
      <c r="Q968" s="740">
        <v>1</v>
      </c>
      <c r="R968" s="724">
        <v>1</v>
      </c>
      <c r="S968" s="740">
        <v>1</v>
      </c>
      <c r="T968" s="807">
        <v>1</v>
      </c>
      <c r="U968" s="763">
        <v>1</v>
      </c>
    </row>
    <row r="969" spans="1:21" ht="14.4" customHeight="1" x14ac:dyDescent="0.3">
      <c r="A969" s="723">
        <v>4</v>
      </c>
      <c r="B969" s="724" t="s">
        <v>2111</v>
      </c>
      <c r="C969" s="724" t="s">
        <v>2400</v>
      </c>
      <c r="D969" s="805" t="s">
        <v>4070</v>
      </c>
      <c r="E969" s="806" t="s">
        <v>2438</v>
      </c>
      <c r="F969" s="724" t="s">
        <v>2394</v>
      </c>
      <c r="G969" s="724" t="s">
        <v>2478</v>
      </c>
      <c r="H969" s="724" t="s">
        <v>563</v>
      </c>
      <c r="I969" s="724" t="s">
        <v>2479</v>
      </c>
      <c r="J969" s="724" t="s">
        <v>2480</v>
      </c>
      <c r="K969" s="724" t="s">
        <v>2481</v>
      </c>
      <c r="L969" s="725">
        <v>64.56</v>
      </c>
      <c r="M969" s="725">
        <v>64.56</v>
      </c>
      <c r="N969" s="724">
        <v>1</v>
      </c>
      <c r="O969" s="807">
        <v>0.5</v>
      </c>
      <c r="P969" s="725">
        <v>64.56</v>
      </c>
      <c r="Q969" s="740">
        <v>1</v>
      </c>
      <c r="R969" s="724">
        <v>1</v>
      </c>
      <c r="S969" s="740">
        <v>1</v>
      </c>
      <c r="T969" s="807">
        <v>0.5</v>
      </c>
      <c r="U969" s="763">
        <v>1</v>
      </c>
    </row>
    <row r="970" spans="1:21" ht="14.4" customHeight="1" x14ac:dyDescent="0.3">
      <c r="A970" s="723">
        <v>4</v>
      </c>
      <c r="B970" s="724" t="s">
        <v>2111</v>
      </c>
      <c r="C970" s="724" t="s">
        <v>2400</v>
      </c>
      <c r="D970" s="805" t="s">
        <v>4070</v>
      </c>
      <c r="E970" s="806" t="s">
        <v>2438</v>
      </c>
      <c r="F970" s="724" t="s">
        <v>2394</v>
      </c>
      <c r="G970" s="724" t="s">
        <v>3677</v>
      </c>
      <c r="H970" s="724" t="s">
        <v>563</v>
      </c>
      <c r="I970" s="724" t="s">
        <v>3678</v>
      </c>
      <c r="J970" s="724" t="s">
        <v>3679</v>
      </c>
      <c r="K970" s="724" t="s">
        <v>3680</v>
      </c>
      <c r="L970" s="725">
        <v>0</v>
      </c>
      <c r="M970" s="725">
        <v>0</v>
      </c>
      <c r="N970" s="724">
        <v>1</v>
      </c>
      <c r="O970" s="807">
        <v>0.5</v>
      </c>
      <c r="P970" s="725">
        <v>0</v>
      </c>
      <c r="Q970" s="740"/>
      <c r="R970" s="724">
        <v>1</v>
      </c>
      <c r="S970" s="740">
        <v>1</v>
      </c>
      <c r="T970" s="807">
        <v>0.5</v>
      </c>
      <c r="U970" s="763">
        <v>1</v>
      </c>
    </row>
    <row r="971" spans="1:21" ht="14.4" customHeight="1" x14ac:dyDescent="0.3">
      <c r="A971" s="723">
        <v>4</v>
      </c>
      <c r="B971" s="724" t="s">
        <v>2111</v>
      </c>
      <c r="C971" s="724" t="s">
        <v>2400</v>
      </c>
      <c r="D971" s="805" t="s">
        <v>4070</v>
      </c>
      <c r="E971" s="806" t="s">
        <v>2438</v>
      </c>
      <c r="F971" s="724" t="s">
        <v>2394</v>
      </c>
      <c r="G971" s="724" t="s">
        <v>3058</v>
      </c>
      <c r="H971" s="724" t="s">
        <v>563</v>
      </c>
      <c r="I971" s="724" t="s">
        <v>1592</v>
      </c>
      <c r="J971" s="724" t="s">
        <v>1593</v>
      </c>
      <c r="K971" s="724" t="s">
        <v>3059</v>
      </c>
      <c r="L971" s="725">
        <v>48.09</v>
      </c>
      <c r="M971" s="725">
        <v>144.27000000000001</v>
      </c>
      <c r="N971" s="724">
        <v>3</v>
      </c>
      <c r="O971" s="807">
        <v>1</v>
      </c>
      <c r="P971" s="725">
        <v>144.27000000000001</v>
      </c>
      <c r="Q971" s="740">
        <v>1</v>
      </c>
      <c r="R971" s="724">
        <v>3</v>
      </c>
      <c r="S971" s="740">
        <v>1</v>
      </c>
      <c r="T971" s="807">
        <v>1</v>
      </c>
      <c r="U971" s="763">
        <v>1</v>
      </c>
    </row>
    <row r="972" spans="1:21" ht="14.4" customHeight="1" x14ac:dyDescent="0.3">
      <c r="A972" s="723">
        <v>4</v>
      </c>
      <c r="B972" s="724" t="s">
        <v>2111</v>
      </c>
      <c r="C972" s="724" t="s">
        <v>2400</v>
      </c>
      <c r="D972" s="805" t="s">
        <v>4070</v>
      </c>
      <c r="E972" s="806" t="s">
        <v>2438</v>
      </c>
      <c r="F972" s="724" t="s">
        <v>2394</v>
      </c>
      <c r="G972" s="724" t="s">
        <v>2564</v>
      </c>
      <c r="H972" s="724" t="s">
        <v>563</v>
      </c>
      <c r="I972" s="724" t="s">
        <v>3202</v>
      </c>
      <c r="J972" s="724" t="s">
        <v>754</v>
      </c>
      <c r="K972" s="724" t="s">
        <v>3203</v>
      </c>
      <c r="L972" s="725">
        <v>0</v>
      </c>
      <c r="M972" s="725">
        <v>0</v>
      </c>
      <c r="N972" s="724">
        <v>1</v>
      </c>
      <c r="O972" s="807">
        <v>1</v>
      </c>
      <c r="P972" s="725">
        <v>0</v>
      </c>
      <c r="Q972" s="740"/>
      <c r="R972" s="724">
        <v>1</v>
      </c>
      <c r="S972" s="740">
        <v>1</v>
      </c>
      <c r="T972" s="807">
        <v>1</v>
      </c>
      <c r="U972" s="763">
        <v>1</v>
      </c>
    </row>
    <row r="973" spans="1:21" ht="14.4" customHeight="1" x14ac:dyDescent="0.3">
      <c r="A973" s="723">
        <v>4</v>
      </c>
      <c r="B973" s="724" t="s">
        <v>2111</v>
      </c>
      <c r="C973" s="724" t="s">
        <v>2400</v>
      </c>
      <c r="D973" s="805" t="s">
        <v>4070</v>
      </c>
      <c r="E973" s="806" t="s">
        <v>2438</v>
      </c>
      <c r="F973" s="724" t="s">
        <v>2394</v>
      </c>
      <c r="G973" s="724" t="s">
        <v>3060</v>
      </c>
      <c r="H973" s="724" t="s">
        <v>563</v>
      </c>
      <c r="I973" s="724" t="s">
        <v>3548</v>
      </c>
      <c r="J973" s="724" t="s">
        <v>3062</v>
      </c>
      <c r="K973" s="724" t="s">
        <v>2526</v>
      </c>
      <c r="L973" s="725">
        <v>0</v>
      </c>
      <c r="M973" s="725">
        <v>0</v>
      </c>
      <c r="N973" s="724">
        <v>2</v>
      </c>
      <c r="O973" s="807">
        <v>1</v>
      </c>
      <c r="P973" s="725">
        <v>0</v>
      </c>
      <c r="Q973" s="740"/>
      <c r="R973" s="724">
        <v>2</v>
      </c>
      <c r="S973" s="740">
        <v>1</v>
      </c>
      <c r="T973" s="807">
        <v>1</v>
      </c>
      <c r="U973" s="763">
        <v>1</v>
      </c>
    </row>
    <row r="974" spans="1:21" ht="14.4" customHeight="1" x14ac:dyDescent="0.3">
      <c r="A974" s="723">
        <v>4</v>
      </c>
      <c r="B974" s="724" t="s">
        <v>2111</v>
      </c>
      <c r="C974" s="724" t="s">
        <v>2400</v>
      </c>
      <c r="D974" s="805" t="s">
        <v>4070</v>
      </c>
      <c r="E974" s="806" t="s">
        <v>2438</v>
      </c>
      <c r="F974" s="724" t="s">
        <v>2394</v>
      </c>
      <c r="G974" s="724" t="s">
        <v>3463</v>
      </c>
      <c r="H974" s="724" t="s">
        <v>975</v>
      </c>
      <c r="I974" s="724" t="s">
        <v>3681</v>
      </c>
      <c r="J974" s="724" t="s">
        <v>3682</v>
      </c>
      <c r="K974" s="724" t="s">
        <v>3683</v>
      </c>
      <c r="L974" s="725">
        <v>118.54</v>
      </c>
      <c r="M974" s="725">
        <v>118.54</v>
      </c>
      <c r="N974" s="724">
        <v>1</v>
      </c>
      <c r="O974" s="807">
        <v>1</v>
      </c>
      <c r="P974" s="725">
        <v>118.54</v>
      </c>
      <c r="Q974" s="740">
        <v>1</v>
      </c>
      <c r="R974" s="724">
        <v>1</v>
      </c>
      <c r="S974" s="740">
        <v>1</v>
      </c>
      <c r="T974" s="807">
        <v>1</v>
      </c>
      <c r="U974" s="763">
        <v>1</v>
      </c>
    </row>
    <row r="975" spans="1:21" ht="14.4" customHeight="1" x14ac:dyDescent="0.3">
      <c r="A975" s="723">
        <v>4</v>
      </c>
      <c r="B975" s="724" t="s">
        <v>2111</v>
      </c>
      <c r="C975" s="724" t="s">
        <v>2400</v>
      </c>
      <c r="D975" s="805" t="s">
        <v>4070</v>
      </c>
      <c r="E975" s="806" t="s">
        <v>2438</v>
      </c>
      <c r="F975" s="724" t="s">
        <v>2394</v>
      </c>
      <c r="G975" s="724" t="s">
        <v>3150</v>
      </c>
      <c r="H975" s="724" t="s">
        <v>563</v>
      </c>
      <c r="I975" s="724" t="s">
        <v>3684</v>
      </c>
      <c r="J975" s="724" t="s">
        <v>3152</v>
      </c>
      <c r="K975" s="724" t="s">
        <v>3153</v>
      </c>
      <c r="L975" s="725">
        <v>140.72</v>
      </c>
      <c r="M975" s="725">
        <v>844.31999999999994</v>
      </c>
      <c r="N975" s="724">
        <v>6</v>
      </c>
      <c r="O975" s="807">
        <v>1.5</v>
      </c>
      <c r="P975" s="725">
        <v>844.31999999999994</v>
      </c>
      <c r="Q975" s="740">
        <v>1</v>
      </c>
      <c r="R975" s="724">
        <v>6</v>
      </c>
      <c r="S975" s="740">
        <v>1</v>
      </c>
      <c r="T975" s="807">
        <v>1.5</v>
      </c>
      <c r="U975" s="763">
        <v>1</v>
      </c>
    </row>
    <row r="976" spans="1:21" ht="14.4" customHeight="1" x14ac:dyDescent="0.3">
      <c r="A976" s="723">
        <v>4</v>
      </c>
      <c r="B976" s="724" t="s">
        <v>2111</v>
      </c>
      <c r="C976" s="724" t="s">
        <v>2400</v>
      </c>
      <c r="D976" s="805" t="s">
        <v>4070</v>
      </c>
      <c r="E976" s="806" t="s">
        <v>2438</v>
      </c>
      <c r="F976" s="724" t="s">
        <v>2394</v>
      </c>
      <c r="G976" s="724" t="s">
        <v>3150</v>
      </c>
      <c r="H976" s="724" t="s">
        <v>563</v>
      </c>
      <c r="I976" s="724" t="s">
        <v>3151</v>
      </c>
      <c r="J976" s="724" t="s">
        <v>3152</v>
      </c>
      <c r="K976" s="724" t="s">
        <v>3153</v>
      </c>
      <c r="L976" s="725">
        <v>140.72</v>
      </c>
      <c r="M976" s="725">
        <v>562.88</v>
      </c>
      <c r="N976" s="724">
        <v>4</v>
      </c>
      <c r="O976" s="807">
        <v>1</v>
      </c>
      <c r="P976" s="725"/>
      <c r="Q976" s="740">
        <v>0</v>
      </c>
      <c r="R976" s="724"/>
      <c r="S976" s="740">
        <v>0</v>
      </c>
      <c r="T976" s="807"/>
      <c r="U976" s="763">
        <v>0</v>
      </c>
    </row>
    <row r="977" spans="1:21" ht="14.4" customHeight="1" x14ac:dyDescent="0.3">
      <c r="A977" s="723">
        <v>4</v>
      </c>
      <c r="B977" s="724" t="s">
        <v>2111</v>
      </c>
      <c r="C977" s="724" t="s">
        <v>2400</v>
      </c>
      <c r="D977" s="805" t="s">
        <v>4070</v>
      </c>
      <c r="E977" s="806" t="s">
        <v>2438</v>
      </c>
      <c r="F977" s="724" t="s">
        <v>2394</v>
      </c>
      <c r="G977" s="724" t="s">
        <v>3685</v>
      </c>
      <c r="H977" s="724" t="s">
        <v>563</v>
      </c>
      <c r="I977" s="724" t="s">
        <v>885</v>
      </c>
      <c r="J977" s="724" t="s">
        <v>784</v>
      </c>
      <c r="K977" s="724" t="s">
        <v>3686</v>
      </c>
      <c r="L977" s="725">
        <v>65.22</v>
      </c>
      <c r="M977" s="725">
        <v>130.44</v>
      </c>
      <c r="N977" s="724">
        <v>2</v>
      </c>
      <c r="O977" s="807">
        <v>1</v>
      </c>
      <c r="P977" s="725"/>
      <c r="Q977" s="740">
        <v>0</v>
      </c>
      <c r="R977" s="724"/>
      <c r="S977" s="740">
        <v>0</v>
      </c>
      <c r="T977" s="807"/>
      <c r="U977" s="763">
        <v>0</v>
      </c>
    </row>
    <row r="978" spans="1:21" ht="14.4" customHeight="1" x14ac:dyDescent="0.3">
      <c r="A978" s="723">
        <v>4</v>
      </c>
      <c r="B978" s="724" t="s">
        <v>2111</v>
      </c>
      <c r="C978" s="724" t="s">
        <v>2400</v>
      </c>
      <c r="D978" s="805" t="s">
        <v>4070</v>
      </c>
      <c r="E978" s="806" t="s">
        <v>2438</v>
      </c>
      <c r="F978" s="724" t="s">
        <v>2394</v>
      </c>
      <c r="G978" s="724" t="s">
        <v>2515</v>
      </c>
      <c r="H978" s="724" t="s">
        <v>563</v>
      </c>
      <c r="I978" s="724" t="s">
        <v>2516</v>
      </c>
      <c r="J978" s="724" t="s">
        <v>1483</v>
      </c>
      <c r="K978" s="724" t="s">
        <v>2517</v>
      </c>
      <c r="L978" s="725">
        <v>301.2</v>
      </c>
      <c r="M978" s="725">
        <v>602.4</v>
      </c>
      <c r="N978" s="724">
        <v>2</v>
      </c>
      <c r="O978" s="807">
        <v>0.5</v>
      </c>
      <c r="P978" s="725">
        <v>602.4</v>
      </c>
      <c r="Q978" s="740">
        <v>1</v>
      </c>
      <c r="R978" s="724">
        <v>2</v>
      </c>
      <c r="S978" s="740">
        <v>1</v>
      </c>
      <c r="T978" s="807">
        <v>0.5</v>
      </c>
      <c r="U978" s="763">
        <v>1</v>
      </c>
    </row>
    <row r="979" spans="1:21" ht="14.4" customHeight="1" x14ac:dyDescent="0.3">
      <c r="A979" s="723">
        <v>4</v>
      </c>
      <c r="B979" s="724" t="s">
        <v>2111</v>
      </c>
      <c r="C979" s="724" t="s">
        <v>2400</v>
      </c>
      <c r="D979" s="805" t="s">
        <v>4070</v>
      </c>
      <c r="E979" s="806" t="s">
        <v>2438</v>
      </c>
      <c r="F979" s="724" t="s">
        <v>2394</v>
      </c>
      <c r="G979" s="724" t="s">
        <v>2515</v>
      </c>
      <c r="H979" s="724" t="s">
        <v>563</v>
      </c>
      <c r="I979" s="724" t="s">
        <v>2626</v>
      </c>
      <c r="J979" s="724" t="s">
        <v>1483</v>
      </c>
      <c r="K979" s="724" t="s">
        <v>2517</v>
      </c>
      <c r="L979" s="725">
        <v>185.26</v>
      </c>
      <c r="M979" s="725">
        <v>741.04</v>
      </c>
      <c r="N979" s="724">
        <v>4</v>
      </c>
      <c r="O979" s="807">
        <v>2</v>
      </c>
      <c r="P979" s="725">
        <v>741.04</v>
      </c>
      <c r="Q979" s="740">
        <v>1</v>
      </c>
      <c r="R979" s="724">
        <v>4</v>
      </c>
      <c r="S979" s="740">
        <v>1</v>
      </c>
      <c r="T979" s="807">
        <v>2</v>
      </c>
      <c r="U979" s="763">
        <v>1</v>
      </c>
    </row>
    <row r="980" spans="1:21" ht="14.4" customHeight="1" x14ac:dyDescent="0.3">
      <c r="A980" s="723">
        <v>4</v>
      </c>
      <c r="B980" s="724" t="s">
        <v>2111</v>
      </c>
      <c r="C980" s="724" t="s">
        <v>2400</v>
      </c>
      <c r="D980" s="805" t="s">
        <v>4070</v>
      </c>
      <c r="E980" s="806" t="s">
        <v>2438</v>
      </c>
      <c r="F980" s="724" t="s">
        <v>2394</v>
      </c>
      <c r="G980" s="724" t="s">
        <v>2515</v>
      </c>
      <c r="H980" s="724" t="s">
        <v>563</v>
      </c>
      <c r="I980" s="724" t="s">
        <v>1482</v>
      </c>
      <c r="J980" s="724" t="s">
        <v>1483</v>
      </c>
      <c r="K980" s="724" t="s">
        <v>2517</v>
      </c>
      <c r="L980" s="725">
        <v>301.2</v>
      </c>
      <c r="M980" s="725">
        <v>602.4</v>
      </c>
      <c r="N980" s="724">
        <v>2</v>
      </c>
      <c r="O980" s="807">
        <v>1</v>
      </c>
      <c r="P980" s="725">
        <v>602.4</v>
      </c>
      <c r="Q980" s="740">
        <v>1</v>
      </c>
      <c r="R980" s="724">
        <v>2</v>
      </c>
      <c r="S980" s="740">
        <v>1</v>
      </c>
      <c r="T980" s="807">
        <v>1</v>
      </c>
      <c r="U980" s="763">
        <v>1</v>
      </c>
    </row>
    <row r="981" spans="1:21" ht="14.4" customHeight="1" x14ac:dyDescent="0.3">
      <c r="A981" s="723">
        <v>4</v>
      </c>
      <c r="B981" s="724" t="s">
        <v>2111</v>
      </c>
      <c r="C981" s="724" t="s">
        <v>2400</v>
      </c>
      <c r="D981" s="805" t="s">
        <v>4070</v>
      </c>
      <c r="E981" s="806" t="s">
        <v>2438</v>
      </c>
      <c r="F981" s="724" t="s">
        <v>2394</v>
      </c>
      <c r="G981" s="724" t="s">
        <v>2739</v>
      </c>
      <c r="H981" s="724" t="s">
        <v>563</v>
      </c>
      <c r="I981" s="724" t="s">
        <v>2740</v>
      </c>
      <c r="J981" s="724" t="s">
        <v>2034</v>
      </c>
      <c r="K981" s="724" t="s">
        <v>2741</v>
      </c>
      <c r="L981" s="725">
        <v>256.67</v>
      </c>
      <c r="M981" s="725">
        <v>513.34</v>
      </c>
      <c r="N981" s="724">
        <v>2</v>
      </c>
      <c r="O981" s="807">
        <v>2</v>
      </c>
      <c r="P981" s="725">
        <v>513.34</v>
      </c>
      <c r="Q981" s="740">
        <v>1</v>
      </c>
      <c r="R981" s="724">
        <v>2</v>
      </c>
      <c r="S981" s="740">
        <v>1</v>
      </c>
      <c r="T981" s="807">
        <v>2</v>
      </c>
      <c r="U981" s="763">
        <v>1</v>
      </c>
    </row>
    <row r="982" spans="1:21" ht="14.4" customHeight="1" x14ac:dyDescent="0.3">
      <c r="A982" s="723">
        <v>4</v>
      </c>
      <c r="B982" s="724" t="s">
        <v>2111</v>
      </c>
      <c r="C982" s="724" t="s">
        <v>2400</v>
      </c>
      <c r="D982" s="805" t="s">
        <v>4070</v>
      </c>
      <c r="E982" s="806" t="s">
        <v>2438</v>
      </c>
      <c r="F982" s="724" t="s">
        <v>2394</v>
      </c>
      <c r="G982" s="724" t="s">
        <v>2739</v>
      </c>
      <c r="H982" s="724" t="s">
        <v>563</v>
      </c>
      <c r="I982" s="724" t="s">
        <v>2033</v>
      </c>
      <c r="J982" s="724" t="s">
        <v>3227</v>
      </c>
      <c r="K982" s="724" t="s">
        <v>2741</v>
      </c>
      <c r="L982" s="725">
        <v>256.67</v>
      </c>
      <c r="M982" s="725">
        <v>256.67</v>
      </c>
      <c r="N982" s="724">
        <v>1</v>
      </c>
      <c r="O982" s="807">
        <v>0.5</v>
      </c>
      <c r="P982" s="725">
        <v>256.67</v>
      </c>
      <c r="Q982" s="740">
        <v>1</v>
      </c>
      <c r="R982" s="724">
        <v>1</v>
      </c>
      <c r="S982" s="740">
        <v>1</v>
      </c>
      <c r="T982" s="807">
        <v>0.5</v>
      </c>
      <c r="U982" s="763">
        <v>1</v>
      </c>
    </row>
    <row r="983" spans="1:21" ht="14.4" customHeight="1" x14ac:dyDescent="0.3">
      <c r="A983" s="723">
        <v>4</v>
      </c>
      <c r="B983" s="724" t="s">
        <v>2111</v>
      </c>
      <c r="C983" s="724" t="s">
        <v>2400</v>
      </c>
      <c r="D983" s="805" t="s">
        <v>4070</v>
      </c>
      <c r="E983" s="806" t="s">
        <v>2438</v>
      </c>
      <c r="F983" s="724" t="s">
        <v>2394</v>
      </c>
      <c r="G983" s="724" t="s">
        <v>2457</v>
      </c>
      <c r="H983" s="724" t="s">
        <v>563</v>
      </c>
      <c r="I983" s="724" t="s">
        <v>924</v>
      </c>
      <c r="J983" s="724" t="s">
        <v>925</v>
      </c>
      <c r="K983" s="724" t="s">
        <v>2458</v>
      </c>
      <c r="L983" s="725">
        <v>108.44</v>
      </c>
      <c r="M983" s="725">
        <v>108.44</v>
      </c>
      <c r="N983" s="724">
        <v>1</v>
      </c>
      <c r="O983" s="807">
        <v>0.5</v>
      </c>
      <c r="P983" s="725">
        <v>108.44</v>
      </c>
      <c r="Q983" s="740">
        <v>1</v>
      </c>
      <c r="R983" s="724">
        <v>1</v>
      </c>
      <c r="S983" s="740">
        <v>1</v>
      </c>
      <c r="T983" s="807">
        <v>0.5</v>
      </c>
      <c r="U983" s="763">
        <v>1</v>
      </c>
    </row>
    <row r="984" spans="1:21" ht="14.4" customHeight="1" x14ac:dyDescent="0.3">
      <c r="A984" s="723">
        <v>4</v>
      </c>
      <c r="B984" s="724" t="s">
        <v>2111</v>
      </c>
      <c r="C984" s="724" t="s">
        <v>2400</v>
      </c>
      <c r="D984" s="805" t="s">
        <v>4070</v>
      </c>
      <c r="E984" s="806" t="s">
        <v>2438</v>
      </c>
      <c r="F984" s="724" t="s">
        <v>2394</v>
      </c>
      <c r="G984" s="724" t="s">
        <v>2745</v>
      </c>
      <c r="H984" s="724" t="s">
        <v>975</v>
      </c>
      <c r="I984" s="724" t="s">
        <v>1837</v>
      </c>
      <c r="J984" s="724" t="s">
        <v>1052</v>
      </c>
      <c r="K984" s="724" t="s">
        <v>2369</v>
      </c>
      <c r="L984" s="725">
        <v>0</v>
      </c>
      <c r="M984" s="725">
        <v>0</v>
      </c>
      <c r="N984" s="724">
        <v>1</v>
      </c>
      <c r="O984" s="807">
        <v>1</v>
      </c>
      <c r="P984" s="725"/>
      <c r="Q984" s="740"/>
      <c r="R984" s="724"/>
      <c r="S984" s="740">
        <v>0</v>
      </c>
      <c r="T984" s="807"/>
      <c r="U984" s="763">
        <v>0</v>
      </c>
    </row>
    <row r="985" spans="1:21" ht="14.4" customHeight="1" x14ac:dyDescent="0.3">
      <c r="A985" s="723">
        <v>4</v>
      </c>
      <c r="B985" s="724" t="s">
        <v>2111</v>
      </c>
      <c r="C985" s="724" t="s">
        <v>2400</v>
      </c>
      <c r="D985" s="805" t="s">
        <v>4070</v>
      </c>
      <c r="E985" s="806" t="s">
        <v>2438</v>
      </c>
      <c r="F985" s="724" t="s">
        <v>2394</v>
      </c>
      <c r="G985" s="724" t="s">
        <v>2577</v>
      </c>
      <c r="H985" s="724" t="s">
        <v>975</v>
      </c>
      <c r="I985" s="724" t="s">
        <v>1035</v>
      </c>
      <c r="J985" s="724" t="s">
        <v>2193</v>
      </c>
      <c r="K985" s="724" t="s">
        <v>2194</v>
      </c>
      <c r="L985" s="725">
        <v>133.94</v>
      </c>
      <c r="M985" s="725">
        <v>267.88</v>
      </c>
      <c r="N985" s="724">
        <v>2</v>
      </c>
      <c r="O985" s="807">
        <v>1</v>
      </c>
      <c r="P985" s="725"/>
      <c r="Q985" s="740">
        <v>0</v>
      </c>
      <c r="R985" s="724"/>
      <c r="S985" s="740">
        <v>0</v>
      </c>
      <c r="T985" s="807"/>
      <c r="U985" s="763">
        <v>0</v>
      </c>
    </row>
    <row r="986" spans="1:21" ht="14.4" customHeight="1" x14ac:dyDescent="0.3">
      <c r="A986" s="723">
        <v>4</v>
      </c>
      <c r="B986" s="724" t="s">
        <v>2111</v>
      </c>
      <c r="C986" s="724" t="s">
        <v>2400</v>
      </c>
      <c r="D986" s="805" t="s">
        <v>4070</v>
      </c>
      <c r="E986" s="806" t="s">
        <v>2438</v>
      </c>
      <c r="F986" s="724" t="s">
        <v>2394</v>
      </c>
      <c r="G986" s="724" t="s">
        <v>2577</v>
      </c>
      <c r="H986" s="724" t="s">
        <v>563</v>
      </c>
      <c r="I986" s="724" t="s">
        <v>3169</v>
      </c>
      <c r="J986" s="724" t="s">
        <v>3080</v>
      </c>
      <c r="K986" s="724" t="s">
        <v>3170</v>
      </c>
      <c r="L986" s="725">
        <v>133.94</v>
      </c>
      <c r="M986" s="725">
        <v>669.7</v>
      </c>
      <c r="N986" s="724">
        <v>5</v>
      </c>
      <c r="O986" s="807">
        <v>1.5</v>
      </c>
      <c r="P986" s="725">
        <v>669.7</v>
      </c>
      <c r="Q986" s="740">
        <v>1</v>
      </c>
      <c r="R986" s="724">
        <v>5</v>
      </c>
      <c r="S986" s="740">
        <v>1</v>
      </c>
      <c r="T986" s="807">
        <v>1.5</v>
      </c>
      <c r="U986" s="763">
        <v>1</v>
      </c>
    </row>
    <row r="987" spans="1:21" ht="14.4" customHeight="1" x14ac:dyDescent="0.3">
      <c r="A987" s="723">
        <v>4</v>
      </c>
      <c r="B987" s="724" t="s">
        <v>2111</v>
      </c>
      <c r="C987" s="724" t="s">
        <v>2400</v>
      </c>
      <c r="D987" s="805" t="s">
        <v>4070</v>
      </c>
      <c r="E987" s="806" t="s">
        <v>2438</v>
      </c>
      <c r="F987" s="724" t="s">
        <v>2394</v>
      </c>
      <c r="G987" s="724" t="s">
        <v>3247</v>
      </c>
      <c r="H987" s="724" t="s">
        <v>563</v>
      </c>
      <c r="I987" s="724" t="s">
        <v>3687</v>
      </c>
      <c r="J987" s="724" t="s">
        <v>1460</v>
      </c>
      <c r="K987" s="724" t="s">
        <v>3688</v>
      </c>
      <c r="L987" s="725">
        <v>50.32</v>
      </c>
      <c r="M987" s="725">
        <v>100.64</v>
      </c>
      <c r="N987" s="724">
        <v>2</v>
      </c>
      <c r="O987" s="807">
        <v>1.5</v>
      </c>
      <c r="P987" s="725">
        <v>100.64</v>
      </c>
      <c r="Q987" s="740">
        <v>1</v>
      </c>
      <c r="R987" s="724">
        <v>2</v>
      </c>
      <c r="S987" s="740">
        <v>1</v>
      </c>
      <c r="T987" s="807">
        <v>1.5</v>
      </c>
      <c r="U987" s="763">
        <v>1</v>
      </c>
    </row>
    <row r="988" spans="1:21" ht="14.4" customHeight="1" x14ac:dyDescent="0.3">
      <c r="A988" s="723">
        <v>4</v>
      </c>
      <c r="B988" s="724" t="s">
        <v>2111</v>
      </c>
      <c r="C988" s="724" t="s">
        <v>2400</v>
      </c>
      <c r="D988" s="805" t="s">
        <v>4070</v>
      </c>
      <c r="E988" s="806" t="s">
        <v>2438</v>
      </c>
      <c r="F988" s="724" t="s">
        <v>2395</v>
      </c>
      <c r="G988" s="724" t="s">
        <v>2508</v>
      </c>
      <c r="H988" s="724" t="s">
        <v>563</v>
      </c>
      <c r="I988" s="724" t="s">
        <v>2509</v>
      </c>
      <c r="J988" s="724" t="s">
        <v>2510</v>
      </c>
      <c r="K988" s="724"/>
      <c r="L988" s="725">
        <v>0</v>
      </c>
      <c r="M988" s="725">
        <v>0</v>
      </c>
      <c r="N988" s="724">
        <v>1</v>
      </c>
      <c r="O988" s="807">
        <v>1</v>
      </c>
      <c r="P988" s="725">
        <v>0</v>
      </c>
      <c r="Q988" s="740"/>
      <c r="R988" s="724">
        <v>1</v>
      </c>
      <c r="S988" s="740">
        <v>1</v>
      </c>
      <c r="T988" s="807">
        <v>1</v>
      </c>
      <c r="U988" s="763">
        <v>1</v>
      </c>
    </row>
    <row r="989" spans="1:21" ht="14.4" customHeight="1" x14ac:dyDescent="0.3">
      <c r="A989" s="723">
        <v>4</v>
      </c>
      <c r="B989" s="724" t="s">
        <v>2111</v>
      </c>
      <c r="C989" s="724" t="s">
        <v>2400</v>
      </c>
      <c r="D989" s="805" t="s">
        <v>4070</v>
      </c>
      <c r="E989" s="806" t="s">
        <v>2438</v>
      </c>
      <c r="F989" s="724" t="s">
        <v>2395</v>
      </c>
      <c r="G989" s="724" t="s">
        <v>2508</v>
      </c>
      <c r="H989" s="724" t="s">
        <v>563</v>
      </c>
      <c r="I989" s="724" t="s">
        <v>2511</v>
      </c>
      <c r="J989" s="724" t="s">
        <v>2510</v>
      </c>
      <c r="K989" s="724"/>
      <c r="L989" s="725">
        <v>0</v>
      </c>
      <c r="M989" s="725">
        <v>0</v>
      </c>
      <c r="N989" s="724">
        <v>1</v>
      </c>
      <c r="O989" s="807">
        <v>1</v>
      </c>
      <c r="P989" s="725">
        <v>0</v>
      </c>
      <c r="Q989" s="740"/>
      <c r="R989" s="724">
        <v>1</v>
      </c>
      <c r="S989" s="740">
        <v>1</v>
      </c>
      <c r="T989" s="807">
        <v>1</v>
      </c>
      <c r="U989" s="763">
        <v>1</v>
      </c>
    </row>
    <row r="990" spans="1:21" ht="14.4" customHeight="1" x14ac:dyDescent="0.3">
      <c r="A990" s="723">
        <v>4</v>
      </c>
      <c r="B990" s="724" t="s">
        <v>2111</v>
      </c>
      <c r="C990" s="724" t="s">
        <v>2400</v>
      </c>
      <c r="D990" s="805" t="s">
        <v>4070</v>
      </c>
      <c r="E990" s="806" t="s">
        <v>2438</v>
      </c>
      <c r="F990" s="724" t="s">
        <v>2396</v>
      </c>
      <c r="G990" s="724" t="s">
        <v>2746</v>
      </c>
      <c r="H990" s="724" t="s">
        <v>563</v>
      </c>
      <c r="I990" s="724" t="s">
        <v>2750</v>
      </c>
      <c r="J990" s="724" t="s">
        <v>2751</v>
      </c>
      <c r="K990" s="724" t="s">
        <v>2752</v>
      </c>
      <c r="L990" s="725">
        <v>287</v>
      </c>
      <c r="M990" s="725">
        <v>1722</v>
      </c>
      <c r="N990" s="724">
        <v>6</v>
      </c>
      <c r="O990" s="807">
        <v>3</v>
      </c>
      <c r="P990" s="725">
        <v>1722</v>
      </c>
      <c r="Q990" s="740">
        <v>1</v>
      </c>
      <c r="R990" s="724">
        <v>6</v>
      </c>
      <c r="S990" s="740">
        <v>1</v>
      </c>
      <c r="T990" s="807">
        <v>3</v>
      </c>
      <c r="U990" s="763">
        <v>1</v>
      </c>
    </row>
    <row r="991" spans="1:21" ht="14.4" customHeight="1" x14ac:dyDescent="0.3">
      <c r="A991" s="723">
        <v>4</v>
      </c>
      <c r="B991" s="724" t="s">
        <v>2111</v>
      </c>
      <c r="C991" s="724" t="s">
        <v>2400</v>
      </c>
      <c r="D991" s="805" t="s">
        <v>4070</v>
      </c>
      <c r="E991" s="806" t="s">
        <v>2438</v>
      </c>
      <c r="F991" s="724" t="s">
        <v>2396</v>
      </c>
      <c r="G991" s="724" t="s">
        <v>2746</v>
      </c>
      <c r="H991" s="724" t="s">
        <v>563</v>
      </c>
      <c r="I991" s="724" t="s">
        <v>2838</v>
      </c>
      <c r="J991" s="724" t="s">
        <v>2839</v>
      </c>
      <c r="K991" s="724" t="s">
        <v>2767</v>
      </c>
      <c r="L991" s="725">
        <v>500</v>
      </c>
      <c r="M991" s="725">
        <v>1500</v>
      </c>
      <c r="N991" s="724">
        <v>3</v>
      </c>
      <c r="O991" s="807">
        <v>1</v>
      </c>
      <c r="P991" s="725">
        <v>1500</v>
      </c>
      <c r="Q991" s="740">
        <v>1</v>
      </c>
      <c r="R991" s="724">
        <v>3</v>
      </c>
      <c r="S991" s="740">
        <v>1</v>
      </c>
      <c r="T991" s="807">
        <v>1</v>
      </c>
      <c r="U991" s="763">
        <v>1</v>
      </c>
    </row>
    <row r="992" spans="1:21" ht="14.4" customHeight="1" x14ac:dyDescent="0.3">
      <c r="A992" s="723">
        <v>4</v>
      </c>
      <c r="B992" s="724" t="s">
        <v>2111</v>
      </c>
      <c r="C992" s="724" t="s">
        <v>2400</v>
      </c>
      <c r="D992" s="805" t="s">
        <v>4070</v>
      </c>
      <c r="E992" s="806" t="s">
        <v>2438</v>
      </c>
      <c r="F992" s="724" t="s">
        <v>2396</v>
      </c>
      <c r="G992" s="724" t="s">
        <v>2746</v>
      </c>
      <c r="H992" s="724" t="s">
        <v>563</v>
      </c>
      <c r="I992" s="724" t="s">
        <v>2847</v>
      </c>
      <c r="J992" s="724" t="s">
        <v>2848</v>
      </c>
      <c r="K992" s="724" t="s">
        <v>2849</v>
      </c>
      <c r="L992" s="725">
        <v>500</v>
      </c>
      <c r="M992" s="725">
        <v>1000</v>
      </c>
      <c r="N992" s="724">
        <v>2</v>
      </c>
      <c r="O992" s="807">
        <v>1</v>
      </c>
      <c r="P992" s="725">
        <v>1000</v>
      </c>
      <c r="Q992" s="740">
        <v>1</v>
      </c>
      <c r="R992" s="724">
        <v>2</v>
      </c>
      <c r="S992" s="740">
        <v>1</v>
      </c>
      <c r="T992" s="807">
        <v>1</v>
      </c>
      <c r="U992" s="763">
        <v>1</v>
      </c>
    </row>
    <row r="993" spans="1:21" ht="14.4" customHeight="1" x14ac:dyDescent="0.3">
      <c r="A993" s="723">
        <v>4</v>
      </c>
      <c r="B993" s="724" t="s">
        <v>2111</v>
      </c>
      <c r="C993" s="724" t="s">
        <v>2400</v>
      </c>
      <c r="D993" s="805" t="s">
        <v>4070</v>
      </c>
      <c r="E993" s="806" t="s">
        <v>2438</v>
      </c>
      <c r="F993" s="724" t="s">
        <v>2396</v>
      </c>
      <c r="G993" s="724" t="s">
        <v>2746</v>
      </c>
      <c r="H993" s="724" t="s">
        <v>563</v>
      </c>
      <c r="I993" s="724" t="s">
        <v>3277</v>
      </c>
      <c r="J993" s="724" t="s">
        <v>3278</v>
      </c>
      <c r="K993" s="724" t="s">
        <v>3279</v>
      </c>
      <c r="L993" s="725">
        <v>525.23</v>
      </c>
      <c r="M993" s="725">
        <v>525.23</v>
      </c>
      <c r="N993" s="724">
        <v>1</v>
      </c>
      <c r="O993" s="807">
        <v>1</v>
      </c>
      <c r="P993" s="725">
        <v>525.23</v>
      </c>
      <c r="Q993" s="740">
        <v>1</v>
      </c>
      <c r="R993" s="724">
        <v>1</v>
      </c>
      <c r="S993" s="740">
        <v>1</v>
      </c>
      <c r="T993" s="807">
        <v>1</v>
      </c>
      <c r="U993" s="763">
        <v>1</v>
      </c>
    </row>
    <row r="994" spans="1:21" ht="14.4" customHeight="1" x14ac:dyDescent="0.3">
      <c r="A994" s="723">
        <v>4</v>
      </c>
      <c r="B994" s="724" t="s">
        <v>2111</v>
      </c>
      <c r="C994" s="724" t="s">
        <v>2400</v>
      </c>
      <c r="D994" s="805" t="s">
        <v>4070</v>
      </c>
      <c r="E994" s="806" t="s">
        <v>2438</v>
      </c>
      <c r="F994" s="724" t="s">
        <v>2396</v>
      </c>
      <c r="G994" s="724" t="s">
        <v>2746</v>
      </c>
      <c r="H994" s="724" t="s">
        <v>563</v>
      </c>
      <c r="I994" s="724" t="s">
        <v>3294</v>
      </c>
      <c r="J994" s="724" t="s">
        <v>3295</v>
      </c>
      <c r="K994" s="724" t="s">
        <v>3296</v>
      </c>
      <c r="L994" s="725">
        <v>3000</v>
      </c>
      <c r="M994" s="725">
        <v>9000</v>
      </c>
      <c r="N994" s="724">
        <v>3</v>
      </c>
      <c r="O994" s="807">
        <v>1</v>
      </c>
      <c r="P994" s="725">
        <v>9000</v>
      </c>
      <c r="Q994" s="740">
        <v>1</v>
      </c>
      <c r="R994" s="724">
        <v>3</v>
      </c>
      <c r="S994" s="740">
        <v>1</v>
      </c>
      <c r="T994" s="807">
        <v>1</v>
      </c>
      <c r="U994" s="763">
        <v>1</v>
      </c>
    </row>
    <row r="995" spans="1:21" ht="14.4" customHeight="1" x14ac:dyDescent="0.3">
      <c r="A995" s="723">
        <v>4</v>
      </c>
      <c r="B995" s="724" t="s">
        <v>2111</v>
      </c>
      <c r="C995" s="724" t="s">
        <v>2400</v>
      </c>
      <c r="D995" s="805" t="s">
        <v>4070</v>
      </c>
      <c r="E995" s="806" t="s">
        <v>2438</v>
      </c>
      <c r="F995" s="724" t="s">
        <v>2396</v>
      </c>
      <c r="G995" s="724" t="s">
        <v>2746</v>
      </c>
      <c r="H995" s="724" t="s">
        <v>563</v>
      </c>
      <c r="I995" s="724" t="s">
        <v>2880</v>
      </c>
      <c r="J995" s="724" t="s">
        <v>2881</v>
      </c>
      <c r="K995" s="724" t="s">
        <v>2882</v>
      </c>
      <c r="L995" s="725">
        <v>319</v>
      </c>
      <c r="M995" s="725">
        <v>638</v>
      </c>
      <c r="N995" s="724">
        <v>2</v>
      </c>
      <c r="O995" s="807">
        <v>1</v>
      </c>
      <c r="P995" s="725">
        <v>638</v>
      </c>
      <c r="Q995" s="740">
        <v>1</v>
      </c>
      <c r="R995" s="724">
        <v>2</v>
      </c>
      <c r="S995" s="740">
        <v>1</v>
      </c>
      <c r="T995" s="807">
        <v>1</v>
      </c>
      <c r="U995" s="763">
        <v>1</v>
      </c>
    </row>
    <row r="996" spans="1:21" ht="14.4" customHeight="1" x14ac:dyDescent="0.3">
      <c r="A996" s="723">
        <v>4</v>
      </c>
      <c r="B996" s="724" t="s">
        <v>2111</v>
      </c>
      <c r="C996" s="724" t="s">
        <v>2400</v>
      </c>
      <c r="D996" s="805" t="s">
        <v>4070</v>
      </c>
      <c r="E996" s="806" t="s">
        <v>2438</v>
      </c>
      <c r="F996" s="724" t="s">
        <v>2396</v>
      </c>
      <c r="G996" s="724" t="s">
        <v>2746</v>
      </c>
      <c r="H996" s="724" t="s">
        <v>563</v>
      </c>
      <c r="I996" s="724" t="s">
        <v>2888</v>
      </c>
      <c r="J996" s="724" t="s">
        <v>2889</v>
      </c>
      <c r="K996" s="724" t="s">
        <v>2890</v>
      </c>
      <c r="L996" s="725">
        <v>1248</v>
      </c>
      <c r="M996" s="725">
        <v>2496</v>
      </c>
      <c r="N996" s="724">
        <v>2</v>
      </c>
      <c r="O996" s="807">
        <v>1</v>
      </c>
      <c r="P996" s="725">
        <v>2496</v>
      </c>
      <c r="Q996" s="740">
        <v>1</v>
      </c>
      <c r="R996" s="724">
        <v>2</v>
      </c>
      <c r="S996" s="740">
        <v>1</v>
      </c>
      <c r="T996" s="807">
        <v>1</v>
      </c>
      <c r="U996" s="763">
        <v>1</v>
      </c>
    </row>
    <row r="997" spans="1:21" ht="14.4" customHeight="1" x14ac:dyDescent="0.3">
      <c r="A997" s="723">
        <v>4</v>
      </c>
      <c r="B997" s="724" t="s">
        <v>2111</v>
      </c>
      <c r="C997" s="724" t="s">
        <v>2400</v>
      </c>
      <c r="D997" s="805" t="s">
        <v>4070</v>
      </c>
      <c r="E997" s="806" t="s">
        <v>2438</v>
      </c>
      <c r="F997" s="724" t="s">
        <v>2396</v>
      </c>
      <c r="G997" s="724" t="s">
        <v>2746</v>
      </c>
      <c r="H997" s="724" t="s">
        <v>563</v>
      </c>
      <c r="I997" s="724" t="s">
        <v>2897</v>
      </c>
      <c r="J997" s="724" t="s">
        <v>2898</v>
      </c>
      <c r="K997" s="724" t="s">
        <v>2899</v>
      </c>
      <c r="L997" s="725">
        <v>1124.9000000000001</v>
      </c>
      <c r="M997" s="725">
        <v>4499.6000000000004</v>
      </c>
      <c r="N997" s="724">
        <v>4</v>
      </c>
      <c r="O997" s="807">
        <v>1</v>
      </c>
      <c r="P997" s="725">
        <v>4499.6000000000004</v>
      </c>
      <c r="Q997" s="740">
        <v>1</v>
      </c>
      <c r="R997" s="724">
        <v>4</v>
      </c>
      <c r="S997" s="740">
        <v>1</v>
      </c>
      <c r="T997" s="807">
        <v>1</v>
      </c>
      <c r="U997" s="763">
        <v>1</v>
      </c>
    </row>
    <row r="998" spans="1:21" ht="14.4" customHeight="1" x14ac:dyDescent="0.3">
      <c r="A998" s="723">
        <v>4</v>
      </c>
      <c r="B998" s="724" t="s">
        <v>2111</v>
      </c>
      <c r="C998" s="724" t="s">
        <v>2400</v>
      </c>
      <c r="D998" s="805" t="s">
        <v>4070</v>
      </c>
      <c r="E998" s="806" t="s">
        <v>2438</v>
      </c>
      <c r="F998" s="724" t="s">
        <v>2396</v>
      </c>
      <c r="G998" s="724" t="s">
        <v>2746</v>
      </c>
      <c r="H998" s="724" t="s">
        <v>563</v>
      </c>
      <c r="I998" s="724" t="s">
        <v>3359</v>
      </c>
      <c r="J998" s="724" t="s">
        <v>3360</v>
      </c>
      <c r="K998" s="724" t="s">
        <v>3361</v>
      </c>
      <c r="L998" s="725">
        <v>2815.92</v>
      </c>
      <c r="M998" s="725">
        <v>25343.279999999999</v>
      </c>
      <c r="N998" s="724">
        <v>9</v>
      </c>
      <c r="O998" s="807">
        <v>1</v>
      </c>
      <c r="P998" s="725">
        <v>25343.279999999999</v>
      </c>
      <c r="Q998" s="740">
        <v>1</v>
      </c>
      <c r="R998" s="724">
        <v>9</v>
      </c>
      <c r="S998" s="740">
        <v>1</v>
      </c>
      <c r="T998" s="807">
        <v>1</v>
      </c>
      <c r="U998" s="763">
        <v>1</v>
      </c>
    </row>
    <row r="999" spans="1:21" ht="14.4" customHeight="1" x14ac:dyDescent="0.3">
      <c r="A999" s="723">
        <v>4</v>
      </c>
      <c r="B999" s="724" t="s">
        <v>2111</v>
      </c>
      <c r="C999" s="724" t="s">
        <v>2400</v>
      </c>
      <c r="D999" s="805" t="s">
        <v>4070</v>
      </c>
      <c r="E999" s="806" t="s">
        <v>2438</v>
      </c>
      <c r="F999" s="724" t="s">
        <v>2396</v>
      </c>
      <c r="G999" s="724" t="s">
        <v>2746</v>
      </c>
      <c r="H999" s="724" t="s">
        <v>563</v>
      </c>
      <c r="I999" s="724" t="s">
        <v>2963</v>
      </c>
      <c r="J999" s="724" t="s">
        <v>2964</v>
      </c>
      <c r="K999" s="724" t="s">
        <v>2965</v>
      </c>
      <c r="L999" s="725">
        <v>5343.9</v>
      </c>
      <c r="M999" s="725">
        <v>16031.699999999999</v>
      </c>
      <c r="N999" s="724">
        <v>3</v>
      </c>
      <c r="O999" s="807">
        <v>1</v>
      </c>
      <c r="P999" s="725">
        <v>16031.699999999999</v>
      </c>
      <c r="Q999" s="740">
        <v>1</v>
      </c>
      <c r="R999" s="724">
        <v>3</v>
      </c>
      <c r="S999" s="740">
        <v>1</v>
      </c>
      <c r="T999" s="807">
        <v>1</v>
      </c>
      <c r="U999" s="763">
        <v>1</v>
      </c>
    </row>
    <row r="1000" spans="1:21" ht="14.4" customHeight="1" x14ac:dyDescent="0.3">
      <c r="A1000" s="723">
        <v>4</v>
      </c>
      <c r="B1000" s="724" t="s">
        <v>2111</v>
      </c>
      <c r="C1000" s="724" t="s">
        <v>2400</v>
      </c>
      <c r="D1000" s="805" t="s">
        <v>4070</v>
      </c>
      <c r="E1000" s="806" t="s">
        <v>2438</v>
      </c>
      <c r="F1000" s="724" t="s">
        <v>2396</v>
      </c>
      <c r="G1000" s="724" t="s">
        <v>2746</v>
      </c>
      <c r="H1000" s="724" t="s">
        <v>563</v>
      </c>
      <c r="I1000" s="724" t="s">
        <v>3689</v>
      </c>
      <c r="J1000" s="724" t="s">
        <v>3440</v>
      </c>
      <c r="K1000" s="724" t="s">
        <v>3690</v>
      </c>
      <c r="L1000" s="725">
        <v>2284</v>
      </c>
      <c r="M1000" s="725">
        <v>6852</v>
      </c>
      <c r="N1000" s="724">
        <v>3</v>
      </c>
      <c r="O1000" s="807">
        <v>1</v>
      </c>
      <c r="P1000" s="725">
        <v>6852</v>
      </c>
      <c r="Q1000" s="740">
        <v>1</v>
      </c>
      <c r="R1000" s="724">
        <v>3</v>
      </c>
      <c r="S1000" s="740">
        <v>1</v>
      </c>
      <c r="T1000" s="807">
        <v>1</v>
      </c>
      <c r="U1000" s="763">
        <v>1</v>
      </c>
    </row>
    <row r="1001" spans="1:21" ht="14.4" customHeight="1" x14ac:dyDescent="0.3">
      <c r="A1001" s="723">
        <v>4</v>
      </c>
      <c r="B1001" s="724" t="s">
        <v>2111</v>
      </c>
      <c r="C1001" s="724" t="s">
        <v>2400</v>
      </c>
      <c r="D1001" s="805" t="s">
        <v>4070</v>
      </c>
      <c r="E1001" s="806" t="s">
        <v>2438</v>
      </c>
      <c r="F1001" s="724" t="s">
        <v>2396</v>
      </c>
      <c r="G1001" s="724" t="s">
        <v>2459</v>
      </c>
      <c r="H1001" s="724" t="s">
        <v>563</v>
      </c>
      <c r="I1001" s="724" t="s">
        <v>2460</v>
      </c>
      <c r="J1001" s="724" t="s">
        <v>2461</v>
      </c>
      <c r="K1001" s="724" t="s">
        <v>2462</v>
      </c>
      <c r="L1001" s="725">
        <v>100</v>
      </c>
      <c r="M1001" s="725">
        <v>200</v>
      </c>
      <c r="N1001" s="724">
        <v>2</v>
      </c>
      <c r="O1001" s="807">
        <v>1</v>
      </c>
      <c r="P1001" s="725"/>
      <c r="Q1001" s="740">
        <v>0</v>
      </c>
      <c r="R1001" s="724"/>
      <c r="S1001" s="740">
        <v>0</v>
      </c>
      <c r="T1001" s="807"/>
      <c r="U1001" s="763">
        <v>0</v>
      </c>
    </row>
    <row r="1002" spans="1:21" ht="14.4" customHeight="1" x14ac:dyDescent="0.3">
      <c r="A1002" s="723">
        <v>4</v>
      </c>
      <c r="B1002" s="724" t="s">
        <v>2111</v>
      </c>
      <c r="C1002" s="724" t="s">
        <v>2400</v>
      </c>
      <c r="D1002" s="805" t="s">
        <v>4070</v>
      </c>
      <c r="E1002" s="806" t="s">
        <v>2438</v>
      </c>
      <c r="F1002" s="724" t="s">
        <v>2396</v>
      </c>
      <c r="G1002" s="724" t="s">
        <v>2459</v>
      </c>
      <c r="H1002" s="724" t="s">
        <v>563</v>
      </c>
      <c r="I1002" s="724" t="s">
        <v>3095</v>
      </c>
      <c r="J1002" s="724" t="s">
        <v>3096</v>
      </c>
      <c r="K1002" s="724" t="s">
        <v>3097</v>
      </c>
      <c r="L1002" s="725">
        <v>1599.97</v>
      </c>
      <c r="M1002" s="725">
        <v>4799.91</v>
      </c>
      <c r="N1002" s="724">
        <v>3</v>
      </c>
      <c r="O1002" s="807">
        <v>1</v>
      </c>
      <c r="P1002" s="725">
        <v>4799.91</v>
      </c>
      <c r="Q1002" s="740">
        <v>1</v>
      </c>
      <c r="R1002" s="724">
        <v>3</v>
      </c>
      <c r="S1002" s="740">
        <v>1</v>
      </c>
      <c r="T1002" s="807">
        <v>1</v>
      </c>
      <c r="U1002" s="763">
        <v>1</v>
      </c>
    </row>
    <row r="1003" spans="1:21" ht="14.4" customHeight="1" x14ac:dyDescent="0.3">
      <c r="A1003" s="723">
        <v>4</v>
      </c>
      <c r="B1003" s="724" t="s">
        <v>2111</v>
      </c>
      <c r="C1003" s="724" t="s">
        <v>2400</v>
      </c>
      <c r="D1003" s="805" t="s">
        <v>4070</v>
      </c>
      <c r="E1003" s="806" t="s">
        <v>2438</v>
      </c>
      <c r="F1003" s="724" t="s">
        <v>2396</v>
      </c>
      <c r="G1003" s="724" t="s">
        <v>3031</v>
      </c>
      <c r="H1003" s="724" t="s">
        <v>563</v>
      </c>
      <c r="I1003" s="724" t="s">
        <v>3032</v>
      </c>
      <c r="J1003" s="724" t="s">
        <v>3033</v>
      </c>
      <c r="K1003" s="724" t="s">
        <v>3034</v>
      </c>
      <c r="L1003" s="725">
        <v>410</v>
      </c>
      <c r="M1003" s="725">
        <v>1640</v>
      </c>
      <c r="N1003" s="724">
        <v>4</v>
      </c>
      <c r="O1003" s="807">
        <v>4</v>
      </c>
      <c r="P1003" s="725">
        <v>1640</v>
      </c>
      <c r="Q1003" s="740">
        <v>1</v>
      </c>
      <c r="R1003" s="724">
        <v>4</v>
      </c>
      <c r="S1003" s="740">
        <v>1</v>
      </c>
      <c r="T1003" s="807">
        <v>4</v>
      </c>
      <c r="U1003" s="763">
        <v>1</v>
      </c>
    </row>
    <row r="1004" spans="1:21" ht="14.4" customHeight="1" x14ac:dyDescent="0.3">
      <c r="A1004" s="723">
        <v>4</v>
      </c>
      <c r="B1004" s="724" t="s">
        <v>2111</v>
      </c>
      <c r="C1004" s="724" t="s">
        <v>2400</v>
      </c>
      <c r="D1004" s="805" t="s">
        <v>4070</v>
      </c>
      <c r="E1004" s="806" t="s">
        <v>2438</v>
      </c>
      <c r="F1004" s="724" t="s">
        <v>2396</v>
      </c>
      <c r="G1004" s="724" t="s">
        <v>3031</v>
      </c>
      <c r="H1004" s="724" t="s">
        <v>563</v>
      </c>
      <c r="I1004" s="724" t="s">
        <v>3035</v>
      </c>
      <c r="J1004" s="724" t="s">
        <v>3036</v>
      </c>
      <c r="K1004" s="724" t="s">
        <v>3037</v>
      </c>
      <c r="L1004" s="725">
        <v>566</v>
      </c>
      <c r="M1004" s="725">
        <v>566</v>
      </c>
      <c r="N1004" s="724">
        <v>1</v>
      </c>
      <c r="O1004" s="807">
        <v>1</v>
      </c>
      <c r="P1004" s="725"/>
      <c r="Q1004" s="740">
        <v>0</v>
      </c>
      <c r="R1004" s="724"/>
      <c r="S1004" s="740">
        <v>0</v>
      </c>
      <c r="T1004" s="807"/>
      <c r="U1004" s="763">
        <v>0</v>
      </c>
    </row>
    <row r="1005" spans="1:21" ht="14.4" customHeight="1" x14ac:dyDescent="0.3">
      <c r="A1005" s="723">
        <v>4</v>
      </c>
      <c r="B1005" s="724" t="s">
        <v>2111</v>
      </c>
      <c r="C1005" s="724" t="s">
        <v>2400</v>
      </c>
      <c r="D1005" s="805" t="s">
        <v>4070</v>
      </c>
      <c r="E1005" s="806" t="s">
        <v>2438</v>
      </c>
      <c r="F1005" s="724" t="s">
        <v>2396</v>
      </c>
      <c r="G1005" s="724" t="s">
        <v>2466</v>
      </c>
      <c r="H1005" s="724" t="s">
        <v>563</v>
      </c>
      <c r="I1005" s="724" t="s">
        <v>2467</v>
      </c>
      <c r="J1005" s="724" t="s">
        <v>2468</v>
      </c>
      <c r="K1005" s="724" t="s">
        <v>2469</v>
      </c>
      <c r="L1005" s="725">
        <v>900</v>
      </c>
      <c r="M1005" s="725">
        <v>1800</v>
      </c>
      <c r="N1005" s="724">
        <v>2</v>
      </c>
      <c r="O1005" s="807">
        <v>2</v>
      </c>
      <c r="P1005" s="725">
        <v>1800</v>
      </c>
      <c r="Q1005" s="740">
        <v>1</v>
      </c>
      <c r="R1005" s="724">
        <v>2</v>
      </c>
      <c r="S1005" s="740">
        <v>1</v>
      </c>
      <c r="T1005" s="807">
        <v>2</v>
      </c>
      <c r="U1005" s="763">
        <v>1</v>
      </c>
    </row>
    <row r="1006" spans="1:21" ht="14.4" customHeight="1" x14ac:dyDescent="0.3">
      <c r="A1006" s="723">
        <v>4</v>
      </c>
      <c r="B1006" s="724" t="s">
        <v>2111</v>
      </c>
      <c r="C1006" s="724" t="s">
        <v>2400</v>
      </c>
      <c r="D1006" s="805" t="s">
        <v>4070</v>
      </c>
      <c r="E1006" s="806" t="s">
        <v>2438</v>
      </c>
      <c r="F1006" s="724" t="s">
        <v>2396</v>
      </c>
      <c r="G1006" s="724" t="s">
        <v>3691</v>
      </c>
      <c r="H1006" s="724" t="s">
        <v>563</v>
      </c>
      <c r="I1006" s="724" t="s">
        <v>3692</v>
      </c>
      <c r="J1006" s="724" t="s">
        <v>3693</v>
      </c>
      <c r="K1006" s="724" t="s">
        <v>3694</v>
      </c>
      <c r="L1006" s="725">
        <v>0</v>
      </c>
      <c r="M1006" s="725">
        <v>0</v>
      </c>
      <c r="N1006" s="724">
        <v>2</v>
      </c>
      <c r="O1006" s="807">
        <v>2</v>
      </c>
      <c r="P1006" s="725">
        <v>0</v>
      </c>
      <c r="Q1006" s="740"/>
      <c r="R1006" s="724">
        <v>1</v>
      </c>
      <c r="S1006" s="740">
        <v>0.5</v>
      </c>
      <c r="T1006" s="807">
        <v>1</v>
      </c>
      <c r="U1006" s="763">
        <v>0.5</v>
      </c>
    </row>
    <row r="1007" spans="1:21" ht="14.4" customHeight="1" x14ac:dyDescent="0.3">
      <c r="A1007" s="723">
        <v>4</v>
      </c>
      <c r="B1007" s="724" t="s">
        <v>2111</v>
      </c>
      <c r="C1007" s="724" t="s">
        <v>2400</v>
      </c>
      <c r="D1007" s="805" t="s">
        <v>4070</v>
      </c>
      <c r="E1007" s="806" t="s">
        <v>2440</v>
      </c>
      <c r="F1007" s="724" t="s">
        <v>2394</v>
      </c>
      <c r="G1007" s="724" t="s">
        <v>2450</v>
      </c>
      <c r="H1007" s="724" t="s">
        <v>975</v>
      </c>
      <c r="I1007" s="724" t="s">
        <v>1182</v>
      </c>
      <c r="J1007" s="724" t="s">
        <v>2239</v>
      </c>
      <c r="K1007" s="724" t="s">
        <v>2240</v>
      </c>
      <c r="L1007" s="725">
        <v>149.52000000000001</v>
      </c>
      <c r="M1007" s="725">
        <v>149.52000000000001</v>
      </c>
      <c r="N1007" s="724">
        <v>1</v>
      </c>
      <c r="O1007" s="807">
        <v>1</v>
      </c>
      <c r="P1007" s="725">
        <v>149.52000000000001</v>
      </c>
      <c r="Q1007" s="740">
        <v>1</v>
      </c>
      <c r="R1007" s="724">
        <v>1</v>
      </c>
      <c r="S1007" s="740">
        <v>1</v>
      </c>
      <c r="T1007" s="807">
        <v>1</v>
      </c>
      <c r="U1007" s="763">
        <v>1</v>
      </c>
    </row>
    <row r="1008" spans="1:21" ht="14.4" customHeight="1" x14ac:dyDescent="0.3">
      <c r="A1008" s="723">
        <v>4</v>
      </c>
      <c r="B1008" s="724" t="s">
        <v>2111</v>
      </c>
      <c r="C1008" s="724" t="s">
        <v>2400</v>
      </c>
      <c r="D1008" s="805" t="s">
        <v>4070</v>
      </c>
      <c r="E1008" s="806" t="s">
        <v>2440</v>
      </c>
      <c r="F1008" s="724" t="s">
        <v>2394</v>
      </c>
      <c r="G1008" s="724" t="s">
        <v>2609</v>
      </c>
      <c r="H1008" s="724" t="s">
        <v>563</v>
      </c>
      <c r="I1008" s="724" t="s">
        <v>3695</v>
      </c>
      <c r="J1008" s="724" t="s">
        <v>2611</v>
      </c>
      <c r="K1008" s="724" t="s">
        <v>3039</v>
      </c>
      <c r="L1008" s="725">
        <v>0</v>
      </c>
      <c r="M1008" s="725">
        <v>0</v>
      </c>
      <c r="N1008" s="724">
        <v>2</v>
      </c>
      <c r="O1008" s="807">
        <v>1</v>
      </c>
      <c r="P1008" s="725"/>
      <c r="Q1008" s="740"/>
      <c r="R1008" s="724"/>
      <c r="S1008" s="740">
        <v>0</v>
      </c>
      <c r="T1008" s="807"/>
      <c r="U1008" s="763">
        <v>0</v>
      </c>
    </row>
    <row r="1009" spans="1:21" ht="14.4" customHeight="1" x14ac:dyDescent="0.3">
      <c r="A1009" s="723">
        <v>4</v>
      </c>
      <c r="B1009" s="724" t="s">
        <v>2111</v>
      </c>
      <c r="C1009" s="724" t="s">
        <v>2400</v>
      </c>
      <c r="D1009" s="805" t="s">
        <v>4070</v>
      </c>
      <c r="E1009" s="806" t="s">
        <v>2440</v>
      </c>
      <c r="F1009" s="724" t="s">
        <v>2394</v>
      </c>
      <c r="G1009" s="724" t="s">
        <v>2470</v>
      </c>
      <c r="H1009" s="724" t="s">
        <v>563</v>
      </c>
      <c r="I1009" s="724" t="s">
        <v>3182</v>
      </c>
      <c r="J1009" s="724" t="s">
        <v>2472</v>
      </c>
      <c r="K1009" s="724" t="s">
        <v>2722</v>
      </c>
      <c r="L1009" s="725">
        <v>170.52</v>
      </c>
      <c r="M1009" s="725">
        <v>170.52</v>
      </c>
      <c r="N1009" s="724">
        <v>1</v>
      </c>
      <c r="O1009" s="807">
        <v>1</v>
      </c>
      <c r="P1009" s="725">
        <v>170.52</v>
      </c>
      <c r="Q1009" s="740">
        <v>1</v>
      </c>
      <c r="R1009" s="724">
        <v>1</v>
      </c>
      <c r="S1009" s="740">
        <v>1</v>
      </c>
      <c r="T1009" s="807">
        <v>1</v>
      </c>
      <c r="U1009" s="763">
        <v>1</v>
      </c>
    </row>
    <row r="1010" spans="1:21" ht="14.4" customHeight="1" x14ac:dyDescent="0.3">
      <c r="A1010" s="723">
        <v>4</v>
      </c>
      <c r="B1010" s="724" t="s">
        <v>2111</v>
      </c>
      <c r="C1010" s="724" t="s">
        <v>2400</v>
      </c>
      <c r="D1010" s="805" t="s">
        <v>4070</v>
      </c>
      <c r="E1010" s="806" t="s">
        <v>2440</v>
      </c>
      <c r="F1010" s="724" t="s">
        <v>2394</v>
      </c>
      <c r="G1010" s="724" t="s">
        <v>3463</v>
      </c>
      <c r="H1010" s="724" t="s">
        <v>975</v>
      </c>
      <c r="I1010" s="724" t="s">
        <v>1028</v>
      </c>
      <c r="J1010" s="724" t="s">
        <v>2232</v>
      </c>
      <c r="K1010" s="724" t="s">
        <v>2233</v>
      </c>
      <c r="L1010" s="725">
        <v>46.07</v>
      </c>
      <c r="M1010" s="725">
        <v>46.07</v>
      </c>
      <c r="N1010" s="724">
        <v>1</v>
      </c>
      <c r="O1010" s="807">
        <v>1</v>
      </c>
      <c r="P1010" s="725">
        <v>46.07</v>
      </c>
      <c r="Q1010" s="740">
        <v>1</v>
      </c>
      <c r="R1010" s="724">
        <v>1</v>
      </c>
      <c r="S1010" s="740">
        <v>1</v>
      </c>
      <c r="T1010" s="807">
        <v>1</v>
      </c>
      <c r="U1010" s="763">
        <v>1</v>
      </c>
    </row>
    <row r="1011" spans="1:21" ht="14.4" customHeight="1" x14ac:dyDescent="0.3">
      <c r="A1011" s="723">
        <v>4</v>
      </c>
      <c r="B1011" s="724" t="s">
        <v>2111</v>
      </c>
      <c r="C1011" s="724" t="s">
        <v>2400</v>
      </c>
      <c r="D1011" s="805" t="s">
        <v>4070</v>
      </c>
      <c r="E1011" s="806" t="s">
        <v>2440</v>
      </c>
      <c r="F1011" s="724" t="s">
        <v>2396</v>
      </c>
      <c r="G1011" s="724" t="s">
        <v>3031</v>
      </c>
      <c r="H1011" s="724" t="s">
        <v>563</v>
      </c>
      <c r="I1011" s="724" t="s">
        <v>3032</v>
      </c>
      <c r="J1011" s="724" t="s">
        <v>3033</v>
      </c>
      <c r="K1011" s="724" t="s">
        <v>3034</v>
      </c>
      <c r="L1011" s="725">
        <v>410</v>
      </c>
      <c r="M1011" s="725">
        <v>820</v>
      </c>
      <c r="N1011" s="724">
        <v>2</v>
      </c>
      <c r="O1011" s="807">
        <v>2</v>
      </c>
      <c r="P1011" s="725">
        <v>820</v>
      </c>
      <c r="Q1011" s="740">
        <v>1</v>
      </c>
      <c r="R1011" s="724">
        <v>2</v>
      </c>
      <c r="S1011" s="740">
        <v>1</v>
      </c>
      <c r="T1011" s="807">
        <v>2</v>
      </c>
      <c r="U1011" s="763">
        <v>1</v>
      </c>
    </row>
    <row r="1012" spans="1:21" ht="14.4" customHeight="1" x14ac:dyDescent="0.3">
      <c r="A1012" s="723">
        <v>4</v>
      </c>
      <c r="B1012" s="724" t="s">
        <v>2111</v>
      </c>
      <c r="C1012" s="724" t="s">
        <v>2400</v>
      </c>
      <c r="D1012" s="805" t="s">
        <v>4070</v>
      </c>
      <c r="E1012" s="806" t="s">
        <v>2440</v>
      </c>
      <c r="F1012" s="724" t="s">
        <v>2396</v>
      </c>
      <c r="G1012" s="724" t="s">
        <v>3031</v>
      </c>
      <c r="H1012" s="724" t="s">
        <v>563</v>
      </c>
      <c r="I1012" s="724" t="s">
        <v>3035</v>
      </c>
      <c r="J1012" s="724" t="s">
        <v>3036</v>
      </c>
      <c r="K1012" s="724" t="s">
        <v>3037</v>
      </c>
      <c r="L1012" s="725">
        <v>566</v>
      </c>
      <c r="M1012" s="725">
        <v>1132</v>
      </c>
      <c r="N1012" s="724">
        <v>2</v>
      </c>
      <c r="O1012" s="807">
        <v>2</v>
      </c>
      <c r="P1012" s="725">
        <v>566</v>
      </c>
      <c r="Q1012" s="740">
        <v>0.5</v>
      </c>
      <c r="R1012" s="724">
        <v>1</v>
      </c>
      <c r="S1012" s="740">
        <v>0.5</v>
      </c>
      <c r="T1012" s="807">
        <v>1</v>
      </c>
      <c r="U1012" s="763">
        <v>0.5</v>
      </c>
    </row>
    <row r="1013" spans="1:21" ht="14.4" customHeight="1" x14ac:dyDescent="0.3">
      <c r="A1013" s="723">
        <v>4</v>
      </c>
      <c r="B1013" s="724" t="s">
        <v>2111</v>
      </c>
      <c r="C1013" s="724" t="s">
        <v>2400</v>
      </c>
      <c r="D1013" s="805" t="s">
        <v>4070</v>
      </c>
      <c r="E1013" s="806" t="s">
        <v>2442</v>
      </c>
      <c r="F1013" s="724" t="s">
        <v>2394</v>
      </c>
      <c r="G1013" s="724" t="s">
        <v>3116</v>
      </c>
      <c r="H1013" s="724" t="s">
        <v>975</v>
      </c>
      <c r="I1013" s="724" t="s">
        <v>1840</v>
      </c>
      <c r="J1013" s="724" t="s">
        <v>2366</v>
      </c>
      <c r="K1013" s="724" t="s">
        <v>2367</v>
      </c>
      <c r="L1013" s="725">
        <v>9.4</v>
      </c>
      <c r="M1013" s="725">
        <v>18.8</v>
      </c>
      <c r="N1013" s="724">
        <v>2</v>
      </c>
      <c r="O1013" s="807">
        <v>1</v>
      </c>
      <c r="P1013" s="725">
        <v>18.8</v>
      </c>
      <c r="Q1013" s="740">
        <v>1</v>
      </c>
      <c r="R1013" s="724">
        <v>2</v>
      </c>
      <c r="S1013" s="740">
        <v>1</v>
      </c>
      <c r="T1013" s="807">
        <v>1</v>
      </c>
      <c r="U1013" s="763">
        <v>1</v>
      </c>
    </row>
    <row r="1014" spans="1:21" ht="14.4" customHeight="1" x14ac:dyDescent="0.3">
      <c r="A1014" s="723">
        <v>4</v>
      </c>
      <c r="B1014" s="724" t="s">
        <v>2111</v>
      </c>
      <c r="C1014" s="724" t="s">
        <v>2400</v>
      </c>
      <c r="D1014" s="805" t="s">
        <v>4070</v>
      </c>
      <c r="E1014" s="806" t="s">
        <v>2442</v>
      </c>
      <c r="F1014" s="724" t="s">
        <v>2394</v>
      </c>
      <c r="G1014" s="724" t="s">
        <v>2608</v>
      </c>
      <c r="H1014" s="724" t="s">
        <v>563</v>
      </c>
      <c r="I1014" s="724" t="s">
        <v>1238</v>
      </c>
      <c r="J1014" s="724" t="s">
        <v>1239</v>
      </c>
      <c r="K1014" s="724" t="s">
        <v>2335</v>
      </c>
      <c r="L1014" s="725">
        <v>0</v>
      </c>
      <c r="M1014" s="725">
        <v>0</v>
      </c>
      <c r="N1014" s="724">
        <v>1</v>
      </c>
      <c r="O1014" s="807">
        <v>1</v>
      </c>
      <c r="P1014" s="725">
        <v>0</v>
      </c>
      <c r="Q1014" s="740"/>
      <c r="R1014" s="724">
        <v>1</v>
      </c>
      <c r="S1014" s="740">
        <v>1</v>
      </c>
      <c r="T1014" s="807">
        <v>1</v>
      </c>
      <c r="U1014" s="763">
        <v>1</v>
      </c>
    </row>
    <row r="1015" spans="1:21" ht="14.4" customHeight="1" x14ac:dyDescent="0.3">
      <c r="A1015" s="723">
        <v>4</v>
      </c>
      <c r="B1015" s="724" t="s">
        <v>2111</v>
      </c>
      <c r="C1015" s="724" t="s">
        <v>2400</v>
      </c>
      <c r="D1015" s="805" t="s">
        <v>4070</v>
      </c>
      <c r="E1015" s="806" t="s">
        <v>2442</v>
      </c>
      <c r="F1015" s="724" t="s">
        <v>2394</v>
      </c>
      <c r="G1015" s="724" t="s">
        <v>2655</v>
      </c>
      <c r="H1015" s="724" t="s">
        <v>563</v>
      </c>
      <c r="I1015" s="724" t="s">
        <v>2656</v>
      </c>
      <c r="J1015" s="724" t="s">
        <v>769</v>
      </c>
      <c r="K1015" s="724" t="s">
        <v>2657</v>
      </c>
      <c r="L1015" s="725">
        <v>103.64</v>
      </c>
      <c r="M1015" s="725">
        <v>103.64</v>
      </c>
      <c r="N1015" s="724">
        <v>1</v>
      </c>
      <c r="O1015" s="807">
        <v>0.5</v>
      </c>
      <c r="P1015" s="725">
        <v>103.64</v>
      </c>
      <c r="Q1015" s="740">
        <v>1</v>
      </c>
      <c r="R1015" s="724">
        <v>1</v>
      </c>
      <c r="S1015" s="740">
        <v>1</v>
      </c>
      <c r="T1015" s="807">
        <v>0.5</v>
      </c>
      <c r="U1015" s="763">
        <v>1</v>
      </c>
    </row>
    <row r="1016" spans="1:21" ht="14.4" customHeight="1" x14ac:dyDescent="0.3">
      <c r="A1016" s="723">
        <v>4</v>
      </c>
      <c r="B1016" s="724" t="s">
        <v>2111</v>
      </c>
      <c r="C1016" s="724" t="s">
        <v>2400</v>
      </c>
      <c r="D1016" s="805" t="s">
        <v>4070</v>
      </c>
      <c r="E1016" s="806" t="s">
        <v>2442</v>
      </c>
      <c r="F1016" s="724" t="s">
        <v>2394</v>
      </c>
      <c r="G1016" s="724" t="s">
        <v>2450</v>
      </c>
      <c r="H1016" s="724" t="s">
        <v>563</v>
      </c>
      <c r="I1016" s="724" t="s">
        <v>3442</v>
      </c>
      <c r="J1016" s="724" t="s">
        <v>3443</v>
      </c>
      <c r="K1016" s="724" t="s">
        <v>3444</v>
      </c>
      <c r="L1016" s="725">
        <v>154.36000000000001</v>
      </c>
      <c r="M1016" s="725">
        <v>154.36000000000001</v>
      </c>
      <c r="N1016" s="724">
        <v>1</v>
      </c>
      <c r="O1016" s="807">
        <v>1</v>
      </c>
      <c r="P1016" s="725"/>
      <c r="Q1016" s="740">
        <v>0</v>
      </c>
      <c r="R1016" s="724"/>
      <c r="S1016" s="740">
        <v>0</v>
      </c>
      <c r="T1016" s="807"/>
      <c r="U1016" s="763">
        <v>0</v>
      </c>
    </row>
    <row r="1017" spans="1:21" ht="14.4" customHeight="1" x14ac:dyDescent="0.3">
      <c r="A1017" s="723">
        <v>4</v>
      </c>
      <c r="B1017" s="724" t="s">
        <v>2111</v>
      </c>
      <c r="C1017" s="724" t="s">
        <v>2400</v>
      </c>
      <c r="D1017" s="805" t="s">
        <v>4070</v>
      </c>
      <c r="E1017" s="806" t="s">
        <v>2442</v>
      </c>
      <c r="F1017" s="724" t="s">
        <v>2394</v>
      </c>
      <c r="G1017" s="724" t="s">
        <v>2450</v>
      </c>
      <c r="H1017" s="724" t="s">
        <v>975</v>
      </c>
      <c r="I1017" s="724" t="s">
        <v>1623</v>
      </c>
      <c r="J1017" s="724" t="s">
        <v>1062</v>
      </c>
      <c r="K1017" s="724" t="s">
        <v>2314</v>
      </c>
      <c r="L1017" s="725">
        <v>154.36000000000001</v>
      </c>
      <c r="M1017" s="725">
        <v>154.36000000000001</v>
      </c>
      <c r="N1017" s="724">
        <v>1</v>
      </c>
      <c r="O1017" s="807">
        <v>1</v>
      </c>
      <c r="P1017" s="725">
        <v>154.36000000000001</v>
      </c>
      <c r="Q1017" s="740">
        <v>1</v>
      </c>
      <c r="R1017" s="724">
        <v>1</v>
      </c>
      <c r="S1017" s="740">
        <v>1</v>
      </c>
      <c r="T1017" s="807">
        <v>1</v>
      </c>
      <c r="U1017" s="763">
        <v>1</v>
      </c>
    </row>
    <row r="1018" spans="1:21" ht="14.4" customHeight="1" x14ac:dyDescent="0.3">
      <c r="A1018" s="723">
        <v>4</v>
      </c>
      <c r="B1018" s="724" t="s">
        <v>2111</v>
      </c>
      <c r="C1018" s="724" t="s">
        <v>2400</v>
      </c>
      <c r="D1018" s="805" t="s">
        <v>4070</v>
      </c>
      <c r="E1018" s="806" t="s">
        <v>2442</v>
      </c>
      <c r="F1018" s="724" t="s">
        <v>2394</v>
      </c>
      <c r="G1018" s="724" t="s">
        <v>2450</v>
      </c>
      <c r="H1018" s="724" t="s">
        <v>563</v>
      </c>
      <c r="I1018" s="724" t="s">
        <v>2583</v>
      </c>
      <c r="J1018" s="724" t="s">
        <v>2584</v>
      </c>
      <c r="K1018" s="724" t="s">
        <v>2585</v>
      </c>
      <c r="L1018" s="725">
        <v>149.52000000000001</v>
      </c>
      <c r="M1018" s="725">
        <v>299.04000000000002</v>
      </c>
      <c r="N1018" s="724">
        <v>2</v>
      </c>
      <c r="O1018" s="807">
        <v>1</v>
      </c>
      <c r="P1018" s="725">
        <v>299.04000000000002</v>
      </c>
      <c r="Q1018" s="740">
        <v>1</v>
      </c>
      <c r="R1018" s="724">
        <v>2</v>
      </c>
      <c r="S1018" s="740">
        <v>1</v>
      </c>
      <c r="T1018" s="807">
        <v>1</v>
      </c>
      <c r="U1018" s="763">
        <v>1</v>
      </c>
    </row>
    <row r="1019" spans="1:21" ht="14.4" customHeight="1" x14ac:dyDescent="0.3">
      <c r="A1019" s="723">
        <v>4</v>
      </c>
      <c r="B1019" s="724" t="s">
        <v>2111</v>
      </c>
      <c r="C1019" s="724" t="s">
        <v>2400</v>
      </c>
      <c r="D1019" s="805" t="s">
        <v>4070</v>
      </c>
      <c r="E1019" s="806" t="s">
        <v>2442</v>
      </c>
      <c r="F1019" s="724" t="s">
        <v>2394</v>
      </c>
      <c r="G1019" s="724" t="s">
        <v>3696</v>
      </c>
      <c r="H1019" s="724" t="s">
        <v>563</v>
      </c>
      <c r="I1019" s="724" t="s">
        <v>3697</v>
      </c>
      <c r="J1019" s="724" t="s">
        <v>3698</v>
      </c>
      <c r="K1019" s="724" t="s">
        <v>3699</v>
      </c>
      <c r="L1019" s="725">
        <v>0</v>
      </c>
      <c r="M1019" s="725">
        <v>0</v>
      </c>
      <c r="N1019" s="724">
        <v>2</v>
      </c>
      <c r="O1019" s="807">
        <v>1</v>
      </c>
      <c r="P1019" s="725"/>
      <c r="Q1019" s="740"/>
      <c r="R1019" s="724"/>
      <c r="S1019" s="740">
        <v>0</v>
      </c>
      <c r="T1019" s="807"/>
      <c r="U1019" s="763">
        <v>0</v>
      </c>
    </row>
    <row r="1020" spans="1:21" ht="14.4" customHeight="1" x14ac:dyDescent="0.3">
      <c r="A1020" s="723">
        <v>4</v>
      </c>
      <c r="B1020" s="724" t="s">
        <v>2111</v>
      </c>
      <c r="C1020" s="724" t="s">
        <v>2400</v>
      </c>
      <c r="D1020" s="805" t="s">
        <v>4070</v>
      </c>
      <c r="E1020" s="806" t="s">
        <v>2442</v>
      </c>
      <c r="F1020" s="724" t="s">
        <v>2394</v>
      </c>
      <c r="G1020" s="724" t="s">
        <v>2580</v>
      </c>
      <c r="H1020" s="724" t="s">
        <v>563</v>
      </c>
      <c r="I1020" s="724" t="s">
        <v>644</v>
      </c>
      <c r="J1020" s="724" t="s">
        <v>645</v>
      </c>
      <c r="K1020" s="724" t="s">
        <v>3700</v>
      </c>
      <c r="L1020" s="725">
        <v>18.809999999999999</v>
      </c>
      <c r="M1020" s="725">
        <v>18.809999999999999</v>
      </c>
      <c r="N1020" s="724">
        <v>1</v>
      </c>
      <c r="O1020" s="807">
        <v>1</v>
      </c>
      <c r="P1020" s="725">
        <v>18.809999999999999</v>
      </c>
      <c r="Q1020" s="740">
        <v>1</v>
      </c>
      <c r="R1020" s="724">
        <v>1</v>
      </c>
      <c r="S1020" s="740">
        <v>1</v>
      </c>
      <c r="T1020" s="807">
        <v>1</v>
      </c>
      <c r="U1020" s="763">
        <v>1</v>
      </c>
    </row>
    <row r="1021" spans="1:21" ht="14.4" customHeight="1" x14ac:dyDescent="0.3">
      <c r="A1021" s="723">
        <v>4</v>
      </c>
      <c r="B1021" s="724" t="s">
        <v>2111</v>
      </c>
      <c r="C1021" s="724" t="s">
        <v>2400</v>
      </c>
      <c r="D1021" s="805" t="s">
        <v>4070</v>
      </c>
      <c r="E1021" s="806" t="s">
        <v>2442</v>
      </c>
      <c r="F1021" s="724" t="s">
        <v>2394</v>
      </c>
      <c r="G1021" s="724" t="s">
        <v>3701</v>
      </c>
      <c r="H1021" s="724" t="s">
        <v>563</v>
      </c>
      <c r="I1021" s="724" t="s">
        <v>3702</v>
      </c>
      <c r="J1021" s="724" t="s">
        <v>3703</v>
      </c>
      <c r="K1021" s="724" t="s">
        <v>2283</v>
      </c>
      <c r="L1021" s="725">
        <v>0</v>
      </c>
      <c r="M1021" s="725">
        <v>0</v>
      </c>
      <c r="N1021" s="724">
        <v>2</v>
      </c>
      <c r="O1021" s="807">
        <v>0.5</v>
      </c>
      <c r="P1021" s="725"/>
      <c r="Q1021" s="740"/>
      <c r="R1021" s="724"/>
      <c r="S1021" s="740">
        <v>0</v>
      </c>
      <c r="T1021" s="807"/>
      <c r="U1021" s="763">
        <v>0</v>
      </c>
    </row>
    <row r="1022" spans="1:21" ht="14.4" customHeight="1" x14ac:dyDescent="0.3">
      <c r="A1022" s="723">
        <v>4</v>
      </c>
      <c r="B1022" s="724" t="s">
        <v>2111</v>
      </c>
      <c r="C1022" s="724" t="s">
        <v>2400</v>
      </c>
      <c r="D1022" s="805" t="s">
        <v>4070</v>
      </c>
      <c r="E1022" s="806" t="s">
        <v>2442</v>
      </c>
      <c r="F1022" s="724" t="s">
        <v>2394</v>
      </c>
      <c r="G1022" s="724" t="s">
        <v>2560</v>
      </c>
      <c r="H1022" s="724" t="s">
        <v>563</v>
      </c>
      <c r="I1022" s="724" t="s">
        <v>3704</v>
      </c>
      <c r="J1022" s="724" t="s">
        <v>1710</v>
      </c>
      <c r="K1022" s="724" t="s">
        <v>3705</v>
      </c>
      <c r="L1022" s="725">
        <v>0</v>
      </c>
      <c r="M1022" s="725">
        <v>0</v>
      </c>
      <c r="N1022" s="724">
        <v>2</v>
      </c>
      <c r="O1022" s="807">
        <v>0.5</v>
      </c>
      <c r="P1022" s="725"/>
      <c r="Q1022" s="740"/>
      <c r="R1022" s="724"/>
      <c r="S1022" s="740">
        <v>0</v>
      </c>
      <c r="T1022" s="807"/>
      <c r="U1022" s="763">
        <v>0</v>
      </c>
    </row>
    <row r="1023" spans="1:21" ht="14.4" customHeight="1" x14ac:dyDescent="0.3">
      <c r="A1023" s="723">
        <v>4</v>
      </c>
      <c r="B1023" s="724" t="s">
        <v>2111</v>
      </c>
      <c r="C1023" s="724" t="s">
        <v>2400</v>
      </c>
      <c r="D1023" s="805" t="s">
        <v>4070</v>
      </c>
      <c r="E1023" s="806" t="s">
        <v>2442</v>
      </c>
      <c r="F1023" s="724" t="s">
        <v>2394</v>
      </c>
      <c r="G1023" s="724" t="s">
        <v>2670</v>
      </c>
      <c r="H1023" s="724" t="s">
        <v>563</v>
      </c>
      <c r="I1023" s="724" t="s">
        <v>2671</v>
      </c>
      <c r="J1023" s="724" t="s">
        <v>2672</v>
      </c>
      <c r="K1023" s="724" t="s">
        <v>2673</v>
      </c>
      <c r="L1023" s="725">
        <v>107.27</v>
      </c>
      <c r="M1023" s="725">
        <v>321.81</v>
      </c>
      <c r="N1023" s="724">
        <v>3</v>
      </c>
      <c r="O1023" s="807">
        <v>1</v>
      </c>
      <c r="P1023" s="725">
        <v>321.81</v>
      </c>
      <c r="Q1023" s="740">
        <v>1</v>
      </c>
      <c r="R1023" s="724">
        <v>3</v>
      </c>
      <c r="S1023" s="740">
        <v>1</v>
      </c>
      <c r="T1023" s="807">
        <v>1</v>
      </c>
      <c r="U1023" s="763">
        <v>1</v>
      </c>
    </row>
    <row r="1024" spans="1:21" ht="14.4" customHeight="1" x14ac:dyDescent="0.3">
      <c r="A1024" s="723">
        <v>4</v>
      </c>
      <c r="B1024" s="724" t="s">
        <v>2111</v>
      </c>
      <c r="C1024" s="724" t="s">
        <v>2400</v>
      </c>
      <c r="D1024" s="805" t="s">
        <v>4070</v>
      </c>
      <c r="E1024" s="806" t="s">
        <v>2442</v>
      </c>
      <c r="F1024" s="724" t="s">
        <v>2394</v>
      </c>
      <c r="G1024" s="724" t="s">
        <v>3706</v>
      </c>
      <c r="H1024" s="724" t="s">
        <v>563</v>
      </c>
      <c r="I1024" s="724" t="s">
        <v>1296</v>
      </c>
      <c r="J1024" s="724" t="s">
        <v>1297</v>
      </c>
      <c r="K1024" s="724" t="s">
        <v>3707</v>
      </c>
      <c r="L1024" s="725">
        <v>84.39</v>
      </c>
      <c r="M1024" s="725">
        <v>84.39</v>
      </c>
      <c r="N1024" s="724">
        <v>1</v>
      </c>
      <c r="O1024" s="807">
        <v>1</v>
      </c>
      <c r="P1024" s="725">
        <v>84.39</v>
      </c>
      <c r="Q1024" s="740">
        <v>1</v>
      </c>
      <c r="R1024" s="724">
        <v>1</v>
      </c>
      <c r="S1024" s="740">
        <v>1</v>
      </c>
      <c r="T1024" s="807">
        <v>1</v>
      </c>
      <c r="U1024" s="763">
        <v>1</v>
      </c>
    </row>
    <row r="1025" spans="1:21" ht="14.4" customHeight="1" x14ac:dyDescent="0.3">
      <c r="A1025" s="723">
        <v>4</v>
      </c>
      <c r="B1025" s="724" t="s">
        <v>2111</v>
      </c>
      <c r="C1025" s="724" t="s">
        <v>2400</v>
      </c>
      <c r="D1025" s="805" t="s">
        <v>4070</v>
      </c>
      <c r="E1025" s="806" t="s">
        <v>2442</v>
      </c>
      <c r="F1025" s="724" t="s">
        <v>2394</v>
      </c>
      <c r="G1025" s="724" t="s">
        <v>3058</v>
      </c>
      <c r="H1025" s="724" t="s">
        <v>563</v>
      </c>
      <c r="I1025" s="724" t="s">
        <v>1592</v>
      </c>
      <c r="J1025" s="724" t="s">
        <v>1593</v>
      </c>
      <c r="K1025" s="724" t="s">
        <v>3059</v>
      </c>
      <c r="L1025" s="725">
        <v>48.09</v>
      </c>
      <c r="M1025" s="725">
        <v>96.18</v>
      </c>
      <c r="N1025" s="724">
        <v>2</v>
      </c>
      <c r="O1025" s="807">
        <v>1</v>
      </c>
      <c r="P1025" s="725"/>
      <c r="Q1025" s="740">
        <v>0</v>
      </c>
      <c r="R1025" s="724"/>
      <c r="S1025" s="740">
        <v>0</v>
      </c>
      <c r="T1025" s="807"/>
      <c r="U1025" s="763">
        <v>0</v>
      </c>
    </row>
    <row r="1026" spans="1:21" ht="14.4" customHeight="1" x14ac:dyDescent="0.3">
      <c r="A1026" s="723">
        <v>4</v>
      </c>
      <c r="B1026" s="724" t="s">
        <v>2111</v>
      </c>
      <c r="C1026" s="724" t="s">
        <v>2400</v>
      </c>
      <c r="D1026" s="805" t="s">
        <v>4070</v>
      </c>
      <c r="E1026" s="806" t="s">
        <v>2442</v>
      </c>
      <c r="F1026" s="724" t="s">
        <v>2394</v>
      </c>
      <c r="G1026" s="724" t="s">
        <v>2564</v>
      </c>
      <c r="H1026" s="724" t="s">
        <v>563</v>
      </c>
      <c r="I1026" s="724" t="s">
        <v>753</v>
      </c>
      <c r="J1026" s="724" t="s">
        <v>754</v>
      </c>
      <c r="K1026" s="724" t="s">
        <v>2565</v>
      </c>
      <c r="L1026" s="725">
        <v>0</v>
      </c>
      <c r="M1026" s="725">
        <v>0</v>
      </c>
      <c r="N1026" s="724">
        <v>2</v>
      </c>
      <c r="O1026" s="807">
        <v>1</v>
      </c>
      <c r="P1026" s="725">
        <v>0</v>
      </c>
      <c r="Q1026" s="740"/>
      <c r="R1026" s="724">
        <v>2</v>
      </c>
      <c r="S1026" s="740">
        <v>1</v>
      </c>
      <c r="T1026" s="807">
        <v>1</v>
      </c>
      <c r="U1026" s="763">
        <v>1</v>
      </c>
    </row>
    <row r="1027" spans="1:21" ht="14.4" customHeight="1" x14ac:dyDescent="0.3">
      <c r="A1027" s="723">
        <v>4</v>
      </c>
      <c r="B1027" s="724" t="s">
        <v>2111</v>
      </c>
      <c r="C1027" s="724" t="s">
        <v>2400</v>
      </c>
      <c r="D1027" s="805" t="s">
        <v>4070</v>
      </c>
      <c r="E1027" s="806" t="s">
        <v>2442</v>
      </c>
      <c r="F1027" s="724" t="s">
        <v>2394</v>
      </c>
      <c r="G1027" s="724" t="s">
        <v>2564</v>
      </c>
      <c r="H1027" s="724" t="s">
        <v>563</v>
      </c>
      <c r="I1027" s="724" t="s">
        <v>3202</v>
      </c>
      <c r="J1027" s="724" t="s">
        <v>754</v>
      </c>
      <c r="K1027" s="724" t="s">
        <v>3203</v>
      </c>
      <c r="L1027" s="725">
        <v>0</v>
      </c>
      <c r="M1027" s="725">
        <v>0</v>
      </c>
      <c r="N1027" s="724">
        <v>1</v>
      </c>
      <c r="O1027" s="807">
        <v>0.5</v>
      </c>
      <c r="P1027" s="725">
        <v>0</v>
      </c>
      <c r="Q1027" s="740"/>
      <c r="R1027" s="724">
        <v>1</v>
      </c>
      <c r="S1027" s="740">
        <v>1</v>
      </c>
      <c r="T1027" s="807">
        <v>0.5</v>
      </c>
      <c r="U1027" s="763">
        <v>1</v>
      </c>
    </row>
    <row r="1028" spans="1:21" ht="14.4" customHeight="1" x14ac:dyDescent="0.3">
      <c r="A1028" s="723">
        <v>4</v>
      </c>
      <c r="B1028" s="724" t="s">
        <v>2111</v>
      </c>
      <c r="C1028" s="724" t="s">
        <v>2400</v>
      </c>
      <c r="D1028" s="805" t="s">
        <v>4070</v>
      </c>
      <c r="E1028" s="806" t="s">
        <v>2442</v>
      </c>
      <c r="F1028" s="724" t="s">
        <v>2394</v>
      </c>
      <c r="G1028" s="724" t="s">
        <v>3060</v>
      </c>
      <c r="H1028" s="724" t="s">
        <v>563</v>
      </c>
      <c r="I1028" s="724" t="s">
        <v>1599</v>
      </c>
      <c r="J1028" s="724" t="s">
        <v>3062</v>
      </c>
      <c r="K1028" s="724" t="s">
        <v>3708</v>
      </c>
      <c r="L1028" s="725">
        <v>132.97999999999999</v>
      </c>
      <c r="M1028" s="725">
        <v>265.95999999999998</v>
      </c>
      <c r="N1028" s="724">
        <v>2</v>
      </c>
      <c r="O1028" s="807">
        <v>0.5</v>
      </c>
      <c r="P1028" s="725">
        <v>265.95999999999998</v>
      </c>
      <c r="Q1028" s="740">
        <v>1</v>
      </c>
      <c r="R1028" s="724">
        <v>2</v>
      </c>
      <c r="S1028" s="740">
        <v>1</v>
      </c>
      <c r="T1028" s="807">
        <v>0.5</v>
      </c>
      <c r="U1028" s="763">
        <v>1</v>
      </c>
    </row>
    <row r="1029" spans="1:21" ht="14.4" customHeight="1" x14ac:dyDescent="0.3">
      <c r="A1029" s="723">
        <v>4</v>
      </c>
      <c r="B1029" s="724" t="s">
        <v>2111</v>
      </c>
      <c r="C1029" s="724" t="s">
        <v>2400</v>
      </c>
      <c r="D1029" s="805" t="s">
        <v>4070</v>
      </c>
      <c r="E1029" s="806" t="s">
        <v>2442</v>
      </c>
      <c r="F1029" s="724" t="s">
        <v>2394</v>
      </c>
      <c r="G1029" s="724" t="s">
        <v>2474</v>
      </c>
      <c r="H1029" s="724" t="s">
        <v>563</v>
      </c>
      <c r="I1029" s="724" t="s">
        <v>3709</v>
      </c>
      <c r="J1029" s="724" t="s">
        <v>2476</v>
      </c>
      <c r="K1029" s="724" t="s">
        <v>2616</v>
      </c>
      <c r="L1029" s="725">
        <v>0</v>
      </c>
      <c r="M1029" s="725">
        <v>0</v>
      </c>
      <c r="N1029" s="724">
        <v>1</v>
      </c>
      <c r="O1029" s="807">
        <v>1</v>
      </c>
      <c r="P1029" s="725">
        <v>0</v>
      </c>
      <c r="Q1029" s="740"/>
      <c r="R1029" s="724">
        <v>1</v>
      </c>
      <c r="S1029" s="740">
        <v>1</v>
      </c>
      <c r="T1029" s="807">
        <v>1</v>
      </c>
      <c r="U1029" s="763">
        <v>1</v>
      </c>
    </row>
    <row r="1030" spans="1:21" ht="14.4" customHeight="1" x14ac:dyDescent="0.3">
      <c r="A1030" s="723">
        <v>4</v>
      </c>
      <c r="B1030" s="724" t="s">
        <v>2111</v>
      </c>
      <c r="C1030" s="724" t="s">
        <v>2400</v>
      </c>
      <c r="D1030" s="805" t="s">
        <v>4070</v>
      </c>
      <c r="E1030" s="806" t="s">
        <v>2442</v>
      </c>
      <c r="F1030" s="724" t="s">
        <v>2394</v>
      </c>
      <c r="G1030" s="724" t="s">
        <v>2586</v>
      </c>
      <c r="H1030" s="724" t="s">
        <v>563</v>
      </c>
      <c r="I1030" s="724" t="s">
        <v>710</v>
      </c>
      <c r="J1030" s="724" t="s">
        <v>2587</v>
      </c>
      <c r="K1030" s="724" t="s">
        <v>2588</v>
      </c>
      <c r="L1030" s="725">
        <v>88.76</v>
      </c>
      <c r="M1030" s="725">
        <v>355.04</v>
      </c>
      <c r="N1030" s="724">
        <v>4</v>
      </c>
      <c r="O1030" s="807">
        <v>1.5</v>
      </c>
      <c r="P1030" s="725">
        <v>355.04</v>
      </c>
      <c r="Q1030" s="740">
        <v>1</v>
      </c>
      <c r="R1030" s="724">
        <v>4</v>
      </c>
      <c r="S1030" s="740">
        <v>1</v>
      </c>
      <c r="T1030" s="807">
        <v>1.5</v>
      </c>
      <c r="U1030" s="763">
        <v>1</v>
      </c>
    </row>
    <row r="1031" spans="1:21" ht="14.4" customHeight="1" x14ac:dyDescent="0.3">
      <c r="A1031" s="723">
        <v>4</v>
      </c>
      <c r="B1031" s="724" t="s">
        <v>2111</v>
      </c>
      <c r="C1031" s="724" t="s">
        <v>2400</v>
      </c>
      <c r="D1031" s="805" t="s">
        <v>4070</v>
      </c>
      <c r="E1031" s="806" t="s">
        <v>2442</v>
      </c>
      <c r="F1031" s="724" t="s">
        <v>2394</v>
      </c>
      <c r="G1031" s="724" t="s">
        <v>3211</v>
      </c>
      <c r="H1031" s="724" t="s">
        <v>563</v>
      </c>
      <c r="I1031" s="724" t="s">
        <v>3710</v>
      </c>
      <c r="J1031" s="724" t="s">
        <v>3711</v>
      </c>
      <c r="K1031" s="724" t="s">
        <v>3138</v>
      </c>
      <c r="L1031" s="725">
        <v>207.45</v>
      </c>
      <c r="M1031" s="725">
        <v>207.45</v>
      </c>
      <c r="N1031" s="724">
        <v>1</v>
      </c>
      <c r="O1031" s="807">
        <v>0.5</v>
      </c>
      <c r="P1031" s="725"/>
      <c r="Q1031" s="740">
        <v>0</v>
      </c>
      <c r="R1031" s="724"/>
      <c r="S1031" s="740">
        <v>0</v>
      </c>
      <c r="T1031" s="807"/>
      <c r="U1031" s="763">
        <v>0</v>
      </c>
    </row>
    <row r="1032" spans="1:21" ht="14.4" customHeight="1" x14ac:dyDescent="0.3">
      <c r="A1032" s="723">
        <v>4</v>
      </c>
      <c r="B1032" s="724" t="s">
        <v>2111</v>
      </c>
      <c r="C1032" s="724" t="s">
        <v>2400</v>
      </c>
      <c r="D1032" s="805" t="s">
        <v>4070</v>
      </c>
      <c r="E1032" s="806" t="s">
        <v>2442</v>
      </c>
      <c r="F1032" s="724" t="s">
        <v>2394</v>
      </c>
      <c r="G1032" s="724" t="s">
        <v>2727</v>
      </c>
      <c r="H1032" s="724" t="s">
        <v>563</v>
      </c>
      <c r="I1032" s="724" t="s">
        <v>706</v>
      </c>
      <c r="J1032" s="724" t="s">
        <v>707</v>
      </c>
      <c r="K1032" s="724" t="s">
        <v>2728</v>
      </c>
      <c r="L1032" s="725">
        <v>256.67</v>
      </c>
      <c r="M1032" s="725">
        <v>513.34</v>
      </c>
      <c r="N1032" s="724">
        <v>2</v>
      </c>
      <c r="O1032" s="807">
        <v>2</v>
      </c>
      <c r="P1032" s="725">
        <v>256.67</v>
      </c>
      <c r="Q1032" s="740">
        <v>0.5</v>
      </c>
      <c r="R1032" s="724">
        <v>1</v>
      </c>
      <c r="S1032" s="740">
        <v>0.5</v>
      </c>
      <c r="T1032" s="807">
        <v>1</v>
      </c>
      <c r="U1032" s="763">
        <v>0.5</v>
      </c>
    </row>
    <row r="1033" spans="1:21" ht="14.4" customHeight="1" x14ac:dyDescent="0.3">
      <c r="A1033" s="723">
        <v>4</v>
      </c>
      <c r="B1033" s="724" t="s">
        <v>2111</v>
      </c>
      <c r="C1033" s="724" t="s">
        <v>2400</v>
      </c>
      <c r="D1033" s="805" t="s">
        <v>4070</v>
      </c>
      <c r="E1033" s="806" t="s">
        <v>2442</v>
      </c>
      <c r="F1033" s="724" t="s">
        <v>2394</v>
      </c>
      <c r="G1033" s="724" t="s">
        <v>3712</v>
      </c>
      <c r="H1033" s="724" t="s">
        <v>563</v>
      </c>
      <c r="I1033" s="724" t="s">
        <v>3713</v>
      </c>
      <c r="J1033" s="724" t="s">
        <v>3714</v>
      </c>
      <c r="K1033" s="724" t="s">
        <v>3715</v>
      </c>
      <c r="L1033" s="725">
        <v>1472.61</v>
      </c>
      <c r="M1033" s="725">
        <v>1472.61</v>
      </c>
      <c r="N1033" s="724">
        <v>1</v>
      </c>
      <c r="O1033" s="807">
        <v>0.5</v>
      </c>
      <c r="P1033" s="725"/>
      <c r="Q1033" s="740">
        <v>0</v>
      </c>
      <c r="R1033" s="724"/>
      <c r="S1033" s="740">
        <v>0</v>
      </c>
      <c r="T1033" s="807"/>
      <c r="U1033" s="763">
        <v>0</v>
      </c>
    </row>
    <row r="1034" spans="1:21" ht="14.4" customHeight="1" x14ac:dyDescent="0.3">
      <c r="A1034" s="723">
        <v>4</v>
      </c>
      <c r="B1034" s="724" t="s">
        <v>2111</v>
      </c>
      <c r="C1034" s="724" t="s">
        <v>2400</v>
      </c>
      <c r="D1034" s="805" t="s">
        <v>4070</v>
      </c>
      <c r="E1034" s="806" t="s">
        <v>2442</v>
      </c>
      <c r="F1034" s="724" t="s">
        <v>2394</v>
      </c>
      <c r="G1034" s="724" t="s">
        <v>3223</v>
      </c>
      <c r="H1034" s="724" t="s">
        <v>975</v>
      </c>
      <c r="I1034" s="724" t="s">
        <v>1014</v>
      </c>
      <c r="J1034" s="724" t="s">
        <v>2222</v>
      </c>
      <c r="K1034" s="724" t="s">
        <v>2223</v>
      </c>
      <c r="L1034" s="725">
        <v>72.88</v>
      </c>
      <c r="M1034" s="725">
        <v>218.64</v>
      </c>
      <c r="N1034" s="724">
        <v>3</v>
      </c>
      <c r="O1034" s="807">
        <v>2</v>
      </c>
      <c r="P1034" s="725">
        <v>218.64</v>
      </c>
      <c r="Q1034" s="740">
        <v>1</v>
      </c>
      <c r="R1034" s="724">
        <v>3</v>
      </c>
      <c r="S1034" s="740">
        <v>1</v>
      </c>
      <c r="T1034" s="807">
        <v>2</v>
      </c>
      <c r="U1034" s="763">
        <v>1</v>
      </c>
    </row>
    <row r="1035" spans="1:21" ht="14.4" customHeight="1" x14ac:dyDescent="0.3">
      <c r="A1035" s="723">
        <v>4</v>
      </c>
      <c r="B1035" s="724" t="s">
        <v>2111</v>
      </c>
      <c r="C1035" s="724" t="s">
        <v>2400</v>
      </c>
      <c r="D1035" s="805" t="s">
        <v>4070</v>
      </c>
      <c r="E1035" s="806" t="s">
        <v>2442</v>
      </c>
      <c r="F1035" s="724" t="s">
        <v>2394</v>
      </c>
      <c r="G1035" s="724" t="s">
        <v>2739</v>
      </c>
      <c r="H1035" s="724" t="s">
        <v>563</v>
      </c>
      <c r="I1035" s="724" t="s">
        <v>2740</v>
      </c>
      <c r="J1035" s="724" t="s">
        <v>2034</v>
      </c>
      <c r="K1035" s="724" t="s">
        <v>2741</v>
      </c>
      <c r="L1035" s="725">
        <v>256.67</v>
      </c>
      <c r="M1035" s="725">
        <v>513.34</v>
      </c>
      <c r="N1035" s="724">
        <v>2</v>
      </c>
      <c r="O1035" s="807">
        <v>2</v>
      </c>
      <c r="P1035" s="725">
        <v>513.34</v>
      </c>
      <c r="Q1035" s="740">
        <v>1</v>
      </c>
      <c r="R1035" s="724">
        <v>2</v>
      </c>
      <c r="S1035" s="740">
        <v>1</v>
      </c>
      <c r="T1035" s="807">
        <v>2</v>
      </c>
      <c r="U1035" s="763">
        <v>1</v>
      </c>
    </row>
    <row r="1036" spans="1:21" ht="14.4" customHeight="1" x14ac:dyDescent="0.3">
      <c r="A1036" s="723">
        <v>4</v>
      </c>
      <c r="B1036" s="724" t="s">
        <v>2111</v>
      </c>
      <c r="C1036" s="724" t="s">
        <v>2400</v>
      </c>
      <c r="D1036" s="805" t="s">
        <v>4070</v>
      </c>
      <c r="E1036" s="806" t="s">
        <v>2442</v>
      </c>
      <c r="F1036" s="724" t="s">
        <v>2394</v>
      </c>
      <c r="G1036" s="724" t="s">
        <v>2457</v>
      </c>
      <c r="H1036" s="724" t="s">
        <v>563</v>
      </c>
      <c r="I1036" s="724" t="s">
        <v>924</v>
      </c>
      <c r="J1036" s="724" t="s">
        <v>925</v>
      </c>
      <c r="K1036" s="724" t="s">
        <v>2458</v>
      </c>
      <c r="L1036" s="725">
        <v>108.44</v>
      </c>
      <c r="M1036" s="725">
        <v>325.32</v>
      </c>
      <c r="N1036" s="724">
        <v>3</v>
      </c>
      <c r="O1036" s="807">
        <v>1</v>
      </c>
      <c r="P1036" s="725"/>
      <c r="Q1036" s="740">
        <v>0</v>
      </c>
      <c r="R1036" s="724"/>
      <c r="S1036" s="740">
        <v>0</v>
      </c>
      <c r="T1036" s="807"/>
      <c r="U1036" s="763">
        <v>0</v>
      </c>
    </row>
    <row r="1037" spans="1:21" ht="14.4" customHeight="1" x14ac:dyDescent="0.3">
      <c r="A1037" s="723">
        <v>4</v>
      </c>
      <c r="B1037" s="724" t="s">
        <v>2111</v>
      </c>
      <c r="C1037" s="724" t="s">
        <v>2400</v>
      </c>
      <c r="D1037" s="805" t="s">
        <v>4070</v>
      </c>
      <c r="E1037" s="806" t="s">
        <v>2442</v>
      </c>
      <c r="F1037" s="724" t="s">
        <v>2394</v>
      </c>
      <c r="G1037" s="724" t="s">
        <v>2556</v>
      </c>
      <c r="H1037" s="724" t="s">
        <v>563</v>
      </c>
      <c r="I1037" s="724" t="s">
        <v>3716</v>
      </c>
      <c r="J1037" s="724" t="s">
        <v>3717</v>
      </c>
      <c r="K1037" s="724" t="s">
        <v>3718</v>
      </c>
      <c r="L1037" s="725">
        <v>40.22</v>
      </c>
      <c r="M1037" s="725">
        <v>80.44</v>
      </c>
      <c r="N1037" s="724">
        <v>2</v>
      </c>
      <c r="O1037" s="807">
        <v>0.5</v>
      </c>
      <c r="P1037" s="725"/>
      <c r="Q1037" s="740">
        <v>0</v>
      </c>
      <c r="R1037" s="724"/>
      <c r="S1037" s="740">
        <v>0</v>
      </c>
      <c r="T1037" s="807"/>
      <c r="U1037" s="763">
        <v>0</v>
      </c>
    </row>
    <row r="1038" spans="1:21" ht="14.4" customHeight="1" x14ac:dyDescent="0.3">
      <c r="A1038" s="723">
        <v>4</v>
      </c>
      <c r="B1038" s="724" t="s">
        <v>2111</v>
      </c>
      <c r="C1038" s="724" t="s">
        <v>2400</v>
      </c>
      <c r="D1038" s="805" t="s">
        <v>4070</v>
      </c>
      <c r="E1038" s="806" t="s">
        <v>2442</v>
      </c>
      <c r="F1038" s="724" t="s">
        <v>2394</v>
      </c>
      <c r="G1038" s="724" t="s">
        <v>3719</v>
      </c>
      <c r="H1038" s="724" t="s">
        <v>563</v>
      </c>
      <c r="I1038" s="724" t="s">
        <v>3720</v>
      </c>
      <c r="J1038" s="724" t="s">
        <v>3721</v>
      </c>
      <c r="K1038" s="724" t="s">
        <v>3722</v>
      </c>
      <c r="L1038" s="725">
        <v>181.04</v>
      </c>
      <c r="M1038" s="725">
        <v>181.04</v>
      </c>
      <c r="N1038" s="724">
        <v>1</v>
      </c>
      <c r="O1038" s="807">
        <v>0.5</v>
      </c>
      <c r="P1038" s="725"/>
      <c r="Q1038" s="740">
        <v>0</v>
      </c>
      <c r="R1038" s="724"/>
      <c r="S1038" s="740">
        <v>0</v>
      </c>
      <c r="T1038" s="807"/>
      <c r="U1038" s="763">
        <v>0</v>
      </c>
    </row>
    <row r="1039" spans="1:21" ht="14.4" customHeight="1" x14ac:dyDescent="0.3">
      <c r="A1039" s="723">
        <v>4</v>
      </c>
      <c r="B1039" s="724" t="s">
        <v>2111</v>
      </c>
      <c r="C1039" s="724" t="s">
        <v>2400</v>
      </c>
      <c r="D1039" s="805" t="s">
        <v>4070</v>
      </c>
      <c r="E1039" s="806" t="s">
        <v>2442</v>
      </c>
      <c r="F1039" s="724" t="s">
        <v>2394</v>
      </c>
      <c r="G1039" s="724" t="s">
        <v>3719</v>
      </c>
      <c r="H1039" s="724" t="s">
        <v>563</v>
      </c>
      <c r="I1039" s="724" t="s">
        <v>3723</v>
      </c>
      <c r="J1039" s="724" t="s">
        <v>3724</v>
      </c>
      <c r="K1039" s="724" t="s">
        <v>3725</v>
      </c>
      <c r="L1039" s="725">
        <v>59.53</v>
      </c>
      <c r="M1039" s="725">
        <v>119.06</v>
      </c>
      <c r="N1039" s="724">
        <v>2</v>
      </c>
      <c r="O1039" s="807">
        <v>0.5</v>
      </c>
      <c r="P1039" s="725"/>
      <c r="Q1039" s="740">
        <v>0</v>
      </c>
      <c r="R1039" s="724"/>
      <c r="S1039" s="740">
        <v>0</v>
      </c>
      <c r="T1039" s="807"/>
      <c r="U1039" s="763">
        <v>0</v>
      </c>
    </row>
    <row r="1040" spans="1:21" ht="14.4" customHeight="1" x14ac:dyDescent="0.3">
      <c r="A1040" s="723">
        <v>4</v>
      </c>
      <c r="B1040" s="724" t="s">
        <v>2111</v>
      </c>
      <c r="C1040" s="724" t="s">
        <v>2400</v>
      </c>
      <c r="D1040" s="805" t="s">
        <v>4070</v>
      </c>
      <c r="E1040" s="806" t="s">
        <v>2442</v>
      </c>
      <c r="F1040" s="724" t="s">
        <v>2394</v>
      </c>
      <c r="G1040" s="724" t="s">
        <v>2537</v>
      </c>
      <c r="H1040" s="724" t="s">
        <v>563</v>
      </c>
      <c r="I1040" s="724" t="s">
        <v>3726</v>
      </c>
      <c r="J1040" s="724" t="s">
        <v>3727</v>
      </c>
      <c r="K1040" s="724" t="s">
        <v>3728</v>
      </c>
      <c r="L1040" s="725">
        <v>0</v>
      </c>
      <c r="M1040" s="725">
        <v>0</v>
      </c>
      <c r="N1040" s="724">
        <v>2</v>
      </c>
      <c r="O1040" s="807">
        <v>2</v>
      </c>
      <c r="P1040" s="725">
        <v>0</v>
      </c>
      <c r="Q1040" s="740"/>
      <c r="R1040" s="724">
        <v>2</v>
      </c>
      <c r="S1040" s="740">
        <v>1</v>
      </c>
      <c r="T1040" s="807">
        <v>2</v>
      </c>
      <c r="U1040" s="763">
        <v>1</v>
      </c>
    </row>
    <row r="1041" spans="1:21" ht="14.4" customHeight="1" x14ac:dyDescent="0.3">
      <c r="A1041" s="723">
        <v>4</v>
      </c>
      <c r="B1041" s="724" t="s">
        <v>2111</v>
      </c>
      <c r="C1041" s="724" t="s">
        <v>2400</v>
      </c>
      <c r="D1041" s="805" t="s">
        <v>4070</v>
      </c>
      <c r="E1041" s="806" t="s">
        <v>2442</v>
      </c>
      <c r="F1041" s="724" t="s">
        <v>2394</v>
      </c>
      <c r="G1041" s="724" t="s">
        <v>2573</v>
      </c>
      <c r="H1041" s="724" t="s">
        <v>563</v>
      </c>
      <c r="I1041" s="724" t="s">
        <v>881</v>
      </c>
      <c r="J1041" s="724" t="s">
        <v>882</v>
      </c>
      <c r="K1041" s="724" t="s">
        <v>2595</v>
      </c>
      <c r="L1041" s="725">
        <v>77.14</v>
      </c>
      <c r="M1041" s="725">
        <v>77.14</v>
      </c>
      <c r="N1041" s="724">
        <v>1</v>
      </c>
      <c r="O1041" s="807">
        <v>0.5</v>
      </c>
      <c r="P1041" s="725">
        <v>77.14</v>
      </c>
      <c r="Q1041" s="740">
        <v>1</v>
      </c>
      <c r="R1041" s="724">
        <v>1</v>
      </c>
      <c r="S1041" s="740">
        <v>1</v>
      </c>
      <c r="T1041" s="807">
        <v>0.5</v>
      </c>
      <c r="U1041" s="763">
        <v>1</v>
      </c>
    </row>
    <row r="1042" spans="1:21" ht="14.4" customHeight="1" x14ac:dyDescent="0.3">
      <c r="A1042" s="723">
        <v>4</v>
      </c>
      <c r="B1042" s="724" t="s">
        <v>2111</v>
      </c>
      <c r="C1042" s="724" t="s">
        <v>2400</v>
      </c>
      <c r="D1042" s="805" t="s">
        <v>4070</v>
      </c>
      <c r="E1042" s="806" t="s">
        <v>2442</v>
      </c>
      <c r="F1042" s="724" t="s">
        <v>2394</v>
      </c>
      <c r="G1042" s="724" t="s">
        <v>2451</v>
      </c>
      <c r="H1042" s="724" t="s">
        <v>975</v>
      </c>
      <c r="I1042" s="724" t="s">
        <v>999</v>
      </c>
      <c r="J1042" s="724" t="s">
        <v>2263</v>
      </c>
      <c r="K1042" s="724" t="s">
        <v>2264</v>
      </c>
      <c r="L1042" s="725">
        <v>0</v>
      </c>
      <c r="M1042" s="725">
        <v>0</v>
      </c>
      <c r="N1042" s="724">
        <v>3</v>
      </c>
      <c r="O1042" s="807">
        <v>0.5</v>
      </c>
      <c r="P1042" s="725"/>
      <c r="Q1042" s="740"/>
      <c r="R1042" s="724"/>
      <c r="S1042" s="740">
        <v>0</v>
      </c>
      <c r="T1042" s="807"/>
      <c r="U1042" s="763">
        <v>0</v>
      </c>
    </row>
    <row r="1043" spans="1:21" ht="14.4" customHeight="1" x14ac:dyDescent="0.3">
      <c r="A1043" s="723">
        <v>4</v>
      </c>
      <c r="B1043" s="724" t="s">
        <v>2111</v>
      </c>
      <c r="C1043" s="724" t="s">
        <v>2400</v>
      </c>
      <c r="D1043" s="805" t="s">
        <v>4070</v>
      </c>
      <c r="E1043" s="806" t="s">
        <v>2442</v>
      </c>
      <c r="F1043" s="724" t="s">
        <v>2394</v>
      </c>
      <c r="G1043" s="724" t="s">
        <v>3729</v>
      </c>
      <c r="H1043" s="724" t="s">
        <v>975</v>
      </c>
      <c r="I1043" s="724" t="s">
        <v>3730</v>
      </c>
      <c r="J1043" s="724" t="s">
        <v>2371</v>
      </c>
      <c r="K1043" s="724" t="s">
        <v>3731</v>
      </c>
      <c r="L1043" s="725">
        <v>0</v>
      </c>
      <c r="M1043" s="725">
        <v>0</v>
      </c>
      <c r="N1043" s="724">
        <v>1</v>
      </c>
      <c r="O1043" s="807">
        <v>0.5</v>
      </c>
      <c r="P1043" s="725">
        <v>0</v>
      </c>
      <c r="Q1043" s="740"/>
      <c r="R1043" s="724">
        <v>1</v>
      </c>
      <c r="S1043" s="740">
        <v>1</v>
      </c>
      <c r="T1043" s="807">
        <v>0.5</v>
      </c>
      <c r="U1043" s="763">
        <v>1</v>
      </c>
    </row>
    <row r="1044" spans="1:21" ht="14.4" customHeight="1" x14ac:dyDescent="0.3">
      <c r="A1044" s="723">
        <v>4</v>
      </c>
      <c r="B1044" s="724" t="s">
        <v>2111</v>
      </c>
      <c r="C1044" s="724" t="s">
        <v>2400</v>
      </c>
      <c r="D1044" s="805" t="s">
        <v>4070</v>
      </c>
      <c r="E1044" s="806" t="s">
        <v>2442</v>
      </c>
      <c r="F1044" s="724" t="s">
        <v>2396</v>
      </c>
      <c r="G1044" s="724" t="s">
        <v>2459</v>
      </c>
      <c r="H1044" s="724" t="s">
        <v>563</v>
      </c>
      <c r="I1044" s="724" t="s">
        <v>2460</v>
      </c>
      <c r="J1044" s="724" t="s">
        <v>2461</v>
      </c>
      <c r="K1044" s="724" t="s">
        <v>2462</v>
      </c>
      <c r="L1044" s="725">
        <v>100</v>
      </c>
      <c r="M1044" s="725">
        <v>400</v>
      </c>
      <c r="N1044" s="724">
        <v>4</v>
      </c>
      <c r="O1044" s="807">
        <v>2</v>
      </c>
      <c r="P1044" s="725">
        <v>400</v>
      </c>
      <c r="Q1044" s="740">
        <v>1</v>
      </c>
      <c r="R1044" s="724">
        <v>4</v>
      </c>
      <c r="S1044" s="740">
        <v>1</v>
      </c>
      <c r="T1044" s="807">
        <v>2</v>
      </c>
      <c r="U1044" s="763">
        <v>1</v>
      </c>
    </row>
    <row r="1045" spans="1:21" ht="14.4" customHeight="1" x14ac:dyDescent="0.3">
      <c r="A1045" s="723">
        <v>4</v>
      </c>
      <c r="B1045" s="724" t="s">
        <v>2111</v>
      </c>
      <c r="C1045" s="724" t="s">
        <v>2400</v>
      </c>
      <c r="D1045" s="805" t="s">
        <v>4070</v>
      </c>
      <c r="E1045" s="806" t="s">
        <v>2442</v>
      </c>
      <c r="F1045" s="724" t="s">
        <v>2396</v>
      </c>
      <c r="G1045" s="724" t="s">
        <v>3031</v>
      </c>
      <c r="H1045" s="724" t="s">
        <v>563</v>
      </c>
      <c r="I1045" s="724" t="s">
        <v>3032</v>
      </c>
      <c r="J1045" s="724" t="s">
        <v>3033</v>
      </c>
      <c r="K1045" s="724" t="s">
        <v>3034</v>
      </c>
      <c r="L1045" s="725">
        <v>410</v>
      </c>
      <c r="M1045" s="725">
        <v>6560</v>
      </c>
      <c r="N1045" s="724">
        <v>16</v>
      </c>
      <c r="O1045" s="807">
        <v>16</v>
      </c>
      <c r="P1045" s="725">
        <v>5330</v>
      </c>
      <c r="Q1045" s="740">
        <v>0.8125</v>
      </c>
      <c r="R1045" s="724">
        <v>13</v>
      </c>
      <c r="S1045" s="740">
        <v>0.8125</v>
      </c>
      <c r="T1045" s="807">
        <v>13</v>
      </c>
      <c r="U1045" s="763">
        <v>0.8125</v>
      </c>
    </row>
    <row r="1046" spans="1:21" ht="14.4" customHeight="1" x14ac:dyDescent="0.3">
      <c r="A1046" s="723">
        <v>4</v>
      </c>
      <c r="B1046" s="724" t="s">
        <v>2111</v>
      </c>
      <c r="C1046" s="724" t="s">
        <v>2400</v>
      </c>
      <c r="D1046" s="805" t="s">
        <v>4070</v>
      </c>
      <c r="E1046" s="806" t="s">
        <v>2442</v>
      </c>
      <c r="F1046" s="724" t="s">
        <v>2396</v>
      </c>
      <c r="G1046" s="724" t="s">
        <v>3031</v>
      </c>
      <c r="H1046" s="724" t="s">
        <v>563</v>
      </c>
      <c r="I1046" s="724" t="s">
        <v>3035</v>
      </c>
      <c r="J1046" s="724" t="s">
        <v>3036</v>
      </c>
      <c r="K1046" s="724" t="s">
        <v>3037</v>
      </c>
      <c r="L1046" s="725">
        <v>566</v>
      </c>
      <c r="M1046" s="725">
        <v>6226</v>
      </c>
      <c r="N1046" s="724">
        <v>11</v>
      </c>
      <c r="O1046" s="807">
        <v>11</v>
      </c>
      <c r="P1046" s="725">
        <v>1132</v>
      </c>
      <c r="Q1046" s="740">
        <v>0.18181818181818182</v>
      </c>
      <c r="R1046" s="724">
        <v>2</v>
      </c>
      <c r="S1046" s="740">
        <v>0.18181818181818182</v>
      </c>
      <c r="T1046" s="807">
        <v>2</v>
      </c>
      <c r="U1046" s="763">
        <v>0.18181818181818182</v>
      </c>
    </row>
    <row r="1047" spans="1:21" ht="14.4" customHeight="1" x14ac:dyDescent="0.3">
      <c r="A1047" s="723">
        <v>4</v>
      </c>
      <c r="B1047" s="724" t="s">
        <v>2111</v>
      </c>
      <c r="C1047" s="724" t="s">
        <v>2400</v>
      </c>
      <c r="D1047" s="805" t="s">
        <v>4070</v>
      </c>
      <c r="E1047" s="806" t="s">
        <v>2442</v>
      </c>
      <c r="F1047" s="724" t="s">
        <v>2396</v>
      </c>
      <c r="G1047" s="724" t="s">
        <v>2466</v>
      </c>
      <c r="H1047" s="724" t="s">
        <v>563</v>
      </c>
      <c r="I1047" s="724" t="s">
        <v>3732</v>
      </c>
      <c r="J1047" s="724" t="s">
        <v>3733</v>
      </c>
      <c r="K1047" s="724" t="s">
        <v>3734</v>
      </c>
      <c r="L1047" s="725">
        <v>1800</v>
      </c>
      <c r="M1047" s="725">
        <v>21600</v>
      </c>
      <c r="N1047" s="724">
        <v>12</v>
      </c>
      <c r="O1047" s="807">
        <v>11</v>
      </c>
      <c r="P1047" s="725">
        <v>5400</v>
      </c>
      <c r="Q1047" s="740">
        <v>0.25</v>
      </c>
      <c r="R1047" s="724">
        <v>3</v>
      </c>
      <c r="S1047" s="740">
        <v>0.25</v>
      </c>
      <c r="T1047" s="807">
        <v>3</v>
      </c>
      <c r="U1047" s="763">
        <v>0.27272727272727271</v>
      </c>
    </row>
    <row r="1048" spans="1:21" ht="14.4" customHeight="1" x14ac:dyDescent="0.3">
      <c r="A1048" s="723">
        <v>4</v>
      </c>
      <c r="B1048" s="724" t="s">
        <v>2111</v>
      </c>
      <c r="C1048" s="724" t="s">
        <v>2400</v>
      </c>
      <c r="D1048" s="805" t="s">
        <v>4070</v>
      </c>
      <c r="E1048" s="806" t="s">
        <v>2442</v>
      </c>
      <c r="F1048" s="724" t="s">
        <v>2396</v>
      </c>
      <c r="G1048" s="724" t="s">
        <v>2466</v>
      </c>
      <c r="H1048" s="724" t="s">
        <v>563</v>
      </c>
      <c r="I1048" s="724" t="s">
        <v>3735</v>
      </c>
      <c r="J1048" s="724" t="s">
        <v>3736</v>
      </c>
      <c r="K1048" s="724" t="s">
        <v>3737</v>
      </c>
      <c r="L1048" s="725">
        <v>500</v>
      </c>
      <c r="M1048" s="725">
        <v>12000</v>
      </c>
      <c r="N1048" s="724">
        <v>24</v>
      </c>
      <c r="O1048" s="807">
        <v>21</v>
      </c>
      <c r="P1048" s="725">
        <v>11000</v>
      </c>
      <c r="Q1048" s="740">
        <v>0.91666666666666663</v>
      </c>
      <c r="R1048" s="724">
        <v>22</v>
      </c>
      <c r="S1048" s="740">
        <v>0.91666666666666663</v>
      </c>
      <c r="T1048" s="807">
        <v>20</v>
      </c>
      <c r="U1048" s="763">
        <v>0.95238095238095233</v>
      </c>
    </row>
    <row r="1049" spans="1:21" ht="14.4" customHeight="1" x14ac:dyDescent="0.3">
      <c r="A1049" s="723">
        <v>4</v>
      </c>
      <c r="B1049" s="724" t="s">
        <v>2111</v>
      </c>
      <c r="C1049" s="724" t="s">
        <v>2400</v>
      </c>
      <c r="D1049" s="805" t="s">
        <v>4070</v>
      </c>
      <c r="E1049" s="806" t="s">
        <v>2442</v>
      </c>
      <c r="F1049" s="724" t="s">
        <v>2396</v>
      </c>
      <c r="G1049" s="724" t="s">
        <v>2466</v>
      </c>
      <c r="H1049" s="724" t="s">
        <v>563</v>
      </c>
      <c r="I1049" s="724" t="s">
        <v>2467</v>
      </c>
      <c r="J1049" s="724" t="s">
        <v>2468</v>
      </c>
      <c r="K1049" s="724" t="s">
        <v>2469</v>
      </c>
      <c r="L1049" s="725">
        <v>900</v>
      </c>
      <c r="M1049" s="725">
        <v>9900</v>
      </c>
      <c r="N1049" s="724">
        <v>11</v>
      </c>
      <c r="O1049" s="807">
        <v>11</v>
      </c>
      <c r="P1049" s="725">
        <v>9900</v>
      </c>
      <c r="Q1049" s="740">
        <v>1</v>
      </c>
      <c r="R1049" s="724">
        <v>11</v>
      </c>
      <c r="S1049" s="740">
        <v>1</v>
      </c>
      <c r="T1049" s="807">
        <v>11</v>
      </c>
      <c r="U1049" s="763">
        <v>1</v>
      </c>
    </row>
    <row r="1050" spans="1:21" ht="14.4" customHeight="1" x14ac:dyDescent="0.3">
      <c r="A1050" s="723">
        <v>4</v>
      </c>
      <c r="B1050" s="724" t="s">
        <v>2111</v>
      </c>
      <c r="C1050" s="724" t="s">
        <v>2400</v>
      </c>
      <c r="D1050" s="805" t="s">
        <v>4070</v>
      </c>
      <c r="E1050" s="806" t="s">
        <v>2442</v>
      </c>
      <c r="F1050" s="724" t="s">
        <v>2396</v>
      </c>
      <c r="G1050" s="724" t="s">
        <v>2466</v>
      </c>
      <c r="H1050" s="724" t="s">
        <v>563</v>
      </c>
      <c r="I1050" s="724" t="s">
        <v>3738</v>
      </c>
      <c r="J1050" s="724" t="s">
        <v>3739</v>
      </c>
      <c r="K1050" s="724" t="s">
        <v>3740</v>
      </c>
      <c r="L1050" s="725">
        <v>1800</v>
      </c>
      <c r="M1050" s="725">
        <v>1800</v>
      </c>
      <c r="N1050" s="724">
        <v>1</v>
      </c>
      <c r="O1050" s="807">
        <v>1</v>
      </c>
      <c r="P1050" s="725"/>
      <c r="Q1050" s="740">
        <v>0</v>
      </c>
      <c r="R1050" s="724"/>
      <c r="S1050" s="740">
        <v>0</v>
      </c>
      <c r="T1050" s="807"/>
      <c r="U1050" s="763">
        <v>0</v>
      </c>
    </row>
    <row r="1051" spans="1:21" ht="14.4" customHeight="1" x14ac:dyDescent="0.3">
      <c r="A1051" s="723">
        <v>4</v>
      </c>
      <c r="B1051" s="724" t="s">
        <v>2111</v>
      </c>
      <c r="C1051" s="724" t="s">
        <v>2400</v>
      </c>
      <c r="D1051" s="805" t="s">
        <v>4070</v>
      </c>
      <c r="E1051" s="806" t="s">
        <v>2444</v>
      </c>
      <c r="F1051" s="724" t="s">
        <v>2394</v>
      </c>
      <c r="G1051" s="724" t="s">
        <v>2450</v>
      </c>
      <c r="H1051" s="724" t="s">
        <v>975</v>
      </c>
      <c r="I1051" s="724" t="s">
        <v>1061</v>
      </c>
      <c r="J1051" s="724" t="s">
        <v>1062</v>
      </c>
      <c r="K1051" s="724" t="s">
        <v>2238</v>
      </c>
      <c r="L1051" s="725">
        <v>225.06</v>
      </c>
      <c r="M1051" s="725">
        <v>225.06</v>
      </c>
      <c r="N1051" s="724">
        <v>1</v>
      </c>
      <c r="O1051" s="807">
        <v>1</v>
      </c>
      <c r="P1051" s="725">
        <v>225.06</v>
      </c>
      <c r="Q1051" s="740">
        <v>1</v>
      </c>
      <c r="R1051" s="724">
        <v>1</v>
      </c>
      <c r="S1051" s="740">
        <v>1</v>
      </c>
      <c r="T1051" s="807">
        <v>1</v>
      </c>
      <c r="U1051" s="763">
        <v>1</v>
      </c>
    </row>
    <row r="1052" spans="1:21" ht="14.4" customHeight="1" x14ac:dyDescent="0.3">
      <c r="A1052" s="723">
        <v>4</v>
      </c>
      <c r="B1052" s="724" t="s">
        <v>2111</v>
      </c>
      <c r="C1052" s="724" t="s">
        <v>2400</v>
      </c>
      <c r="D1052" s="805" t="s">
        <v>4070</v>
      </c>
      <c r="E1052" s="806" t="s">
        <v>2444</v>
      </c>
      <c r="F1052" s="724" t="s">
        <v>2394</v>
      </c>
      <c r="G1052" s="724" t="s">
        <v>3198</v>
      </c>
      <c r="H1052" s="724" t="s">
        <v>563</v>
      </c>
      <c r="I1052" s="724" t="s">
        <v>3199</v>
      </c>
      <c r="J1052" s="724" t="s">
        <v>3200</v>
      </c>
      <c r="K1052" s="724" t="s">
        <v>3201</v>
      </c>
      <c r="L1052" s="725">
        <v>0</v>
      </c>
      <c r="M1052" s="725">
        <v>0</v>
      </c>
      <c r="N1052" s="724">
        <v>4</v>
      </c>
      <c r="O1052" s="807">
        <v>4</v>
      </c>
      <c r="P1052" s="725"/>
      <c r="Q1052" s="740"/>
      <c r="R1052" s="724"/>
      <c r="S1052" s="740">
        <v>0</v>
      </c>
      <c r="T1052" s="807"/>
      <c r="U1052" s="763">
        <v>0</v>
      </c>
    </row>
    <row r="1053" spans="1:21" ht="14.4" customHeight="1" x14ac:dyDescent="0.3">
      <c r="A1053" s="723">
        <v>4</v>
      </c>
      <c r="B1053" s="724" t="s">
        <v>2111</v>
      </c>
      <c r="C1053" s="724" t="s">
        <v>2400</v>
      </c>
      <c r="D1053" s="805" t="s">
        <v>4070</v>
      </c>
      <c r="E1053" s="806" t="s">
        <v>2444</v>
      </c>
      <c r="F1053" s="724" t="s">
        <v>2394</v>
      </c>
      <c r="G1053" s="724" t="s">
        <v>3198</v>
      </c>
      <c r="H1053" s="724" t="s">
        <v>563</v>
      </c>
      <c r="I1053" s="724" t="s">
        <v>3741</v>
      </c>
      <c r="J1053" s="724" t="s">
        <v>3200</v>
      </c>
      <c r="K1053" s="724" t="s">
        <v>3742</v>
      </c>
      <c r="L1053" s="725">
        <v>0</v>
      </c>
      <c r="M1053" s="725">
        <v>0</v>
      </c>
      <c r="N1053" s="724">
        <v>1</v>
      </c>
      <c r="O1053" s="807">
        <v>1</v>
      </c>
      <c r="P1053" s="725"/>
      <c r="Q1053" s="740"/>
      <c r="R1053" s="724"/>
      <c r="S1053" s="740">
        <v>0</v>
      </c>
      <c r="T1053" s="807"/>
      <c r="U1053" s="763">
        <v>0</v>
      </c>
    </row>
    <row r="1054" spans="1:21" ht="14.4" customHeight="1" x14ac:dyDescent="0.3">
      <c r="A1054" s="723">
        <v>4</v>
      </c>
      <c r="B1054" s="724" t="s">
        <v>2111</v>
      </c>
      <c r="C1054" s="724" t="s">
        <v>2400</v>
      </c>
      <c r="D1054" s="805" t="s">
        <v>4070</v>
      </c>
      <c r="E1054" s="806" t="s">
        <v>2444</v>
      </c>
      <c r="F1054" s="724" t="s">
        <v>2394</v>
      </c>
      <c r="G1054" s="724" t="s">
        <v>2544</v>
      </c>
      <c r="H1054" s="724" t="s">
        <v>563</v>
      </c>
      <c r="I1054" s="724" t="s">
        <v>2545</v>
      </c>
      <c r="J1054" s="724" t="s">
        <v>664</v>
      </c>
      <c r="K1054" s="724" t="s">
        <v>2546</v>
      </c>
      <c r="L1054" s="725">
        <v>0</v>
      </c>
      <c r="M1054" s="725">
        <v>0</v>
      </c>
      <c r="N1054" s="724">
        <v>1</v>
      </c>
      <c r="O1054" s="807">
        <v>1</v>
      </c>
      <c r="P1054" s="725"/>
      <c r="Q1054" s="740"/>
      <c r="R1054" s="724"/>
      <c r="S1054" s="740">
        <v>0</v>
      </c>
      <c r="T1054" s="807"/>
      <c r="U1054" s="763">
        <v>0</v>
      </c>
    </row>
    <row r="1055" spans="1:21" ht="14.4" customHeight="1" x14ac:dyDescent="0.3">
      <c r="A1055" s="723">
        <v>4</v>
      </c>
      <c r="B1055" s="724" t="s">
        <v>2111</v>
      </c>
      <c r="C1055" s="724" t="s">
        <v>2400</v>
      </c>
      <c r="D1055" s="805" t="s">
        <v>4070</v>
      </c>
      <c r="E1055" s="806" t="s">
        <v>2444</v>
      </c>
      <c r="F1055" s="724" t="s">
        <v>2394</v>
      </c>
      <c r="G1055" s="724" t="s">
        <v>2457</v>
      </c>
      <c r="H1055" s="724" t="s">
        <v>563</v>
      </c>
      <c r="I1055" s="724" t="s">
        <v>2552</v>
      </c>
      <c r="J1055" s="724" t="s">
        <v>925</v>
      </c>
      <c r="K1055" s="724" t="s">
        <v>2458</v>
      </c>
      <c r="L1055" s="725">
        <v>52.61</v>
      </c>
      <c r="M1055" s="725">
        <v>52.61</v>
      </c>
      <c r="N1055" s="724">
        <v>1</v>
      </c>
      <c r="O1055" s="807">
        <v>0.5</v>
      </c>
      <c r="P1055" s="725">
        <v>52.61</v>
      </c>
      <c r="Q1055" s="740">
        <v>1</v>
      </c>
      <c r="R1055" s="724">
        <v>1</v>
      </c>
      <c r="S1055" s="740">
        <v>1</v>
      </c>
      <c r="T1055" s="807">
        <v>0.5</v>
      </c>
      <c r="U1055" s="763">
        <v>1</v>
      </c>
    </row>
    <row r="1056" spans="1:21" ht="14.4" customHeight="1" x14ac:dyDescent="0.3">
      <c r="A1056" s="723">
        <v>4</v>
      </c>
      <c r="B1056" s="724" t="s">
        <v>2111</v>
      </c>
      <c r="C1056" s="724" t="s">
        <v>2400</v>
      </c>
      <c r="D1056" s="805" t="s">
        <v>4070</v>
      </c>
      <c r="E1056" s="806" t="s">
        <v>2444</v>
      </c>
      <c r="F1056" s="724" t="s">
        <v>2394</v>
      </c>
      <c r="G1056" s="724" t="s">
        <v>3474</v>
      </c>
      <c r="H1056" s="724" t="s">
        <v>975</v>
      </c>
      <c r="I1056" s="724" t="s">
        <v>1535</v>
      </c>
      <c r="J1056" s="724" t="s">
        <v>1536</v>
      </c>
      <c r="K1056" s="724" t="s">
        <v>2332</v>
      </c>
      <c r="L1056" s="725">
        <v>63.75</v>
      </c>
      <c r="M1056" s="725">
        <v>63.75</v>
      </c>
      <c r="N1056" s="724">
        <v>1</v>
      </c>
      <c r="O1056" s="807">
        <v>1</v>
      </c>
      <c r="P1056" s="725">
        <v>63.75</v>
      </c>
      <c r="Q1056" s="740">
        <v>1</v>
      </c>
      <c r="R1056" s="724">
        <v>1</v>
      </c>
      <c r="S1056" s="740">
        <v>1</v>
      </c>
      <c r="T1056" s="807">
        <v>1</v>
      </c>
      <c r="U1056" s="763">
        <v>1</v>
      </c>
    </row>
    <row r="1057" spans="1:21" ht="14.4" customHeight="1" x14ac:dyDescent="0.3">
      <c r="A1057" s="723">
        <v>4</v>
      </c>
      <c r="B1057" s="724" t="s">
        <v>2111</v>
      </c>
      <c r="C1057" s="724" t="s">
        <v>2400</v>
      </c>
      <c r="D1057" s="805" t="s">
        <v>4070</v>
      </c>
      <c r="E1057" s="806" t="s">
        <v>2444</v>
      </c>
      <c r="F1057" s="724" t="s">
        <v>2394</v>
      </c>
      <c r="G1057" s="724" t="s">
        <v>2451</v>
      </c>
      <c r="H1057" s="724" t="s">
        <v>975</v>
      </c>
      <c r="I1057" s="724" t="s">
        <v>999</v>
      </c>
      <c r="J1057" s="724" t="s">
        <v>2263</v>
      </c>
      <c r="K1057" s="724" t="s">
        <v>2264</v>
      </c>
      <c r="L1057" s="725">
        <v>0</v>
      </c>
      <c r="M1057" s="725">
        <v>0</v>
      </c>
      <c r="N1057" s="724">
        <v>2</v>
      </c>
      <c r="O1057" s="807">
        <v>1.5</v>
      </c>
      <c r="P1057" s="725">
        <v>0</v>
      </c>
      <c r="Q1057" s="740"/>
      <c r="R1057" s="724">
        <v>2</v>
      </c>
      <c r="S1057" s="740">
        <v>1</v>
      </c>
      <c r="T1057" s="807">
        <v>1.5</v>
      </c>
      <c r="U1057" s="763">
        <v>1</v>
      </c>
    </row>
    <row r="1058" spans="1:21" ht="14.4" customHeight="1" x14ac:dyDescent="0.3">
      <c r="A1058" s="723">
        <v>4</v>
      </c>
      <c r="B1058" s="724" t="s">
        <v>2111</v>
      </c>
      <c r="C1058" s="724" t="s">
        <v>2400</v>
      </c>
      <c r="D1058" s="805" t="s">
        <v>4070</v>
      </c>
      <c r="E1058" s="806" t="s">
        <v>2444</v>
      </c>
      <c r="F1058" s="724" t="s">
        <v>2394</v>
      </c>
      <c r="G1058" s="724" t="s">
        <v>3743</v>
      </c>
      <c r="H1058" s="724" t="s">
        <v>563</v>
      </c>
      <c r="I1058" s="724" t="s">
        <v>3744</v>
      </c>
      <c r="J1058" s="724" t="s">
        <v>3745</v>
      </c>
      <c r="K1058" s="724" t="s">
        <v>3746</v>
      </c>
      <c r="L1058" s="725">
        <v>149.69</v>
      </c>
      <c r="M1058" s="725">
        <v>449.07</v>
      </c>
      <c r="N1058" s="724">
        <v>3</v>
      </c>
      <c r="O1058" s="807">
        <v>1</v>
      </c>
      <c r="P1058" s="725">
        <v>449.07</v>
      </c>
      <c r="Q1058" s="740">
        <v>1</v>
      </c>
      <c r="R1058" s="724">
        <v>3</v>
      </c>
      <c r="S1058" s="740">
        <v>1</v>
      </c>
      <c r="T1058" s="807">
        <v>1</v>
      </c>
      <c r="U1058" s="763">
        <v>1</v>
      </c>
    </row>
    <row r="1059" spans="1:21" ht="14.4" customHeight="1" x14ac:dyDescent="0.3">
      <c r="A1059" s="723">
        <v>4</v>
      </c>
      <c r="B1059" s="724" t="s">
        <v>2111</v>
      </c>
      <c r="C1059" s="724" t="s">
        <v>2400</v>
      </c>
      <c r="D1059" s="805" t="s">
        <v>4070</v>
      </c>
      <c r="E1059" s="806" t="s">
        <v>2444</v>
      </c>
      <c r="F1059" s="724" t="s">
        <v>2396</v>
      </c>
      <c r="G1059" s="724" t="s">
        <v>3031</v>
      </c>
      <c r="H1059" s="724" t="s">
        <v>563</v>
      </c>
      <c r="I1059" s="724" t="s">
        <v>3032</v>
      </c>
      <c r="J1059" s="724" t="s">
        <v>3033</v>
      </c>
      <c r="K1059" s="724" t="s">
        <v>3034</v>
      </c>
      <c r="L1059" s="725">
        <v>410</v>
      </c>
      <c r="M1059" s="725">
        <v>2460</v>
      </c>
      <c r="N1059" s="724">
        <v>6</v>
      </c>
      <c r="O1059" s="807">
        <v>6</v>
      </c>
      <c r="P1059" s="725">
        <v>2460</v>
      </c>
      <c r="Q1059" s="740">
        <v>1</v>
      </c>
      <c r="R1059" s="724">
        <v>6</v>
      </c>
      <c r="S1059" s="740">
        <v>1</v>
      </c>
      <c r="T1059" s="807">
        <v>6</v>
      </c>
      <c r="U1059" s="763">
        <v>1</v>
      </c>
    </row>
    <row r="1060" spans="1:21" ht="14.4" customHeight="1" x14ac:dyDescent="0.3">
      <c r="A1060" s="723">
        <v>4</v>
      </c>
      <c r="B1060" s="724" t="s">
        <v>2111</v>
      </c>
      <c r="C1060" s="724" t="s">
        <v>2400</v>
      </c>
      <c r="D1060" s="805" t="s">
        <v>4070</v>
      </c>
      <c r="E1060" s="806" t="s">
        <v>2444</v>
      </c>
      <c r="F1060" s="724" t="s">
        <v>2396</v>
      </c>
      <c r="G1060" s="724" t="s">
        <v>2466</v>
      </c>
      <c r="H1060" s="724" t="s">
        <v>563</v>
      </c>
      <c r="I1060" s="724" t="s">
        <v>3104</v>
      </c>
      <c r="J1060" s="724" t="s">
        <v>3105</v>
      </c>
      <c r="K1060" s="724" t="s">
        <v>3106</v>
      </c>
      <c r="L1060" s="725">
        <v>378.48</v>
      </c>
      <c r="M1060" s="725">
        <v>378.48</v>
      </c>
      <c r="N1060" s="724">
        <v>1</v>
      </c>
      <c r="O1060" s="807">
        <v>1</v>
      </c>
      <c r="P1060" s="725"/>
      <c r="Q1060" s="740">
        <v>0</v>
      </c>
      <c r="R1060" s="724"/>
      <c r="S1060" s="740">
        <v>0</v>
      </c>
      <c r="T1060" s="807"/>
      <c r="U1060" s="763">
        <v>0</v>
      </c>
    </row>
    <row r="1061" spans="1:21" ht="14.4" customHeight="1" x14ac:dyDescent="0.3">
      <c r="A1061" s="723">
        <v>4</v>
      </c>
      <c r="B1061" s="724" t="s">
        <v>2111</v>
      </c>
      <c r="C1061" s="724" t="s">
        <v>2400</v>
      </c>
      <c r="D1061" s="805" t="s">
        <v>4070</v>
      </c>
      <c r="E1061" s="806" t="s">
        <v>2445</v>
      </c>
      <c r="F1061" s="724" t="s">
        <v>2396</v>
      </c>
      <c r="G1061" s="724" t="s">
        <v>3031</v>
      </c>
      <c r="H1061" s="724" t="s">
        <v>563</v>
      </c>
      <c r="I1061" s="724" t="s">
        <v>3032</v>
      </c>
      <c r="J1061" s="724" t="s">
        <v>3033</v>
      </c>
      <c r="K1061" s="724" t="s">
        <v>3034</v>
      </c>
      <c r="L1061" s="725">
        <v>410</v>
      </c>
      <c r="M1061" s="725">
        <v>410</v>
      </c>
      <c r="N1061" s="724">
        <v>1</v>
      </c>
      <c r="O1061" s="807">
        <v>1</v>
      </c>
      <c r="P1061" s="725">
        <v>410</v>
      </c>
      <c r="Q1061" s="740">
        <v>1</v>
      </c>
      <c r="R1061" s="724">
        <v>1</v>
      </c>
      <c r="S1061" s="740">
        <v>1</v>
      </c>
      <c r="T1061" s="807">
        <v>1</v>
      </c>
      <c r="U1061" s="763">
        <v>1</v>
      </c>
    </row>
    <row r="1062" spans="1:21" ht="14.4" customHeight="1" x14ac:dyDescent="0.3">
      <c r="A1062" s="723">
        <v>4</v>
      </c>
      <c r="B1062" s="724" t="s">
        <v>2111</v>
      </c>
      <c r="C1062" s="724" t="s">
        <v>2400</v>
      </c>
      <c r="D1062" s="805" t="s">
        <v>4070</v>
      </c>
      <c r="E1062" s="806" t="s">
        <v>2445</v>
      </c>
      <c r="F1062" s="724" t="s">
        <v>2396</v>
      </c>
      <c r="G1062" s="724" t="s">
        <v>3031</v>
      </c>
      <c r="H1062" s="724" t="s">
        <v>563</v>
      </c>
      <c r="I1062" s="724" t="s">
        <v>3035</v>
      </c>
      <c r="J1062" s="724" t="s">
        <v>3036</v>
      </c>
      <c r="K1062" s="724" t="s">
        <v>3037</v>
      </c>
      <c r="L1062" s="725">
        <v>566</v>
      </c>
      <c r="M1062" s="725">
        <v>1132</v>
      </c>
      <c r="N1062" s="724">
        <v>2</v>
      </c>
      <c r="O1062" s="807">
        <v>2</v>
      </c>
      <c r="P1062" s="725">
        <v>566</v>
      </c>
      <c r="Q1062" s="740">
        <v>0.5</v>
      </c>
      <c r="R1062" s="724">
        <v>1</v>
      </c>
      <c r="S1062" s="740">
        <v>0.5</v>
      </c>
      <c r="T1062" s="807">
        <v>1</v>
      </c>
      <c r="U1062" s="763">
        <v>0.5</v>
      </c>
    </row>
    <row r="1063" spans="1:21" ht="14.4" customHeight="1" x14ac:dyDescent="0.3">
      <c r="A1063" s="723">
        <v>4</v>
      </c>
      <c r="B1063" s="724" t="s">
        <v>2111</v>
      </c>
      <c r="C1063" s="724" t="s">
        <v>2400</v>
      </c>
      <c r="D1063" s="805" t="s">
        <v>4070</v>
      </c>
      <c r="E1063" s="806" t="s">
        <v>2445</v>
      </c>
      <c r="F1063" s="724" t="s">
        <v>2396</v>
      </c>
      <c r="G1063" s="724" t="s">
        <v>2466</v>
      </c>
      <c r="H1063" s="724" t="s">
        <v>563</v>
      </c>
      <c r="I1063" s="724" t="s">
        <v>3104</v>
      </c>
      <c r="J1063" s="724" t="s">
        <v>3105</v>
      </c>
      <c r="K1063" s="724" t="s">
        <v>3106</v>
      </c>
      <c r="L1063" s="725">
        <v>378.48</v>
      </c>
      <c r="M1063" s="725">
        <v>378.48</v>
      </c>
      <c r="N1063" s="724">
        <v>1</v>
      </c>
      <c r="O1063" s="807">
        <v>1</v>
      </c>
      <c r="P1063" s="725">
        <v>378.48</v>
      </c>
      <c r="Q1063" s="740">
        <v>1</v>
      </c>
      <c r="R1063" s="724">
        <v>1</v>
      </c>
      <c r="S1063" s="740">
        <v>1</v>
      </c>
      <c r="T1063" s="807">
        <v>1</v>
      </c>
      <c r="U1063" s="763">
        <v>1</v>
      </c>
    </row>
    <row r="1064" spans="1:21" ht="14.4" customHeight="1" x14ac:dyDescent="0.3">
      <c r="A1064" s="723">
        <v>4</v>
      </c>
      <c r="B1064" s="724" t="s">
        <v>2111</v>
      </c>
      <c r="C1064" s="724" t="s">
        <v>2400</v>
      </c>
      <c r="D1064" s="805" t="s">
        <v>4070</v>
      </c>
      <c r="E1064" s="806" t="s">
        <v>2446</v>
      </c>
      <c r="F1064" s="724" t="s">
        <v>2394</v>
      </c>
      <c r="G1064" s="724" t="s">
        <v>2450</v>
      </c>
      <c r="H1064" s="724" t="s">
        <v>975</v>
      </c>
      <c r="I1064" s="724" t="s">
        <v>1623</v>
      </c>
      <c r="J1064" s="724" t="s">
        <v>1062</v>
      </c>
      <c r="K1064" s="724" t="s">
        <v>2314</v>
      </c>
      <c r="L1064" s="725">
        <v>154.36000000000001</v>
      </c>
      <c r="M1064" s="725">
        <v>926.16000000000008</v>
      </c>
      <c r="N1064" s="724">
        <v>6</v>
      </c>
      <c r="O1064" s="807">
        <v>2.5</v>
      </c>
      <c r="P1064" s="725"/>
      <c r="Q1064" s="740">
        <v>0</v>
      </c>
      <c r="R1064" s="724"/>
      <c r="S1064" s="740">
        <v>0</v>
      </c>
      <c r="T1064" s="807"/>
      <c r="U1064" s="763">
        <v>0</v>
      </c>
    </row>
    <row r="1065" spans="1:21" ht="14.4" customHeight="1" x14ac:dyDescent="0.3">
      <c r="A1065" s="723">
        <v>4</v>
      </c>
      <c r="B1065" s="724" t="s">
        <v>2111</v>
      </c>
      <c r="C1065" s="724" t="s">
        <v>2400</v>
      </c>
      <c r="D1065" s="805" t="s">
        <v>4070</v>
      </c>
      <c r="E1065" s="806" t="s">
        <v>2446</v>
      </c>
      <c r="F1065" s="724" t="s">
        <v>2394</v>
      </c>
      <c r="G1065" s="724" t="s">
        <v>3747</v>
      </c>
      <c r="H1065" s="724" t="s">
        <v>563</v>
      </c>
      <c r="I1065" s="724" t="s">
        <v>3748</v>
      </c>
      <c r="J1065" s="724" t="s">
        <v>2304</v>
      </c>
      <c r="K1065" s="724" t="s">
        <v>2693</v>
      </c>
      <c r="L1065" s="725">
        <v>0</v>
      </c>
      <c r="M1065" s="725">
        <v>0</v>
      </c>
      <c r="N1065" s="724">
        <v>1</v>
      </c>
      <c r="O1065" s="807">
        <v>0.5</v>
      </c>
      <c r="P1065" s="725">
        <v>0</v>
      </c>
      <c r="Q1065" s="740"/>
      <c r="R1065" s="724">
        <v>1</v>
      </c>
      <c r="S1065" s="740">
        <v>1</v>
      </c>
      <c r="T1065" s="807">
        <v>0.5</v>
      </c>
      <c r="U1065" s="763">
        <v>1</v>
      </c>
    </row>
    <row r="1066" spans="1:21" ht="14.4" customHeight="1" x14ac:dyDescent="0.3">
      <c r="A1066" s="723">
        <v>4</v>
      </c>
      <c r="B1066" s="724" t="s">
        <v>2111</v>
      </c>
      <c r="C1066" s="724" t="s">
        <v>2400</v>
      </c>
      <c r="D1066" s="805" t="s">
        <v>4070</v>
      </c>
      <c r="E1066" s="806" t="s">
        <v>2446</v>
      </c>
      <c r="F1066" s="724" t="s">
        <v>2394</v>
      </c>
      <c r="G1066" s="724" t="s">
        <v>3136</v>
      </c>
      <c r="H1066" s="724" t="s">
        <v>975</v>
      </c>
      <c r="I1066" s="724" t="s">
        <v>3137</v>
      </c>
      <c r="J1066" s="724" t="s">
        <v>992</v>
      </c>
      <c r="K1066" s="724" t="s">
        <v>3138</v>
      </c>
      <c r="L1066" s="725">
        <v>105.32</v>
      </c>
      <c r="M1066" s="725">
        <v>105.32</v>
      </c>
      <c r="N1066" s="724">
        <v>1</v>
      </c>
      <c r="O1066" s="807">
        <v>0.5</v>
      </c>
      <c r="P1066" s="725">
        <v>105.32</v>
      </c>
      <c r="Q1066" s="740">
        <v>1</v>
      </c>
      <c r="R1066" s="724">
        <v>1</v>
      </c>
      <c r="S1066" s="740">
        <v>1</v>
      </c>
      <c r="T1066" s="807">
        <v>0.5</v>
      </c>
      <c r="U1066" s="763">
        <v>1</v>
      </c>
    </row>
    <row r="1067" spans="1:21" ht="14.4" customHeight="1" x14ac:dyDescent="0.3">
      <c r="A1067" s="723">
        <v>4</v>
      </c>
      <c r="B1067" s="724" t="s">
        <v>2111</v>
      </c>
      <c r="C1067" s="724" t="s">
        <v>2400</v>
      </c>
      <c r="D1067" s="805" t="s">
        <v>4070</v>
      </c>
      <c r="E1067" s="806" t="s">
        <v>2446</v>
      </c>
      <c r="F1067" s="724" t="s">
        <v>2394</v>
      </c>
      <c r="G1067" s="724" t="s">
        <v>3136</v>
      </c>
      <c r="H1067" s="724" t="s">
        <v>563</v>
      </c>
      <c r="I1067" s="724" t="s">
        <v>3749</v>
      </c>
      <c r="J1067" s="724" t="s">
        <v>3750</v>
      </c>
      <c r="K1067" s="724" t="s">
        <v>3751</v>
      </c>
      <c r="L1067" s="725">
        <v>0</v>
      </c>
      <c r="M1067" s="725">
        <v>0</v>
      </c>
      <c r="N1067" s="724">
        <v>2</v>
      </c>
      <c r="O1067" s="807">
        <v>0.5</v>
      </c>
      <c r="P1067" s="725"/>
      <c r="Q1067" s="740"/>
      <c r="R1067" s="724"/>
      <c r="S1067" s="740">
        <v>0</v>
      </c>
      <c r="T1067" s="807"/>
      <c r="U1067" s="763">
        <v>0</v>
      </c>
    </row>
    <row r="1068" spans="1:21" ht="14.4" customHeight="1" x14ac:dyDescent="0.3">
      <c r="A1068" s="723">
        <v>4</v>
      </c>
      <c r="B1068" s="724" t="s">
        <v>2111</v>
      </c>
      <c r="C1068" s="724" t="s">
        <v>2400</v>
      </c>
      <c r="D1068" s="805" t="s">
        <v>4070</v>
      </c>
      <c r="E1068" s="806" t="s">
        <v>2446</v>
      </c>
      <c r="F1068" s="724" t="s">
        <v>2394</v>
      </c>
      <c r="G1068" s="724" t="s">
        <v>3191</v>
      </c>
      <c r="H1068" s="724" t="s">
        <v>563</v>
      </c>
      <c r="I1068" s="724" t="s">
        <v>3752</v>
      </c>
      <c r="J1068" s="724" t="s">
        <v>3753</v>
      </c>
      <c r="K1068" s="724" t="s">
        <v>3754</v>
      </c>
      <c r="L1068" s="725">
        <v>42.05</v>
      </c>
      <c r="M1068" s="725">
        <v>42.05</v>
      </c>
      <c r="N1068" s="724">
        <v>1</v>
      </c>
      <c r="O1068" s="807">
        <v>0.5</v>
      </c>
      <c r="P1068" s="725"/>
      <c r="Q1068" s="740">
        <v>0</v>
      </c>
      <c r="R1068" s="724"/>
      <c r="S1068" s="740">
        <v>0</v>
      </c>
      <c r="T1068" s="807"/>
      <c r="U1068" s="763">
        <v>0</v>
      </c>
    </row>
    <row r="1069" spans="1:21" ht="14.4" customHeight="1" x14ac:dyDescent="0.3">
      <c r="A1069" s="723">
        <v>4</v>
      </c>
      <c r="B1069" s="724" t="s">
        <v>2111</v>
      </c>
      <c r="C1069" s="724" t="s">
        <v>2400</v>
      </c>
      <c r="D1069" s="805" t="s">
        <v>4070</v>
      </c>
      <c r="E1069" s="806" t="s">
        <v>2446</v>
      </c>
      <c r="F1069" s="724" t="s">
        <v>2394</v>
      </c>
      <c r="G1069" s="724" t="s">
        <v>2487</v>
      </c>
      <c r="H1069" s="724" t="s">
        <v>563</v>
      </c>
      <c r="I1069" s="724" t="s">
        <v>838</v>
      </c>
      <c r="J1069" s="724" t="s">
        <v>2488</v>
      </c>
      <c r="K1069" s="724" t="s">
        <v>2489</v>
      </c>
      <c r="L1069" s="725">
        <v>0</v>
      </c>
      <c r="M1069" s="725">
        <v>0</v>
      </c>
      <c r="N1069" s="724">
        <v>3</v>
      </c>
      <c r="O1069" s="807">
        <v>1</v>
      </c>
      <c r="P1069" s="725">
        <v>0</v>
      </c>
      <c r="Q1069" s="740"/>
      <c r="R1069" s="724">
        <v>3</v>
      </c>
      <c r="S1069" s="740">
        <v>1</v>
      </c>
      <c r="T1069" s="807">
        <v>1</v>
      </c>
      <c r="U1069" s="763">
        <v>1</v>
      </c>
    </row>
    <row r="1070" spans="1:21" ht="14.4" customHeight="1" x14ac:dyDescent="0.3">
      <c r="A1070" s="723">
        <v>4</v>
      </c>
      <c r="B1070" s="724" t="s">
        <v>2111</v>
      </c>
      <c r="C1070" s="724" t="s">
        <v>2400</v>
      </c>
      <c r="D1070" s="805" t="s">
        <v>4070</v>
      </c>
      <c r="E1070" s="806" t="s">
        <v>2446</v>
      </c>
      <c r="F1070" s="724" t="s">
        <v>2394</v>
      </c>
      <c r="G1070" s="724" t="s">
        <v>2527</v>
      </c>
      <c r="H1070" s="724" t="s">
        <v>563</v>
      </c>
      <c r="I1070" s="724" t="s">
        <v>3755</v>
      </c>
      <c r="J1070" s="724" t="s">
        <v>3615</v>
      </c>
      <c r="K1070" s="724" t="s">
        <v>3616</v>
      </c>
      <c r="L1070" s="725">
        <v>300.33</v>
      </c>
      <c r="M1070" s="725">
        <v>300.33</v>
      </c>
      <c r="N1070" s="724">
        <v>1</v>
      </c>
      <c r="O1070" s="807">
        <v>0.5</v>
      </c>
      <c r="P1070" s="725"/>
      <c r="Q1070" s="740">
        <v>0</v>
      </c>
      <c r="R1070" s="724"/>
      <c r="S1070" s="740">
        <v>0</v>
      </c>
      <c r="T1070" s="807"/>
      <c r="U1070" s="763">
        <v>0</v>
      </c>
    </row>
    <row r="1071" spans="1:21" ht="14.4" customHeight="1" x14ac:dyDescent="0.3">
      <c r="A1071" s="723">
        <v>4</v>
      </c>
      <c r="B1071" s="724" t="s">
        <v>2111</v>
      </c>
      <c r="C1071" s="724" t="s">
        <v>2400</v>
      </c>
      <c r="D1071" s="805" t="s">
        <v>4070</v>
      </c>
      <c r="E1071" s="806" t="s">
        <v>2446</v>
      </c>
      <c r="F1071" s="724" t="s">
        <v>2394</v>
      </c>
      <c r="G1071" s="724" t="s">
        <v>2527</v>
      </c>
      <c r="H1071" s="724" t="s">
        <v>563</v>
      </c>
      <c r="I1071" s="724" t="s">
        <v>3756</v>
      </c>
      <c r="J1071" s="724" t="s">
        <v>3615</v>
      </c>
      <c r="K1071" s="724" t="s">
        <v>3757</v>
      </c>
      <c r="L1071" s="725">
        <v>0</v>
      </c>
      <c r="M1071" s="725">
        <v>0</v>
      </c>
      <c r="N1071" s="724">
        <v>1</v>
      </c>
      <c r="O1071" s="807">
        <v>1</v>
      </c>
      <c r="P1071" s="725"/>
      <c r="Q1071" s="740"/>
      <c r="R1071" s="724"/>
      <c r="S1071" s="740">
        <v>0</v>
      </c>
      <c r="T1071" s="807"/>
      <c r="U1071" s="763">
        <v>0</v>
      </c>
    </row>
    <row r="1072" spans="1:21" ht="14.4" customHeight="1" x14ac:dyDescent="0.3">
      <c r="A1072" s="723">
        <v>4</v>
      </c>
      <c r="B1072" s="724" t="s">
        <v>2111</v>
      </c>
      <c r="C1072" s="724" t="s">
        <v>2400</v>
      </c>
      <c r="D1072" s="805" t="s">
        <v>4070</v>
      </c>
      <c r="E1072" s="806" t="s">
        <v>2446</v>
      </c>
      <c r="F1072" s="724" t="s">
        <v>2394</v>
      </c>
      <c r="G1072" s="724" t="s">
        <v>2490</v>
      </c>
      <c r="H1072" s="724" t="s">
        <v>563</v>
      </c>
      <c r="I1072" s="724" t="s">
        <v>3617</v>
      </c>
      <c r="J1072" s="724" t="s">
        <v>1720</v>
      </c>
      <c r="K1072" s="724" t="s">
        <v>3618</v>
      </c>
      <c r="L1072" s="725">
        <v>58.63</v>
      </c>
      <c r="M1072" s="725">
        <v>58.63</v>
      </c>
      <c r="N1072" s="724">
        <v>1</v>
      </c>
      <c r="O1072" s="807">
        <v>0.5</v>
      </c>
      <c r="P1072" s="725"/>
      <c r="Q1072" s="740">
        <v>0</v>
      </c>
      <c r="R1072" s="724"/>
      <c r="S1072" s="740">
        <v>0</v>
      </c>
      <c r="T1072" s="807"/>
      <c r="U1072" s="763">
        <v>0</v>
      </c>
    </row>
    <row r="1073" spans="1:21" ht="14.4" customHeight="1" x14ac:dyDescent="0.3">
      <c r="A1073" s="723">
        <v>4</v>
      </c>
      <c r="B1073" s="724" t="s">
        <v>2111</v>
      </c>
      <c r="C1073" s="724" t="s">
        <v>2400</v>
      </c>
      <c r="D1073" s="805" t="s">
        <v>4070</v>
      </c>
      <c r="E1073" s="806" t="s">
        <v>2446</v>
      </c>
      <c r="F1073" s="724" t="s">
        <v>2394</v>
      </c>
      <c r="G1073" s="724" t="s">
        <v>2727</v>
      </c>
      <c r="H1073" s="724" t="s">
        <v>563</v>
      </c>
      <c r="I1073" s="724" t="s">
        <v>706</v>
      </c>
      <c r="J1073" s="724" t="s">
        <v>707</v>
      </c>
      <c r="K1073" s="724" t="s">
        <v>2728</v>
      </c>
      <c r="L1073" s="725">
        <v>256.67</v>
      </c>
      <c r="M1073" s="725">
        <v>513.34</v>
      </c>
      <c r="N1073" s="724">
        <v>2</v>
      </c>
      <c r="O1073" s="807">
        <v>2</v>
      </c>
      <c r="P1073" s="725">
        <v>256.67</v>
      </c>
      <c r="Q1073" s="740">
        <v>0.5</v>
      </c>
      <c r="R1073" s="724">
        <v>1</v>
      </c>
      <c r="S1073" s="740">
        <v>0.5</v>
      </c>
      <c r="T1073" s="807">
        <v>1</v>
      </c>
      <c r="U1073" s="763">
        <v>0.5</v>
      </c>
    </row>
    <row r="1074" spans="1:21" ht="14.4" customHeight="1" x14ac:dyDescent="0.3">
      <c r="A1074" s="723">
        <v>4</v>
      </c>
      <c r="B1074" s="724" t="s">
        <v>2111</v>
      </c>
      <c r="C1074" s="724" t="s">
        <v>2400</v>
      </c>
      <c r="D1074" s="805" t="s">
        <v>4070</v>
      </c>
      <c r="E1074" s="806" t="s">
        <v>2446</v>
      </c>
      <c r="F1074" s="724" t="s">
        <v>2394</v>
      </c>
      <c r="G1074" s="724" t="s">
        <v>3758</v>
      </c>
      <c r="H1074" s="724" t="s">
        <v>563</v>
      </c>
      <c r="I1074" s="724" t="s">
        <v>3759</v>
      </c>
      <c r="J1074" s="724" t="s">
        <v>3760</v>
      </c>
      <c r="K1074" s="724" t="s">
        <v>3761</v>
      </c>
      <c r="L1074" s="725">
        <v>0</v>
      </c>
      <c r="M1074" s="725">
        <v>0</v>
      </c>
      <c r="N1074" s="724">
        <v>1</v>
      </c>
      <c r="O1074" s="807">
        <v>0.5</v>
      </c>
      <c r="P1074" s="725">
        <v>0</v>
      </c>
      <c r="Q1074" s="740"/>
      <c r="R1074" s="724">
        <v>1</v>
      </c>
      <c r="S1074" s="740">
        <v>1</v>
      </c>
      <c r="T1074" s="807">
        <v>0.5</v>
      </c>
      <c r="U1074" s="763">
        <v>1</v>
      </c>
    </row>
    <row r="1075" spans="1:21" ht="14.4" customHeight="1" x14ac:dyDescent="0.3">
      <c r="A1075" s="723">
        <v>4</v>
      </c>
      <c r="B1075" s="724" t="s">
        <v>2111</v>
      </c>
      <c r="C1075" s="724" t="s">
        <v>2400</v>
      </c>
      <c r="D1075" s="805" t="s">
        <v>4070</v>
      </c>
      <c r="E1075" s="806" t="s">
        <v>2446</v>
      </c>
      <c r="F1075" s="724" t="s">
        <v>2394</v>
      </c>
      <c r="G1075" s="724" t="s">
        <v>2645</v>
      </c>
      <c r="H1075" s="724" t="s">
        <v>563</v>
      </c>
      <c r="I1075" s="724" t="s">
        <v>3220</v>
      </c>
      <c r="J1075" s="724" t="s">
        <v>3221</v>
      </c>
      <c r="K1075" s="724" t="s">
        <v>3222</v>
      </c>
      <c r="L1075" s="725">
        <v>48.42</v>
      </c>
      <c r="M1075" s="725">
        <v>48.42</v>
      </c>
      <c r="N1075" s="724">
        <v>1</v>
      </c>
      <c r="O1075" s="807">
        <v>0.5</v>
      </c>
      <c r="P1075" s="725"/>
      <c r="Q1075" s="740">
        <v>0</v>
      </c>
      <c r="R1075" s="724"/>
      <c r="S1075" s="740">
        <v>0</v>
      </c>
      <c r="T1075" s="807"/>
      <c r="U1075" s="763">
        <v>0</v>
      </c>
    </row>
    <row r="1076" spans="1:21" ht="14.4" customHeight="1" x14ac:dyDescent="0.3">
      <c r="A1076" s="723">
        <v>4</v>
      </c>
      <c r="B1076" s="724" t="s">
        <v>2111</v>
      </c>
      <c r="C1076" s="724" t="s">
        <v>2400</v>
      </c>
      <c r="D1076" s="805" t="s">
        <v>4070</v>
      </c>
      <c r="E1076" s="806" t="s">
        <v>2446</v>
      </c>
      <c r="F1076" s="724" t="s">
        <v>2394</v>
      </c>
      <c r="G1076" s="724" t="s">
        <v>2515</v>
      </c>
      <c r="H1076" s="724" t="s">
        <v>563</v>
      </c>
      <c r="I1076" s="724" t="s">
        <v>2516</v>
      </c>
      <c r="J1076" s="724" t="s">
        <v>1483</v>
      </c>
      <c r="K1076" s="724" t="s">
        <v>2517</v>
      </c>
      <c r="L1076" s="725">
        <v>301.2</v>
      </c>
      <c r="M1076" s="725">
        <v>602.4</v>
      </c>
      <c r="N1076" s="724">
        <v>2</v>
      </c>
      <c r="O1076" s="807">
        <v>0.5</v>
      </c>
      <c r="P1076" s="725">
        <v>602.4</v>
      </c>
      <c r="Q1076" s="740">
        <v>1</v>
      </c>
      <c r="R1076" s="724">
        <v>2</v>
      </c>
      <c r="S1076" s="740">
        <v>1</v>
      </c>
      <c r="T1076" s="807">
        <v>0.5</v>
      </c>
      <c r="U1076" s="763">
        <v>1</v>
      </c>
    </row>
    <row r="1077" spans="1:21" ht="14.4" customHeight="1" x14ac:dyDescent="0.3">
      <c r="A1077" s="723">
        <v>4</v>
      </c>
      <c r="B1077" s="724" t="s">
        <v>2111</v>
      </c>
      <c r="C1077" s="724" t="s">
        <v>2400</v>
      </c>
      <c r="D1077" s="805" t="s">
        <v>4070</v>
      </c>
      <c r="E1077" s="806" t="s">
        <v>2446</v>
      </c>
      <c r="F1077" s="724" t="s">
        <v>2394</v>
      </c>
      <c r="G1077" s="724" t="s">
        <v>2515</v>
      </c>
      <c r="H1077" s="724" t="s">
        <v>563</v>
      </c>
      <c r="I1077" s="724" t="s">
        <v>1482</v>
      </c>
      <c r="J1077" s="724" t="s">
        <v>1483</v>
      </c>
      <c r="K1077" s="724" t="s">
        <v>2517</v>
      </c>
      <c r="L1077" s="725">
        <v>301.2</v>
      </c>
      <c r="M1077" s="725">
        <v>602.4</v>
      </c>
      <c r="N1077" s="724">
        <v>2</v>
      </c>
      <c r="O1077" s="807">
        <v>1</v>
      </c>
      <c r="P1077" s="725"/>
      <c r="Q1077" s="740">
        <v>0</v>
      </c>
      <c r="R1077" s="724"/>
      <c r="S1077" s="740">
        <v>0</v>
      </c>
      <c r="T1077" s="807"/>
      <c r="U1077" s="763">
        <v>0</v>
      </c>
    </row>
    <row r="1078" spans="1:21" ht="14.4" customHeight="1" x14ac:dyDescent="0.3">
      <c r="A1078" s="723">
        <v>4</v>
      </c>
      <c r="B1078" s="724" t="s">
        <v>2111</v>
      </c>
      <c r="C1078" s="724" t="s">
        <v>2400</v>
      </c>
      <c r="D1078" s="805" t="s">
        <v>4070</v>
      </c>
      <c r="E1078" s="806" t="s">
        <v>2446</v>
      </c>
      <c r="F1078" s="724" t="s">
        <v>2394</v>
      </c>
      <c r="G1078" s="724" t="s">
        <v>3470</v>
      </c>
      <c r="H1078" s="724" t="s">
        <v>563</v>
      </c>
      <c r="I1078" s="724" t="s">
        <v>1467</v>
      </c>
      <c r="J1078" s="724" t="s">
        <v>1468</v>
      </c>
      <c r="K1078" s="724" t="s">
        <v>3473</v>
      </c>
      <c r="L1078" s="725">
        <v>173.31</v>
      </c>
      <c r="M1078" s="725">
        <v>693.24</v>
      </c>
      <c r="N1078" s="724">
        <v>4</v>
      </c>
      <c r="O1078" s="807">
        <v>1</v>
      </c>
      <c r="P1078" s="725"/>
      <c r="Q1078" s="740">
        <v>0</v>
      </c>
      <c r="R1078" s="724"/>
      <c r="S1078" s="740">
        <v>0</v>
      </c>
      <c r="T1078" s="807"/>
      <c r="U1078" s="763">
        <v>0</v>
      </c>
    </row>
    <row r="1079" spans="1:21" ht="14.4" customHeight="1" x14ac:dyDescent="0.3">
      <c r="A1079" s="723">
        <v>4</v>
      </c>
      <c r="B1079" s="724" t="s">
        <v>2111</v>
      </c>
      <c r="C1079" s="724" t="s">
        <v>2400</v>
      </c>
      <c r="D1079" s="805" t="s">
        <v>4070</v>
      </c>
      <c r="E1079" s="806" t="s">
        <v>2446</v>
      </c>
      <c r="F1079" s="724" t="s">
        <v>2394</v>
      </c>
      <c r="G1079" s="724" t="s">
        <v>3762</v>
      </c>
      <c r="H1079" s="724" t="s">
        <v>975</v>
      </c>
      <c r="I1079" s="724" t="s">
        <v>3763</v>
      </c>
      <c r="J1079" s="724" t="s">
        <v>2342</v>
      </c>
      <c r="K1079" s="724" t="s">
        <v>3764</v>
      </c>
      <c r="L1079" s="725">
        <v>160.88999999999999</v>
      </c>
      <c r="M1079" s="725">
        <v>160.88999999999999</v>
      </c>
      <c r="N1079" s="724">
        <v>1</v>
      </c>
      <c r="O1079" s="807">
        <v>0.5</v>
      </c>
      <c r="P1079" s="725">
        <v>160.88999999999999</v>
      </c>
      <c r="Q1079" s="740">
        <v>1</v>
      </c>
      <c r="R1079" s="724">
        <v>1</v>
      </c>
      <c r="S1079" s="740">
        <v>1</v>
      </c>
      <c r="T1079" s="807">
        <v>0.5</v>
      </c>
      <c r="U1079" s="763">
        <v>1</v>
      </c>
    </row>
    <row r="1080" spans="1:21" ht="14.4" customHeight="1" x14ac:dyDescent="0.3">
      <c r="A1080" s="723">
        <v>4</v>
      </c>
      <c r="B1080" s="724" t="s">
        <v>2111</v>
      </c>
      <c r="C1080" s="724" t="s">
        <v>2400</v>
      </c>
      <c r="D1080" s="805" t="s">
        <v>4070</v>
      </c>
      <c r="E1080" s="806" t="s">
        <v>2446</v>
      </c>
      <c r="F1080" s="724" t="s">
        <v>2394</v>
      </c>
      <c r="G1080" s="724" t="s">
        <v>2739</v>
      </c>
      <c r="H1080" s="724" t="s">
        <v>563</v>
      </c>
      <c r="I1080" s="724" t="s">
        <v>3765</v>
      </c>
      <c r="J1080" s="724" t="s">
        <v>3766</v>
      </c>
      <c r="K1080" s="724" t="s">
        <v>3767</v>
      </c>
      <c r="L1080" s="725">
        <v>256.67</v>
      </c>
      <c r="M1080" s="725">
        <v>3336.71</v>
      </c>
      <c r="N1080" s="724">
        <v>13</v>
      </c>
      <c r="O1080" s="807">
        <v>12.5</v>
      </c>
      <c r="P1080" s="725">
        <v>1283.3500000000001</v>
      </c>
      <c r="Q1080" s="740">
        <v>0.38461538461538464</v>
      </c>
      <c r="R1080" s="724">
        <v>5</v>
      </c>
      <c r="S1080" s="740">
        <v>0.38461538461538464</v>
      </c>
      <c r="T1080" s="807">
        <v>4.5</v>
      </c>
      <c r="U1080" s="763">
        <v>0.36</v>
      </c>
    </row>
    <row r="1081" spans="1:21" ht="14.4" customHeight="1" x14ac:dyDescent="0.3">
      <c r="A1081" s="723">
        <v>4</v>
      </c>
      <c r="B1081" s="724" t="s">
        <v>2111</v>
      </c>
      <c r="C1081" s="724" t="s">
        <v>2400</v>
      </c>
      <c r="D1081" s="805" t="s">
        <v>4070</v>
      </c>
      <c r="E1081" s="806" t="s">
        <v>2446</v>
      </c>
      <c r="F1081" s="724" t="s">
        <v>2394</v>
      </c>
      <c r="G1081" s="724" t="s">
        <v>2697</v>
      </c>
      <c r="H1081" s="724" t="s">
        <v>563</v>
      </c>
      <c r="I1081" s="724" t="s">
        <v>3768</v>
      </c>
      <c r="J1081" s="724" t="s">
        <v>2699</v>
      </c>
      <c r="K1081" s="724" t="s">
        <v>3769</v>
      </c>
      <c r="L1081" s="725">
        <v>0</v>
      </c>
      <c r="M1081" s="725">
        <v>0</v>
      </c>
      <c r="N1081" s="724">
        <v>1</v>
      </c>
      <c r="O1081" s="807">
        <v>1</v>
      </c>
      <c r="P1081" s="725"/>
      <c r="Q1081" s="740"/>
      <c r="R1081" s="724"/>
      <c r="S1081" s="740">
        <v>0</v>
      </c>
      <c r="T1081" s="807"/>
      <c r="U1081" s="763">
        <v>0</v>
      </c>
    </row>
    <row r="1082" spans="1:21" ht="14.4" customHeight="1" x14ac:dyDescent="0.3">
      <c r="A1082" s="723">
        <v>4</v>
      </c>
      <c r="B1082" s="724" t="s">
        <v>2111</v>
      </c>
      <c r="C1082" s="724" t="s">
        <v>2400</v>
      </c>
      <c r="D1082" s="805" t="s">
        <v>4070</v>
      </c>
      <c r="E1082" s="806" t="s">
        <v>2446</v>
      </c>
      <c r="F1082" s="724" t="s">
        <v>2394</v>
      </c>
      <c r="G1082" s="724" t="s">
        <v>3770</v>
      </c>
      <c r="H1082" s="724" t="s">
        <v>563</v>
      </c>
      <c r="I1082" s="724" t="s">
        <v>3771</v>
      </c>
      <c r="J1082" s="724" t="s">
        <v>3772</v>
      </c>
      <c r="K1082" s="724" t="s">
        <v>3773</v>
      </c>
      <c r="L1082" s="725">
        <v>256.67</v>
      </c>
      <c r="M1082" s="725">
        <v>256.67</v>
      </c>
      <c r="N1082" s="724">
        <v>1</v>
      </c>
      <c r="O1082" s="807">
        <v>1</v>
      </c>
      <c r="P1082" s="725"/>
      <c r="Q1082" s="740">
        <v>0</v>
      </c>
      <c r="R1082" s="724"/>
      <c r="S1082" s="740">
        <v>0</v>
      </c>
      <c r="T1082" s="807"/>
      <c r="U1082" s="763">
        <v>0</v>
      </c>
    </row>
    <row r="1083" spans="1:21" ht="14.4" customHeight="1" x14ac:dyDescent="0.3">
      <c r="A1083" s="723">
        <v>4</v>
      </c>
      <c r="B1083" s="724" t="s">
        <v>2111</v>
      </c>
      <c r="C1083" s="724" t="s">
        <v>2400</v>
      </c>
      <c r="D1083" s="805" t="s">
        <v>4070</v>
      </c>
      <c r="E1083" s="806" t="s">
        <v>2446</v>
      </c>
      <c r="F1083" s="724" t="s">
        <v>2394</v>
      </c>
      <c r="G1083" s="724" t="s">
        <v>2577</v>
      </c>
      <c r="H1083" s="724" t="s">
        <v>975</v>
      </c>
      <c r="I1083" s="724" t="s">
        <v>1035</v>
      </c>
      <c r="J1083" s="724" t="s">
        <v>2193</v>
      </c>
      <c r="K1083" s="724" t="s">
        <v>2194</v>
      </c>
      <c r="L1083" s="725">
        <v>133.94</v>
      </c>
      <c r="M1083" s="725">
        <v>401.82</v>
      </c>
      <c r="N1083" s="724">
        <v>3</v>
      </c>
      <c r="O1083" s="807">
        <v>0.5</v>
      </c>
      <c r="P1083" s="725">
        <v>401.82</v>
      </c>
      <c r="Q1083" s="740">
        <v>1</v>
      </c>
      <c r="R1083" s="724">
        <v>3</v>
      </c>
      <c r="S1083" s="740">
        <v>1</v>
      </c>
      <c r="T1083" s="807">
        <v>0.5</v>
      </c>
      <c r="U1083" s="763">
        <v>1</v>
      </c>
    </row>
    <row r="1084" spans="1:21" ht="14.4" customHeight="1" x14ac:dyDescent="0.3">
      <c r="A1084" s="723">
        <v>4</v>
      </c>
      <c r="B1084" s="724" t="s">
        <v>2111</v>
      </c>
      <c r="C1084" s="724" t="s">
        <v>2400</v>
      </c>
      <c r="D1084" s="805" t="s">
        <v>4070</v>
      </c>
      <c r="E1084" s="806" t="s">
        <v>2446</v>
      </c>
      <c r="F1084" s="724" t="s">
        <v>2395</v>
      </c>
      <c r="G1084" s="724" t="s">
        <v>2508</v>
      </c>
      <c r="H1084" s="724" t="s">
        <v>563</v>
      </c>
      <c r="I1084" s="724" t="s">
        <v>2509</v>
      </c>
      <c r="J1084" s="724" t="s">
        <v>2510</v>
      </c>
      <c r="K1084" s="724"/>
      <c r="L1084" s="725">
        <v>0</v>
      </c>
      <c r="M1084" s="725">
        <v>0</v>
      </c>
      <c r="N1084" s="724">
        <v>1</v>
      </c>
      <c r="O1084" s="807">
        <v>1</v>
      </c>
      <c r="P1084" s="725"/>
      <c r="Q1084" s="740"/>
      <c r="R1084" s="724"/>
      <c r="S1084" s="740">
        <v>0</v>
      </c>
      <c r="T1084" s="807"/>
      <c r="U1084" s="763">
        <v>0</v>
      </c>
    </row>
    <row r="1085" spans="1:21" ht="14.4" customHeight="1" x14ac:dyDescent="0.3">
      <c r="A1085" s="723">
        <v>4</v>
      </c>
      <c r="B1085" s="724" t="s">
        <v>2111</v>
      </c>
      <c r="C1085" s="724" t="s">
        <v>2400</v>
      </c>
      <c r="D1085" s="805" t="s">
        <v>4070</v>
      </c>
      <c r="E1085" s="806" t="s">
        <v>2446</v>
      </c>
      <c r="F1085" s="724" t="s">
        <v>2395</v>
      </c>
      <c r="G1085" s="724" t="s">
        <v>2508</v>
      </c>
      <c r="H1085" s="724" t="s">
        <v>563</v>
      </c>
      <c r="I1085" s="724" t="s">
        <v>2511</v>
      </c>
      <c r="J1085" s="724" t="s">
        <v>2510</v>
      </c>
      <c r="K1085" s="724"/>
      <c r="L1085" s="725">
        <v>0</v>
      </c>
      <c r="M1085" s="725">
        <v>0</v>
      </c>
      <c r="N1085" s="724">
        <v>2</v>
      </c>
      <c r="O1085" s="807">
        <v>1.5</v>
      </c>
      <c r="P1085" s="725">
        <v>0</v>
      </c>
      <c r="Q1085" s="740"/>
      <c r="R1085" s="724">
        <v>2</v>
      </c>
      <c r="S1085" s="740">
        <v>1</v>
      </c>
      <c r="T1085" s="807">
        <v>1.5</v>
      </c>
      <c r="U1085" s="763">
        <v>1</v>
      </c>
    </row>
    <row r="1086" spans="1:21" ht="14.4" customHeight="1" x14ac:dyDescent="0.3">
      <c r="A1086" s="723">
        <v>4</v>
      </c>
      <c r="B1086" s="724" t="s">
        <v>2111</v>
      </c>
      <c r="C1086" s="724" t="s">
        <v>2400</v>
      </c>
      <c r="D1086" s="805" t="s">
        <v>4070</v>
      </c>
      <c r="E1086" s="806" t="s">
        <v>2446</v>
      </c>
      <c r="F1086" s="724" t="s">
        <v>2396</v>
      </c>
      <c r="G1086" s="724" t="s">
        <v>2746</v>
      </c>
      <c r="H1086" s="724" t="s">
        <v>563</v>
      </c>
      <c r="I1086" s="724" t="s">
        <v>2874</v>
      </c>
      <c r="J1086" s="724" t="s">
        <v>2875</v>
      </c>
      <c r="K1086" s="724" t="s">
        <v>2876</v>
      </c>
      <c r="L1086" s="725">
        <v>498.24</v>
      </c>
      <c r="M1086" s="725">
        <v>498.24</v>
      </c>
      <c r="N1086" s="724">
        <v>1</v>
      </c>
      <c r="O1086" s="807">
        <v>1</v>
      </c>
      <c r="P1086" s="725">
        <v>498.24</v>
      </c>
      <c r="Q1086" s="740">
        <v>1</v>
      </c>
      <c r="R1086" s="724">
        <v>1</v>
      </c>
      <c r="S1086" s="740">
        <v>1</v>
      </c>
      <c r="T1086" s="807">
        <v>1</v>
      </c>
      <c r="U1086" s="763">
        <v>1</v>
      </c>
    </row>
    <row r="1087" spans="1:21" ht="14.4" customHeight="1" x14ac:dyDescent="0.3">
      <c r="A1087" s="723">
        <v>4</v>
      </c>
      <c r="B1087" s="724" t="s">
        <v>2111</v>
      </c>
      <c r="C1087" s="724" t="s">
        <v>2400</v>
      </c>
      <c r="D1087" s="805" t="s">
        <v>4070</v>
      </c>
      <c r="E1087" s="806" t="s">
        <v>2446</v>
      </c>
      <c r="F1087" s="724" t="s">
        <v>2396</v>
      </c>
      <c r="G1087" s="724" t="s">
        <v>2459</v>
      </c>
      <c r="H1087" s="724" t="s">
        <v>563</v>
      </c>
      <c r="I1087" s="724" t="s">
        <v>3087</v>
      </c>
      <c r="J1087" s="724" t="s">
        <v>3088</v>
      </c>
      <c r="K1087" s="724" t="s">
        <v>3089</v>
      </c>
      <c r="L1087" s="725">
        <v>99</v>
      </c>
      <c r="M1087" s="725">
        <v>99</v>
      </c>
      <c r="N1087" s="724">
        <v>1</v>
      </c>
      <c r="O1087" s="807">
        <v>1</v>
      </c>
      <c r="P1087" s="725">
        <v>99</v>
      </c>
      <c r="Q1087" s="740">
        <v>1</v>
      </c>
      <c r="R1087" s="724">
        <v>1</v>
      </c>
      <c r="S1087" s="740">
        <v>1</v>
      </c>
      <c r="T1087" s="807">
        <v>1</v>
      </c>
      <c r="U1087" s="763">
        <v>1</v>
      </c>
    </row>
    <row r="1088" spans="1:21" ht="14.4" customHeight="1" x14ac:dyDescent="0.3">
      <c r="A1088" s="723">
        <v>4</v>
      </c>
      <c r="B1088" s="724" t="s">
        <v>2111</v>
      </c>
      <c r="C1088" s="724" t="s">
        <v>2400</v>
      </c>
      <c r="D1088" s="805" t="s">
        <v>4070</v>
      </c>
      <c r="E1088" s="806" t="s">
        <v>2446</v>
      </c>
      <c r="F1088" s="724" t="s">
        <v>2396</v>
      </c>
      <c r="G1088" s="724" t="s">
        <v>3031</v>
      </c>
      <c r="H1088" s="724" t="s">
        <v>563</v>
      </c>
      <c r="I1088" s="724" t="s">
        <v>3032</v>
      </c>
      <c r="J1088" s="724" t="s">
        <v>3033</v>
      </c>
      <c r="K1088" s="724" t="s">
        <v>3034</v>
      </c>
      <c r="L1088" s="725">
        <v>410</v>
      </c>
      <c r="M1088" s="725">
        <v>2050</v>
      </c>
      <c r="N1088" s="724">
        <v>5</v>
      </c>
      <c r="O1088" s="807">
        <v>5</v>
      </c>
      <c r="P1088" s="725">
        <v>2050</v>
      </c>
      <c r="Q1088" s="740">
        <v>1</v>
      </c>
      <c r="R1088" s="724">
        <v>5</v>
      </c>
      <c r="S1088" s="740">
        <v>1</v>
      </c>
      <c r="T1088" s="807">
        <v>5</v>
      </c>
      <c r="U1088" s="763">
        <v>1</v>
      </c>
    </row>
    <row r="1089" spans="1:21" ht="14.4" customHeight="1" x14ac:dyDescent="0.3">
      <c r="A1089" s="723">
        <v>4</v>
      </c>
      <c r="B1089" s="724" t="s">
        <v>2111</v>
      </c>
      <c r="C1089" s="724" t="s">
        <v>2400</v>
      </c>
      <c r="D1089" s="805" t="s">
        <v>4070</v>
      </c>
      <c r="E1089" s="806" t="s">
        <v>2446</v>
      </c>
      <c r="F1089" s="724" t="s">
        <v>2396</v>
      </c>
      <c r="G1089" s="724" t="s">
        <v>3031</v>
      </c>
      <c r="H1089" s="724" t="s">
        <v>563</v>
      </c>
      <c r="I1089" s="724" t="s">
        <v>3035</v>
      </c>
      <c r="J1089" s="724" t="s">
        <v>3036</v>
      </c>
      <c r="K1089" s="724" t="s">
        <v>3037</v>
      </c>
      <c r="L1089" s="725">
        <v>566</v>
      </c>
      <c r="M1089" s="725">
        <v>566</v>
      </c>
      <c r="N1089" s="724">
        <v>1</v>
      </c>
      <c r="O1089" s="807">
        <v>1</v>
      </c>
      <c r="P1089" s="725"/>
      <c r="Q1089" s="740">
        <v>0</v>
      </c>
      <c r="R1089" s="724"/>
      <c r="S1089" s="740">
        <v>0</v>
      </c>
      <c r="T1089" s="807"/>
      <c r="U1089" s="763">
        <v>0</v>
      </c>
    </row>
    <row r="1090" spans="1:21" ht="14.4" customHeight="1" x14ac:dyDescent="0.3">
      <c r="A1090" s="723">
        <v>4</v>
      </c>
      <c r="B1090" s="724" t="s">
        <v>2111</v>
      </c>
      <c r="C1090" s="724" t="s">
        <v>2400</v>
      </c>
      <c r="D1090" s="805" t="s">
        <v>4070</v>
      </c>
      <c r="E1090" s="806" t="s">
        <v>2446</v>
      </c>
      <c r="F1090" s="724" t="s">
        <v>2396</v>
      </c>
      <c r="G1090" s="724" t="s">
        <v>2466</v>
      </c>
      <c r="H1090" s="724" t="s">
        <v>563</v>
      </c>
      <c r="I1090" s="724" t="s">
        <v>3485</v>
      </c>
      <c r="J1090" s="724" t="s">
        <v>3486</v>
      </c>
      <c r="K1090" s="724" t="s">
        <v>3487</v>
      </c>
      <c r="L1090" s="725">
        <v>378.48</v>
      </c>
      <c r="M1090" s="725">
        <v>378.48</v>
      </c>
      <c r="N1090" s="724">
        <v>1</v>
      </c>
      <c r="O1090" s="807">
        <v>1</v>
      </c>
      <c r="P1090" s="725">
        <v>378.48</v>
      </c>
      <c r="Q1090" s="740">
        <v>1</v>
      </c>
      <c r="R1090" s="724">
        <v>1</v>
      </c>
      <c r="S1090" s="740">
        <v>1</v>
      </c>
      <c r="T1090" s="807">
        <v>1</v>
      </c>
      <c r="U1090" s="763">
        <v>1</v>
      </c>
    </row>
    <row r="1091" spans="1:21" ht="14.4" customHeight="1" x14ac:dyDescent="0.3">
      <c r="A1091" s="723">
        <v>4</v>
      </c>
      <c r="B1091" s="724" t="s">
        <v>2111</v>
      </c>
      <c r="C1091" s="724" t="s">
        <v>2400</v>
      </c>
      <c r="D1091" s="805" t="s">
        <v>4070</v>
      </c>
      <c r="E1091" s="806" t="s">
        <v>2447</v>
      </c>
      <c r="F1091" s="724" t="s">
        <v>2394</v>
      </c>
      <c r="G1091" s="724" t="s">
        <v>3536</v>
      </c>
      <c r="H1091" s="724" t="s">
        <v>563</v>
      </c>
      <c r="I1091" s="724" t="s">
        <v>825</v>
      </c>
      <c r="J1091" s="724" t="s">
        <v>625</v>
      </c>
      <c r="K1091" s="724" t="s">
        <v>3537</v>
      </c>
      <c r="L1091" s="725">
        <v>0</v>
      </c>
      <c r="M1091" s="725">
        <v>0</v>
      </c>
      <c r="N1091" s="724">
        <v>2</v>
      </c>
      <c r="O1091" s="807">
        <v>0.5</v>
      </c>
      <c r="P1091" s="725">
        <v>0</v>
      </c>
      <c r="Q1091" s="740"/>
      <c r="R1091" s="724">
        <v>2</v>
      </c>
      <c r="S1091" s="740">
        <v>1</v>
      </c>
      <c r="T1091" s="807">
        <v>0.5</v>
      </c>
      <c r="U1091" s="763">
        <v>1</v>
      </c>
    </row>
    <row r="1092" spans="1:21" ht="14.4" customHeight="1" x14ac:dyDescent="0.3">
      <c r="A1092" s="723">
        <v>4</v>
      </c>
      <c r="B1092" s="724" t="s">
        <v>2111</v>
      </c>
      <c r="C1092" s="724" t="s">
        <v>2400</v>
      </c>
      <c r="D1092" s="805" t="s">
        <v>4070</v>
      </c>
      <c r="E1092" s="806" t="s">
        <v>2447</v>
      </c>
      <c r="F1092" s="724" t="s">
        <v>2394</v>
      </c>
      <c r="G1092" s="724" t="s">
        <v>3133</v>
      </c>
      <c r="H1092" s="724" t="s">
        <v>563</v>
      </c>
      <c r="I1092" s="724" t="s">
        <v>3774</v>
      </c>
      <c r="J1092" s="724" t="s">
        <v>3135</v>
      </c>
      <c r="K1092" s="724" t="s">
        <v>3775</v>
      </c>
      <c r="L1092" s="725">
        <v>61.44</v>
      </c>
      <c r="M1092" s="725">
        <v>61.44</v>
      </c>
      <c r="N1092" s="724">
        <v>1</v>
      </c>
      <c r="O1092" s="807">
        <v>0.5</v>
      </c>
      <c r="P1092" s="725"/>
      <c r="Q1092" s="740">
        <v>0</v>
      </c>
      <c r="R1092" s="724"/>
      <c r="S1092" s="740">
        <v>0</v>
      </c>
      <c r="T1092" s="807"/>
      <c r="U1092" s="763">
        <v>0</v>
      </c>
    </row>
    <row r="1093" spans="1:21" ht="14.4" customHeight="1" x14ac:dyDescent="0.3">
      <c r="A1093" s="723">
        <v>4</v>
      </c>
      <c r="B1093" s="724" t="s">
        <v>2111</v>
      </c>
      <c r="C1093" s="724" t="s">
        <v>2400</v>
      </c>
      <c r="D1093" s="805" t="s">
        <v>4070</v>
      </c>
      <c r="E1093" s="806" t="s">
        <v>2447</v>
      </c>
      <c r="F1093" s="724" t="s">
        <v>2394</v>
      </c>
      <c r="G1093" s="724" t="s">
        <v>2658</v>
      </c>
      <c r="H1093" s="724" t="s">
        <v>563</v>
      </c>
      <c r="I1093" s="724" t="s">
        <v>3776</v>
      </c>
      <c r="J1093" s="724" t="s">
        <v>3777</v>
      </c>
      <c r="K1093" s="724" t="s">
        <v>2661</v>
      </c>
      <c r="L1093" s="725">
        <v>119.7</v>
      </c>
      <c r="M1093" s="725">
        <v>119.7</v>
      </c>
      <c r="N1093" s="724">
        <v>1</v>
      </c>
      <c r="O1093" s="807">
        <v>1</v>
      </c>
      <c r="P1093" s="725">
        <v>119.7</v>
      </c>
      <c r="Q1093" s="740">
        <v>1</v>
      </c>
      <c r="R1093" s="724">
        <v>1</v>
      </c>
      <c r="S1093" s="740">
        <v>1</v>
      </c>
      <c r="T1093" s="807">
        <v>1</v>
      </c>
      <c r="U1093" s="763">
        <v>1</v>
      </c>
    </row>
    <row r="1094" spans="1:21" ht="14.4" customHeight="1" x14ac:dyDescent="0.3">
      <c r="A1094" s="723">
        <v>4</v>
      </c>
      <c r="B1094" s="724" t="s">
        <v>2111</v>
      </c>
      <c r="C1094" s="724" t="s">
        <v>2400</v>
      </c>
      <c r="D1094" s="805" t="s">
        <v>4070</v>
      </c>
      <c r="E1094" s="806" t="s">
        <v>2447</v>
      </c>
      <c r="F1094" s="724" t="s">
        <v>2394</v>
      </c>
      <c r="G1094" s="724" t="s">
        <v>3198</v>
      </c>
      <c r="H1094" s="724" t="s">
        <v>563</v>
      </c>
      <c r="I1094" s="724" t="s">
        <v>3199</v>
      </c>
      <c r="J1094" s="724" t="s">
        <v>3200</v>
      </c>
      <c r="K1094" s="724" t="s">
        <v>3201</v>
      </c>
      <c r="L1094" s="725">
        <v>0</v>
      </c>
      <c r="M1094" s="725">
        <v>0</v>
      </c>
      <c r="N1094" s="724">
        <v>4</v>
      </c>
      <c r="O1094" s="807">
        <v>1</v>
      </c>
      <c r="P1094" s="725"/>
      <c r="Q1094" s="740"/>
      <c r="R1094" s="724"/>
      <c r="S1094" s="740">
        <v>0</v>
      </c>
      <c r="T1094" s="807"/>
      <c r="U1094" s="763">
        <v>0</v>
      </c>
    </row>
    <row r="1095" spans="1:21" ht="14.4" customHeight="1" x14ac:dyDescent="0.3">
      <c r="A1095" s="723">
        <v>4</v>
      </c>
      <c r="B1095" s="724" t="s">
        <v>2111</v>
      </c>
      <c r="C1095" s="724" t="s">
        <v>2400</v>
      </c>
      <c r="D1095" s="805" t="s">
        <v>4070</v>
      </c>
      <c r="E1095" s="806" t="s">
        <v>2447</v>
      </c>
      <c r="F1095" s="724" t="s">
        <v>2394</v>
      </c>
      <c r="G1095" s="724" t="s">
        <v>2562</v>
      </c>
      <c r="H1095" s="724" t="s">
        <v>563</v>
      </c>
      <c r="I1095" s="724" t="s">
        <v>854</v>
      </c>
      <c r="J1095" s="724" t="s">
        <v>855</v>
      </c>
      <c r="K1095" s="724" t="s">
        <v>3778</v>
      </c>
      <c r="L1095" s="725">
        <v>30.46</v>
      </c>
      <c r="M1095" s="725">
        <v>60.92</v>
      </c>
      <c r="N1095" s="724">
        <v>2</v>
      </c>
      <c r="O1095" s="807">
        <v>1</v>
      </c>
      <c r="P1095" s="725">
        <v>60.92</v>
      </c>
      <c r="Q1095" s="740">
        <v>1</v>
      </c>
      <c r="R1095" s="724">
        <v>2</v>
      </c>
      <c r="S1095" s="740">
        <v>1</v>
      </c>
      <c r="T1095" s="807">
        <v>1</v>
      </c>
      <c r="U1095" s="763">
        <v>1</v>
      </c>
    </row>
    <row r="1096" spans="1:21" ht="14.4" customHeight="1" x14ac:dyDescent="0.3">
      <c r="A1096" s="723">
        <v>4</v>
      </c>
      <c r="B1096" s="724" t="s">
        <v>2111</v>
      </c>
      <c r="C1096" s="724" t="s">
        <v>2400</v>
      </c>
      <c r="D1096" s="805" t="s">
        <v>4070</v>
      </c>
      <c r="E1096" s="806" t="s">
        <v>2447</v>
      </c>
      <c r="F1096" s="724" t="s">
        <v>2394</v>
      </c>
      <c r="G1096" s="724" t="s">
        <v>2562</v>
      </c>
      <c r="H1096" s="724" t="s">
        <v>563</v>
      </c>
      <c r="I1096" s="724" t="s">
        <v>810</v>
      </c>
      <c r="J1096" s="724" t="s">
        <v>811</v>
      </c>
      <c r="K1096" s="724" t="s">
        <v>2563</v>
      </c>
      <c r="L1096" s="725">
        <v>60.9</v>
      </c>
      <c r="M1096" s="725">
        <v>121.8</v>
      </c>
      <c r="N1096" s="724">
        <v>2</v>
      </c>
      <c r="O1096" s="807">
        <v>0.5</v>
      </c>
      <c r="P1096" s="725">
        <v>121.8</v>
      </c>
      <c r="Q1096" s="740">
        <v>1</v>
      </c>
      <c r="R1096" s="724">
        <v>2</v>
      </c>
      <c r="S1096" s="740">
        <v>1</v>
      </c>
      <c r="T1096" s="807">
        <v>0.5</v>
      </c>
      <c r="U1096" s="763">
        <v>1</v>
      </c>
    </row>
    <row r="1097" spans="1:21" ht="14.4" customHeight="1" x14ac:dyDescent="0.3">
      <c r="A1097" s="723">
        <v>4</v>
      </c>
      <c r="B1097" s="724" t="s">
        <v>2111</v>
      </c>
      <c r="C1097" s="724" t="s">
        <v>2400</v>
      </c>
      <c r="D1097" s="805" t="s">
        <v>4070</v>
      </c>
      <c r="E1097" s="806" t="s">
        <v>2447</v>
      </c>
      <c r="F1097" s="724" t="s">
        <v>2394</v>
      </c>
      <c r="G1097" s="724" t="s">
        <v>3144</v>
      </c>
      <c r="H1097" s="724" t="s">
        <v>563</v>
      </c>
      <c r="I1097" s="724" t="s">
        <v>3779</v>
      </c>
      <c r="J1097" s="724" t="s">
        <v>2019</v>
      </c>
      <c r="K1097" s="724" t="s">
        <v>3780</v>
      </c>
      <c r="L1097" s="725">
        <v>0</v>
      </c>
      <c r="M1097" s="725">
        <v>0</v>
      </c>
      <c r="N1097" s="724">
        <v>1</v>
      </c>
      <c r="O1097" s="807">
        <v>0.5</v>
      </c>
      <c r="P1097" s="725"/>
      <c r="Q1097" s="740"/>
      <c r="R1097" s="724"/>
      <c r="S1097" s="740">
        <v>0</v>
      </c>
      <c r="T1097" s="807"/>
      <c r="U1097" s="763">
        <v>0</v>
      </c>
    </row>
    <row r="1098" spans="1:21" ht="14.4" customHeight="1" x14ac:dyDescent="0.3">
      <c r="A1098" s="723">
        <v>4</v>
      </c>
      <c r="B1098" s="724" t="s">
        <v>2111</v>
      </c>
      <c r="C1098" s="724" t="s">
        <v>2400</v>
      </c>
      <c r="D1098" s="805" t="s">
        <v>4070</v>
      </c>
      <c r="E1098" s="806" t="s">
        <v>2447</v>
      </c>
      <c r="F1098" s="724" t="s">
        <v>2394</v>
      </c>
      <c r="G1098" s="724" t="s">
        <v>3144</v>
      </c>
      <c r="H1098" s="724" t="s">
        <v>563</v>
      </c>
      <c r="I1098" s="724" t="s">
        <v>3781</v>
      </c>
      <c r="J1098" s="724" t="s">
        <v>3782</v>
      </c>
      <c r="K1098" s="724" t="s">
        <v>3783</v>
      </c>
      <c r="L1098" s="725">
        <v>49.38</v>
      </c>
      <c r="M1098" s="725">
        <v>49.38</v>
      </c>
      <c r="N1098" s="724">
        <v>1</v>
      </c>
      <c r="O1098" s="807">
        <v>1</v>
      </c>
      <c r="P1098" s="725"/>
      <c r="Q1098" s="740">
        <v>0</v>
      </c>
      <c r="R1098" s="724"/>
      <c r="S1098" s="740">
        <v>0</v>
      </c>
      <c r="T1098" s="807"/>
      <c r="U1098" s="763">
        <v>0</v>
      </c>
    </row>
    <row r="1099" spans="1:21" ht="14.4" customHeight="1" x14ac:dyDescent="0.3">
      <c r="A1099" s="723">
        <v>4</v>
      </c>
      <c r="B1099" s="724" t="s">
        <v>2111</v>
      </c>
      <c r="C1099" s="724" t="s">
        <v>2400</v>
      </c>
      <c r="D1099" s="805" t="s">
        <v>4070</v>
      </c>
      <c r="E1099" s="806" t="s">
        <v>2447</v>
      </c>
      <c r="F1099" s="724" t="s">
        <v>2394</v>
      </c>
      <c r="G1099" s="724" t="s">
        <v>3784</v>
      </c>
      <c r="H1099" s="724" t="s">
        <v>563</v>
      </c>
      <c r="I1099" s="724" t="s">
        <v>3785</v>
      </c>
      <c r="J1099" s="724" t="s">
        <v>796</v>
      </c>
      <c r="K1099" s="724" t="s">
        <v>3786</v>
      </c>
      <c r="L1099" s="725">
        <v>0</v>
      </c>
      <c r="M1099" s="725">
        <v>0</v>
      </c>
      <c r="N1099" s="724">
        <v>7</v>
      </c>
      <c r="O1099" s="807">
        <v>3.5</v>
      </c>
      <c r="P1099" s="725">
        <v>0</v>
      </c>
      <c r="Q1099" s="740"/>
      <c r="R1099" s="724">
        <v>4</v>
      </c>
      <c r="S1099" s="740">
        <v>0.5714285714285714</v>
      </c>
      <c r="T1099" s="807">
        <v>2.5</v>
      </c>
      <c r="U1099" s="763">
        <v>0.7142857142857143</v>
      </c>
    </row>
    <row r="1100" spans="1:21" ht="14.4" customHeight="1" x14ac:dyDescent="0.3">
      <c r="A1100" s="723">
        <v>4</v>
      </c>
      <c r="B1100" s="724" t="s">
        <v>2111</v>
      </c>
      <c r="C1100" s="724" t="s">
        <v>2400</v>
      </c>
      <c r="D1100" s="805" t="s">
        <v>4070</v>
      </c>
      <c r="E1100" s="806" t="s">
        <v>2447</v>
      </c>
      <c r="F1100" s="724" t="s">
        <v>2394</v>
      </c>
      <c r="G1100" s="724" t="s">
        <v>3784</v>
      </c>
      <c r="H1100" s="724" t="s">
        <v>563</v>
      </c>
      <c r="I1100" s="724" t="s">
        <v>3787</v>
      </c>
      <c r="J1100" s="724" t="s">
        <v>796</v>
      </c>
      <c r="K1100" s="724" t="s">
        <v>3786</v>
      </c>
      <c r="L1100" s="725">
        <v>0</v>
      </c>
      <c r="M1100" s="725">
        <v>0</v>
      </c>
      <c r="N1100" s="724">
        <v>1</v>
      </c>
      <c r="O1100" s="807">
        <v>1</v>
      </c>
      <c r="P1100" s="725">
        <v>0</v>
      </c>
      <c r="Q1100" s="740"/>
      <c r="R1100" s="724">
        <v>1</v>
      </c>
      <c r="S1100" s="740">
        <v>1</v>
      </c>
      <c r="T1100" s="807">
        <v>1</v>
      </c>
      <c r="U1100" s="763">
        <v>1</v>
      </c>
    </row>
    <row r="1101" spans="1:21" ht="14.4" customHeight="1" x14ac:dyDescent="0.3">
      <c r="A1101" s="723">
        <v>4</v>
      </c>
      <c r="B1101" s="724" t="s">
        <v>2111</v>
      </c>
      <c r="C1101" s="724" t="s">
        <v>2400</v>
      </c>
      <c r="D1101" s="805" t="s">
        <v>4070</v>
      </c>
      <c r="E1101" s="806" t="s">
        <v>2447</v>
      </c>
      <c r="F1101" s="724" t="s">
        <v>2394</v>
      </c>
      <c r="G1101" s="724" t="s">
        <v>3784</v>
      </c>
      <c r="H1101" s="724" t="s">
        <v>563</v>
      </c>
      <c r="I1101" s="724" t="s">
        <v>3788</v>
      </c>
      <c r="J1101" s="724" t="s">
        <v>796</v>
      </c>
      <c r="K1101" s="724" t="s">
        <v>3786</v>
      </c>
      <c r="L1101" s="725">
        <v>0</v>
      </c>
      <c r="M1101" s="725">
        <v>0</v>
      </c>
      <c r="N1101" s="724">
        <v>2</v>
      </c>
      <c r="O1101" s="807">
        <v>1</v>
      </c>
      <c r="P1101" s="725"/>
      <c r="Q1101" s="740"/>
      <c r="R1101" s="724"/>
      <c r="S1101" s="740">
        <v>0</v>
      </c>
      <c r="T1101" s="807"/>
      <c r="U1101" s="763">
        <v>0</v>
      </c>
    </row>
    <row r="1102" spans="1:21" ht="14.4" customHeight="1" x14ac:dyDescent="0.3">
      <c r="A1102" s="723">
        <v>4</v>
      </c>
      <c r="B1102" s="724" t="s">
        <v>2111</v>
      </c>
      <c r="C1102" s="724" t="s">
        <v>2400</v>
      </c>
      <c r="D1102" s="805" t="s">
        <v>4070</v>
      </c>
      <c r="E1102" s="806" t="s">
        <v>2447</v>
      </c>
      <c r="F1102" s="724" t="s">
        <v>2394</v>
      </c>
      <c r="G1102" s="724" t="s">
        <v>2727</v>
      </c>
      <c r="H1102" s="724" t="s">
        <v>563</v>
      </c>
      <c r="I1102" s="724" t="s">
        <v>706</v>
      </c>
      <c r="J1102" s="724" t="s">
        <v>707</v>
      </c>
      <c r="K1102" s="724" t="s">
        <v>2728</v>
      </c>
      <c r="L1102" s="725">
        <v>256.67</v>
      </c>
      <c r="M1102" s="725">
        <v>770.01</v>
      </c>
      <c r="N1102" s="724">
        <v>3</v>
      </c>
      <c r="O1102" s="807">
        <v>3</v>
      </c>
      <c r="P1102" s="725">
        <v>513.34</v>
      </c>
      <c r="Q1102" s="740">
        <v>0.66666666666666674</v>
      </c>
      <c r="R1102" s="724">
        <v>2</v>
      </c>
      <c r="S1102" s="740">
        <v>0.66666666666666663</v>
      </c>
      <c r="T1102" s="807">
        <v>2</v>
      </c>
      <c r="U1102" s="763">
        <v>0.66666666666666663</v>
      </c>
    </row>
    <row r="1103" spans="1:21" ht="14.4" customHeight="1" x14ac:dyDescent="0.3">
      <c r="A1103" s="723">
        <v>4</v>
      </c>
      <c r="B1103" s="724" t="s">
        <v>2111</v>
      </c>
      <c r="C1103" s="724" t="s">
        <v>2400</v>
      </c>
      <c r="D1103" s="805" t="s">
        <v>4070</v>
      </c>
      <c r="E1103" s="806" t="s">
        <v>2447</v>
      </c>
      <c r="F1103" s="724" t="s">
        <v>2394</v>
      </c>
      <c r="G1103" s="724" t="s">
        <v>3789</v>
      </c>
      <c r="H1103" s="724" t="s">
        <v>563</v>
      </c>
      <c r="I1103" s="724" t="s">
        <v>3790</v>
      </c>
      <c r="J1103" s="724" t="s">
        <v>3791</v>
      </c>
      <c r="K1103" s="724" t="s">
        <v>3792</v>
      </c>
      <c r="L1103" s="725">
        <v>362.97</v>
      </c>
      <c r="M1103" s="725">
        <v>1451.88</v>
      </c>
      <c r="N1103" s="724">
        <v>4</v>
      </c>
      <c r="O1103" s="807">
        <v>2</v>
      </c>
      <c r="P1103" s="725">
        <v>725.94</v>
      </c>
      <c r="Q1103" s="740">
        <v>0.5</v>
      </c>
      <c r="R1103" s="724">
        <v>2</v>
      </c>
      <c r="S1103" s="740">
        <v>0.5</v>
      </c>
      <c r="T1103" s="807">
        <v>1</v>
      </c>
      <c r="U1103" s="763">
        <v>0.5</v>
      </c>
    </row>
    <row r="1104" spans="1:21" ht="14.4" customHeight="1" x14ac:dyDescent="0.3">
      <c r="A1104" s="723">
        <v>4</v>
      </c>
      <c r="B1104" s="724" t="s">
        <v>2111</v>
      </c>
      <c r="C1104" s="724" t="s">
        <v>2400</v>
      </c>
      <c r="D1104" s="805" t="s">
        <v>4070</v>
      </c>
      <c r="E1104" s="806" t="s">
        <v>2447</v>
      </c>
      <c r="F1104" s="724" t="s">
        <v>2394</v>
      </c>
      <c r="G1104" s="724" t="s">
        <v>3789</v>
      </c>
      <c r="H1104" s="724" t="s">
        <v>563</v>
      </c>
      <c r="I1104" s="724" t="s">
        <v>3793</v>
      </c>
      <c r="J1104" s="724" t="s">
        <v>3794</v>
      </c>
      <c r="K1104" s="724" t="s">
        <v>3795</v>
      </c>
      <c r="L1104" s="725">
        <v>729.38</v>
      </c>
      <c r="M1104" s="725">
        <v>4376.28</v>
      </c>
      <c r="N1104" s="724">
        <v>6</v>
      </c>
      <c r="O1104" s="807">
        <v>2</v>
      </c>
      <c r="P1104" s="725"/>
      <c r="Q1104" s="740">
        <v>0</v>
      </c>
      <c r="R1104" s="724"/>
      <c r="S1104" s="740">
        <v>0</v>
      </c>
      <c r="T1104" s="807"/>
      <c r="U1104" s="763">
        <v>0</v>
      </c>
    </row>
    <row r="1105" spans="1:21" ht="14.4" customHeight="1" x14ac:dyDescent="0.3">
      <c r="A1105" s="723">
        <v>4</v>
      </c>
      <c r="B1105" s="724" t="s">
        <v>2111</v>
      </c>
      <c r="C1105" s="724" t="s">
        <v>2400</v>
      </c>
      <c r="D1105" s="805" t="s">
        <v>4070</v>
      </c>
      <c r="E1105" s="806" t="s">
        <v>2447</v>
      </c>
      <c r="F1105" s="724" t="s">
        <v>2394</v>
      </c>
      <c r="G1105" s="724" t="s">
        <v>3789</v>
      </c>
      <c r="H1105" s="724" t="s">
        <v>563</v>
      </c>
      <c r="I1105" s="724" t="s">
        <v>3796</v>
      </c>
      <c r="J1105" s="724" t="s">
        <v>3794</v>
      </c>
      <c r="K1105" s="724" t="s">
        <v>3797</v>
      </c>
      <c r="L1105" s="725">
        <v>729.38</v>
      </c>
      <c r="M1105" s="725">
        <v>729.38</v>
      </c>
      <c r="N1105" s="724">
        <v>1</v>
      </c>
      <c r="O1105" s="807">
        <v>1</v>
      </c>
      <c r="P1105" s="725">
        <v>729.38</v>
      </c>
      <c r="Q1105" s="740">
        <v>1</v>
      </c>
      <c r="R1105" s="724">
        <v>1</v>
      </c>
      <c r="S1105" s="740">
        <v>1</v>
      </c>
      <c r="T1105" s="807">
        <v>1</v>
      </c>
      <c r="U1105" s="763">
        <v>1</v>
      </c>
    </row>
    <row r="1106" spans="1:21" ht="14.4" customHeight="1" x14ac:dyDescent="0.3">
      <c r="A1106" s="723">
        <v>4</v>
      </c>
      <c r="B1106" s="724" t="s">
        <v>2111</v>
      </c>
      <c r="C1106" s="724" t="s">
        <v>2400</v>
      </c>
      <c r="D1106" s="805" t="s">
        <v>4070</v>
      </c>
      <c r="E1106" s="806" t="s">
        <v>2447</v>
      </c>
      <c r="F1106" s="724" t="s">
        <v>2394</v>
      </c>
      <c r="G1106" s="724" t="s">
        <v>3789</v>
      </c>
      <c r="H1106" s="724" t="s">
        <v>563</v>
      </c>
      <c r="I1106" s="724" t="s">
        <v>3798</v>
      </c>
      <c r="J1106" s="724" t="s">
        <v>3791</v>
      </c>
      <c r="K1106" s="724" t="s">
        <v>3792</v>
      </c>
      <c r="L1106" s="725">
        <v>362.97</v>
      </c>
      <c r="M1106" s="725">
        <v>1088.9100000000001</v>
      </c>
      <c r="N1106" s="724">
        <v>3</v>
      </c>
      <c r="O1106" s="807">
        <v>1</v>
      </c>
      <c r="P1106" s="725">
        <v>1088.9100000000001</v>
      </c>
      <c r="Q1106" s="740">
        <v>1</v>
      </c>
      <c r="R1106" s="724">
        <v>3</v>
      </c>
      <c r="S1106" s="740">
        <v>1</v>
      </c>
      <c r="T1106" s="807">
        <v>1</v>
      </c>
      <c r="U1106" s="763">
        <v>1</v>
      </c>
    </row>
    <row r="1107" spans="1:21" ht="14.4" customHeight="1" x14ac:dyDescent="0.3">
      <c r="A1107" s="723">
        <v>4</v>
      </c>
      <c r="B1107" s="724" t="s">
        <v>2111</v>
      </c>
      <c r="C1107" s="724" t="s">
        <v>2400</v>
      </c>
      <c r="D1107" s="805" t="s">
        <v>4070</v>
      </c>
      <c r="E1107" s="806" t="s">
        <v>2447</v>
      </c>
      <c r="F1107" s="724" t="s">
        <v>2394</v>
      </c>
      <c r="G1107" s="724" t="s">
        <v>3789</v>
      </c>
      <c r="H1107" s="724" t="s">
        <v>563</v>
      </c>
      <c r="I1107" s="724" t="s">
        <v>3799</v>
      </c>
      <c r="J1107" s="724" t="s">
        <v>3800</v>
      </c>
      <c r="K1107" s="724" t="s">
        <v>3801</v>
      </c>
      <c r="L1107" s="725">
        <v>634</v>
      </c>
      <c r="M1107" s="725">
        <v>1268</v>
      </c>
      <c r="N1107" s="724">
        <v>2</v>
      </c>
      <c r="O1107" s="807">
        <v>1</v>
      </c>
      <c r="P1107" s="725">
        <v>1268</v>
      </c>
      <c r="Q1107" s="740">
        <v>1</v>
      </c>
      <c r="R1107" s="724">
        <v>2</v>
      </c>
      <c r="S1107" s="740">
        <v>1</v>
      </c>
      <c r="T1107" s="807">
        <v>1</v>
      </c>
      <c r="U1107" s="763">
        <v>1</v>
      </c>
    </row>
    <row r="1108" spans="1:21" ht="14.4" customHeight="1" x14ac:dyDescent="0.3">
      <c r="A1108" s="723">
        <v>4</v>
      </c>
      <c r="B1108" s="724" t="s">
        <v>2111</v>
      </c>
      <c r="C1108" s="724" t="s">
        <v>2400</v>
      </c>
      <c r="D1108" s="805" t="s">
        <v>4070</v>
      </c>
      <c r="E1108" s="806" t="s">
        <v>2447</v>
      </c>
      <c r="F1108" s="724" t="s">
        <v>2394</v>
      </c>
      <c r="G1108" s="724" t="s">
        <v>3789</v>
      </c>
      <c r="H1108" s="724" t="s">
        <v>563</v>
      </c>
      <c r="I1108" s="724" t="s">
        <v>3802</v>
      </c>
      <c r="J1108" s="724" t="s">
        <v>3803</v>
      </c>
      <c r="K1108" s="724" t="s">
        <v>3804</v>
      </c>
      <c r="L1108" s="725">
        <v>0</v>
      </c>
      <c r="M1108" s="725">
        <v>0</v>
      </c>
      <c r="N1108" s="724">
        <v>1</v>
      </c>
      <c r="O1108" s="807">
        <v>1</v>
      </c>
      <c r="P1108" s="725">
        <v>0</v>
      </c>
      <c r="Q1108" s="740"/>
      <c r="R1108" s="724">
        <v>1</v>
      </c>
      <c r="S1108" s="740">
        <v>1</v>
      </c>
      <c r="T1108" s="807">
        <v>1</v>
      </c>
      <c r="U1108" s="763">
        <v>1</v>
      </c>
    </row>
    <row r="1109" spans="1:21" ht="14.4" customHeight="1" x14ac:dyDescent="0.3">
      <c r="A1109" s="723">
        <v>4</v>
      </c>
      <c r="B1109" s="724" t="s">
        <v>2111</v>
      </c>
      <c r="C1109" s="724" t="s">
        <v>2400</v>
      </c>
      <c r="D1109" s="805" t="s">
        <v>4070</v>
      </c>
      <c r="E1109" s="806" t="s">
        <v>2447</v>
      </c>
      <c r="F1109" s="724" t="s">
        <v>2394</v>
      </c>
      <c r="G1109" s="724" t="s">
        <v>2512</v>
      </c>
      <c r="H1109" s="724" t="s">
        <v>563</v>
      </c>
      <c r="I1109" s="724" t="s">
        <v>2513</v>
      </c>
      <c r="J1109" s="724" t="s">
        <v>1465</v>
      </c>
      <c r="K1109" s="724" t="s">
        <v>2514</v>
      </c>
      <c r="L1109" s="725">
        <v>0</v>
      </c>
      <c r="M1109" s="725">
        <v>0</v>
      </c>
      <c r="N1109" s="724">
        <v>2</v>
      </c>
      <c r="O1109" s="807">
        <v>1</v>
      </c>
      <c r="P1109" s="725">
        <v>0</v>
      </c>
      <c r="Q1109" s="740"/>
      <c r="R1109" s="724">
        <v>2</v>
      </c>
      <c r="S1109" s="740">
        <v>1</v>
      </c>
      <c r="T1109" s="807">
        <v>1</v>
      </c>
      <c r="U1109" s="763">
        <v>1</v>
      </c>
    </row>
    <row r="1110" spans="1:21" ht="14.4" customHeight="1" x14ac:dyDescent="0.3">
      <c r="A1110" s="723">
        <v>4</v>
      </c>
      <c r="B1110" s="724" t="s">
        <v>2111</v>
      </c>
      <c r="C1110" s="724" t="s">
        <v>2400</v>
      </c>
      <c r="D1110" s="805" t="s">
        <v>4070</v>
      </c>
      <c r="E1110" s="806" t="s">
        <v>2447</v>
      </c>
      <c r="F1110" s="724" t="s">
        <v>2394</v>
      </c>
      <c r="G1110" s="724" t="s">
        <v>2512</v>
      </c>
      <c r="H1110" s="724" t="s">
        <v>563</v>
      </c>
      <c r="I1110" s="724" t="s">
        <v>2621</v>
      </c>
      <c r="J1110" s="724" t="s">
        <v>1465</v>
      </c>
      <c r="K1110" s="724" t="s">
        <v>2514</v>
      </c>
      <c r="L1110" s="725">
        <v>0</v>
      </c>
      <c r="M1110" s="725">
        <v>0</v>
      </c>
      <c r="N1110" s="724">
        <v>4</v>
      </c>
      <c r="O1110" s="807">
        <v>1.5</v>
      </c>
      <c r="P1110" s="725">
        <v>0</v>
      </c>
      <c r="Q1110" s="740"/>
      <c r="R1110" s="724">
        <v>2</v>
      </c>
      <c r="S1110" s="740">
        <v>0.5</v>
      </c>
      <c r="T1110" s="807">
        <v>1</v>
      </c>
      <c r="U1110" s="763">
        <v>0.66666666666666663</v>
      </c>
    </row>
    <row r="1111" spans="1:21" ht="14.4" customHeight="1" x14ac:dyDescent="0.3">
      <c r="A1111" s="723">
        <v>4</v>
      </c>
      <c r="B1111" s="724" t="s">
        <v>2111</v>
      </c>
      <c r="C1111" s="724" t="s">
        <v>2400</v>
      </c>
      <c r="D1111" s="805" t="s">
        <v>4070</v>
      </c>
      <c r="E1111" s="806" t="s">
        <v>2447</v>
      </c>
      <c r="F1111" s="724" t="s">
        <v>2394</v>
      </c>
      <c r="G1111" s="724" t="s">
        <v>2512</v>
      </c>
      <c r="H1111" s="724" t="s">
        <v>563</v>
      </c>
      <c r="I1111" s="724" t="s">
        <v>3805</v>
      </c>
      <c r="J1111" s="724" t="s">
        <v>3512</v>
      </c>
      <c r="K1111" s="724" t="s">
        <v>3806</v>
      </c>
      <c r="L1111" s="725">
        <v>0</v>
      </c>
      <c r="M1111" s="725">
        <v>0</v>
      </c>
      <c r="N1111" s="724">
        <v>2</v>
      </c>
      <c r="O1111" s="807">
        <v>0.5</v>
      </c>
      <c r="P1111" s="725">
        <v>0</v>
      </c>
      <c r="Q1111" s="740"/>
      <c r="R1111" s="724">
        <v>2</v>
      </c>
      <c r="S1111" s="740">
        <v>1</v>
      </c>
      <c r="T1111" s="807">
        <v>0.5</v>
      </c>
      <c r="U1111" s="763">
        <v>1</v>
      </c>
    </row>
    <row r="1112" spans="1:21" ht="14.4" customHeight="1" x14ac:dyDescent="0.3">
      <c r="A1112" s="723">
        <v>4</v>
      </c>
      <c r="B1112" s="724" t="s">
        <v>2111</v>
      </c>
      <c r="C1112" s="724" t="s">
        <v>2400</v>
      </c>
      <c r="D1112" s="805" t="s">
        <v>4070</v>
      </c>
      <c r="E1112" s="806" t="s">
        <v>2447</v>
      </c>
      <c r="F1112" s="724" t="s">
        <v>2394</v>
      </c>
      <c r="G1112" s="724" t="s">
        <v>2512</v>
      </c>
      <c r="H1112" s="724" t="s">
        <v>563</v>
      </c>
      <c r="I1112" s="724" t="s">
        <v>3807</v>
      </c>
      <c r="J1112" s="724" t="s">
        <v>2643</v>
      </c>
      <c r="K1112" s="724" t="s">
        <v>3808</v>
      </c>
      <c r="L1112" s="725">
        <v>0</v>
      </c>
      <c r="M1112" s="725">
        <v>0</v>
      </c>
      <c r="N1112" s="724">
        <v>2</v>
      </c>
      <c r="O1112" s="807">
        <v>0.5</v>
      </c>
      <c r="P1112" s="725"/>
      <c r="Q1112" s="740"/>
      <c r="R1112" s="724"/>
      <c r="S1112" s="740">
        <v>0</v>
      </c>
      <c r="T1112" s="807"/>
      <c r="U1112" s="763">
        <v>0</v>
      </c>
    </row>
    <row r="1113" spans="1:21" ht="14.4" customHeight="1" x14ac:dyDescent="0.3">
      <c r="A1113" s="723">
        <v>4</v>
      </c>
      <c r="B1113" s="724" t="s">
        <v>2111</v>
      </c>
      <c r="C1113" s="724" t="s">
        <v>2400</v>
      </c>
      <c r="D1113" s="805" t="s">
        <v>4070</v>
      </c>
      <c r="E1113" s="806" t="s">
        <v>2447</v>
      </c>
      <c r="F1113" s="724" t="s">
        <v>2394</v>
      </c>
      <c r="G1113" s="724" t="s">
        <v>2512</v>
      </c>
      <c r="H1113" s="724" t="s">
        <v>563</v>
      </c>
      <c r="I1113" s="724" t="s">
        <v>3809</v>
      </c>
      <c r="J1113" s="724" t="s">
        <v>3512</v>
      </c>
      <c r="K1113" s="724" t="s">
        <v>3810</v>
      </c>
      <c r="L1113" s="725">
        <v>0</v>
      </c>
      <c r="M1113" s="725">
        <v>0</v>
      </c>
      <c r="N1113" s="724">
        <v>2</v>
      </c>
      <c r="O1113" s="807">
        <v>0.5</v>
      </c>
      <c r="P1113" s="725">
        <v>0</v>
      </c>
      <c r="Q1113" s="740"/>
      <c r="R1113" s="724">
        <v>2</v>
      </c>
      <c r="S1113" s="740">
        <v>1</v>
      </c>
      <c r="T1113" s="807">
        <v>0.5</v>
      </c>
      <c r="U1113" s="763">
        <v>1</v>
      </c>
    </row>
    <row r="1114" spans="1:21" ht="14.4" customHeight="1" x14ac:dyDescent="0.3">
      <c r="A1114" s="723">
        <v>4</v>
      </c>
      <c r="B1114" s="724" t="s">
        <v>2111</v>
      </c>
      <c r="C1114" s="724" t="s">
        <v>2400</v>
      </c>
      <c r="D1114" s="805" t="s">
        <v>4070</v>
      </c>
      <c r="E1114" s="806" t="s">
        <v>2447</v>
      </c>
      <c r="F1114" s="724" t="s">
        <v>2394</v>
      </c>
      <c r="G1114" s="724" t="s">
        <v>2452</v>
      </c>
      <c r="H1114" s="724" t="s">
        <v>975</v>
      </c>
      <c r="I1114" s="724" t="s">
        <v>3811</v>
      </c>
      <c r="J1114" s="724" t="s">
        <v>2603</v>
      </c>
      <c r="K1114" s="724" t="s">
        <v>2604</v>
      </c>
      <c r="L1114" s="725">
        <v>1385.62</v>
      </c>
      <c r="M1114" s="725">
        <v>2771.24</v>
      </c>
      <c r="N1114" s="724">
        <v>2</v>
      </c>
      <c r="O1114" s="807">
        <v>1</v>
      </c>
      <c r="P1114" s="725">
        <v>2771.24</v>
      </c>
      <c r="Q1114" s="740">
        <v>1</v>
      </c>
      <c r="R1114" s="724">
        <v>2</v>
      </c>
      <c r="S1114" s="740">
        <v>1</v>
      </c>
      <c r="T1114" s="807">
        <v>1</v>
      </c>
      <c r="U1114" s="763">
        <v>1</v>
      </c>
    </row>
    <row r="1115" spans="1:21" ht="14.4" customHeight="1" x14ac:dyDescent="0.3">
      <c r="A1115" s="723">
        <v>4</v>
      </c>
      <c r="B1115" s="724" t="s">
        <v>2111</v>
      </c>
      <c r="C1115" s="724" t="s">
        <v>2400</v>
      </c>
      <c r="D1115" s="805" t="s">
        <v>4070</v>
      </c>
      <c r="E1115" s="806" t="s">
        <v>2447</v>
      </c>
      <c r="F1115" s="724" t="s">
        <v>2394</v>
      </c>
      <c r="G1115" s="724" t="s">
        <v>2645</v>
      </c>
      <c r="H1115" s="724" t="s">
        <v>975</v>
      </c>
      <c r="I1115" s="724" t="s">
        <v>2651</v>
      </c>
      <c r="J1115" s="724" t="s">
        <v>1528</v>
      </c>
      <c r="K1115" s="724" t="s">
        <v>2652</v>
      </c>
      <c r="L1115" s="725">
        <v>48.42</v>
      </c>
      <c r="M1115" s="725">
        <v>48.42</v>
      </c>
      <c r="N1115" s="724">
        <v>1</v>
      </c>
      <c r="O1115" s="807">
        <v>1</v>
      </c>
      <c r="P1115" s="725">
        <v>48.42</v>
      </c>
      <c r="Q1115" s="740">
        <v>1</v>
      </c>
      <c r="R1115" s="724">
        <v>1</v>
      </c>
      <c r="S1115" s="740">
        <v>1</v>
      </c>
      <c r="T1115" s="807">
        <v>1</v>
      </c>
      <c r="U1115" s="763">
        <v>1</v>
      </c>
    </row>
    <row r="1116" spans="1:21" ht="14.4" customHeight="1" x14ac:dyDescent="0.3">
      <c r="A1116" s="723">
        <v>4</v>
      </c>
      <c r="B1116" s="724" t="s">
        <v>2111</v>
      </c>
      <c r="C1116" s="724" t="s">
        <v>2400</v>
      </c>
      <c r="D1116" s="805" t="s">
        <v>4070</v>
      </c>
      <c r="E1116" s="806" t="s">
        <v>2447</v>
      </c>
      <c r="F1116" s="724" t="s">
        <v>2394</v>
      </c>
      <c r="G1116" s="724" t="s">
        <v>2515</v>
      </c>
      <c r="H1116" s="724" t="s">
        <v>563</v>
      </c>
      <c r="I1116" s="724" t="s">
        <v>2626</v>
      </c>
      <c r="J1116" s="724" t="s">
        <v>1483</v>
      </c>
      <c r="K1116" s="724" t="s">
        <v>2517</v>
      </c>
      <c r="L1116" s="725">
        <v>185.26</v>
      </c>
      <c r="M1116" s="725">
        <v>3334.6800000000003</v>
      </c>
      <c r="N1116" s="724">
        <v>18</v>
      </c>
      <c r="O1116" s="807">
        <v>5</v>
      </c>
      <c r="P1116" s="725">
        <v>555.78</v>
      </c>
      <c r="Q1116" s="740">
        <v>0.16666666666666666</v>
      </c>
      <c r="R1116" s="724">
        <v>3</v>
      </c>
      <c r="S1116" s="740">
        <v>0.16666666666666666</v>
      </c>
      <c r="T1116" s="807">
        <v>1</v>
      </c>
      <c r="U1116" s="763">
        <v>0.2</v>
      </c>
    </row>
    <row r="1117" spans="1:21" ht="14.4" customHeight="1" x14ac:dyDescent="0.3">
      <c r="A1117" s="723">
        <v>4</v>
      </c>
      <c r="B1117" s="724" t="s">
        <v>2111</v>
      </c>
      <c r="C1117" s="724" t="s">
        <v>2400</v>
      </c>
      <c r="D1117" s="805" t="s">
        <v>4070</v>
      </c>
      <c r="E1117" s="806" t="s">
        <v>2447</v>
      </c>
      <c r="F1117" s="724" t="s">
        <v>2394</v>
      </c>
      <c r="G1117" s="724" t="s">
        <v>2515</v>
      </c>
      <c r="H1117" s="724" t="s">
        <v>563</v>
      </c>
      <c r="I1117" s="724" t="s">
        <v>1482</v>
      </c>
      <c r="J1117" s="724" t="s">
        <v>1483</v>
      </c>
      <c r="K1117" s="724" t="s">
        <v>2517</v>
      </c>
      <c r="L1117" s="725">
        <v>301.2</v>
      </c>
      <c r="M1117" s="725">
        <v>3012</v>
      </c>
      <c r="N1117" s="724">
        <v>10</v>
      </c>
      <c r="O1117" s="807">
        <v>3</v>
      </c>
      <c r="P1117" s="725">
        <v>1204.8</v>
      </c>
      <c r="Q1117" s="740">
        <v>0.39999999999999997</v>
      </c>
      <c r="R1117" s="724">
        <v>4</v>
      </c>
      <c r="S1117" s="740">
        <v>0.4</v>
      </c>
      <c r="T1117" s="807">
        <v>1.5</v>
      </c>
      <c r="U1117" s="763">
        <v>0.5</v>
      </c>
    </row>
    <row r="1118" spans="1:21" ht="14.4" customHeight="1" x14ac:dyDescent="0.3">
      <c r="A1118" s="723">
        <v>4</v>
      </c>
      <c r="B1118" s="724" t="s">
        <v>2111</v>
      </c>
      <c r="C1118" s="724" t="s">
        <v>2400</v>
      </c>
      <c r="D1118" s="805" t="s">
        <v>4070</v>
      </c>
      <c r="E1118" s="806" t="s">
        <v>2447</v>
      </c>
      <c r="F1118" s="724" t="s">
        <v>2394</v>
      </c>
      <c r="G1118" s="724" t="s">
        <v>2739</v>
      </c>
      <c r="H1118" s="724" t="s">
        <v>563</v>
      </c>
      <c r="I1118" s="724" t="s">
        <v>2740</v>
      </c>
      <c r="J1118" s="724" t="s">
        <v>2034</v>
      </c>
      <c r="K1118" s="724" t="s">
        <v>2741</v>
      </c>
      <c r="L1118" s="725">
        <v>256.67</v>
      </c>
      <c r="M1118" s="725">
        <v>5133.4000000000005</v>
      </c>
      <c r="N1118" s="724">
        <v>20</v>
      </c>
      <c r="O1118" s="807">
        <v>19.5</v>
      </c>
      <c r="P1118" s="725">
        <v>3336.7100000000005</v>
      </c>
      <c r="Q1118" s="740">
        <v>0.65</v>
      </c>
      <c r="R1118" s="724">
        <v>13</v>
      </c>
      <c r="S1118" s="740">
        <v>0.65</v>
      </c>
      <c r="T1118" s="807">
        <v>13</v>
      </c>
      <c r="U1118" s="763">
        <v>0.66666666666666663</v>
      </c>
    </row>
    <row r="1119" spans="1:21" ht="14.4" customHeight="1" x14ac:dyDescent="0.3">
      <c r="A1119" s="723">
        <v>4</v>
      </c>
      <c r="B1119" s="724" t="s">
        <v>2111</v>
      </c>
      <c r="C1119" s="724" t="s">
        <v>2400</v>
      </c>
      <c r="D1119" s="805" t="s">
        <v>4070</v>
      </c>
      <c r="E1119" s="806" t="s">
        <v>2447</v>
      </c>
      <c r="F1119" s="724" t="s">
        <v>2394</v>
      </c>
      <c r="G1119" s="724" t="s">
        <v>2739</v>
      </c>
      <c r="H1119" s="724" t="s">
        <v>563</v>
      </c>
      <c r="I1119" s="724" t="s">
        <v>2033</v>
      </c>
      <c r="J1119" s="724" t="s">
        <v>3227</v>
      </c>
      <c r="K1119" s="724" t="s">
        <v>2741</v>
      </c>
      <c r="L1119" s="725">
        <v>256.67</v>
      </c>
      <c r="M1119" s="725">
        <v>1540.02</v>
      </c>
      <c r="N1119" s="724">
        <v>6</v>
      </c>
      <c r="O1119" s="807">
        <v>6</v>
      </c>
      <c r="P1119" s="725">
        <v>1026.68</v>
      </c>
      <c r="Q1119" s="740">
        <v>0.66666666666666674</v>
      </c>
      <c r="R1119" s="724">
        <v>4</v>
      </c>
      <c r="S1119" s="740">
        <v>0.66666666666666663</v>
      </c>
      <c r="T1119" s="807">
        <v>4</v>
      </c>
      <c r="U1119" s="763">
        <v>0.66666666666666663</v>
      </c>
    </row>
    <row r="1120" spans="1:21" ht="14.4" customHeight="1" x14ac:dyDescent="0.3">
      <c r="A1120" s="723">
        <v>4</v>
      </c>
      <c r="B1120" s="724" t="s">
        <v>2111</v>
      </c>
      <c r="C1120" s="724" t="s">
        <v>2400</v>
      </c>
      <c r="D1120" s="805" t="s">
        <v>4070</v>
      </c>
      <c r="E1120" s="806" t="s">
        <v>2447</v>
      </c>
      <c r="F1120" s="724" t="s">
        <v>2394</v>
      </c>
      <c r="G1120" s="724" t="s">
        <v>2457</v>
      </c>
      <c r="H1120" s="724" t="s">
        <v>563</v>
      </c>
      <c r="I1120" s="724" t="s">
        <v>924</v>
      </c>
      <c r="J1120" s="724" t="s">
        <v>925</v>
      </c>
      <c r="K1120" s="724" t="s">
        <v>2458</v>
      </c>
      <c r="L1120" s="725">
        <v>108.44</v>
      </c>
      <c r="M1120" s="725">
        <v>325.32</v>
      </c>
      <c r="N1120" s="724">
        <v>3</v>
      </c>
      <c r="O1120" s="807">
        <v>2</v>
      </c>
      <c r="P1120" s="725">
        <v>216.88</v>
      </c>
      <c r="Q1120" s="740">
        <v>0.66666666666666663</v>
      </c>
      <c r="R1120" s="724">
        <v>2</v>
      </c>
      <c r="S1120" s="740">
        <v>0.66666666666666663</v>
      </c>
      <c r="T1120" s="807">
        <v>1.5</v>
      </c>
      <c r="U1120" s="763">
        <v>0.75</v>
      </c>
    </row>
    <row r="1121" spans="1:21" ht="14.4" customHeight="1" x14ac:dyDescent="0.3">
      <c r="A1121" s="723">
        <v>4</v>
      </c>
      <c r="B1121" s="724" t="s">
        <v>2111</v>
      </c>
      <c r="C1121" s="724" t="s">
        <v>2400</v>
      </c>
      <c r="D1121" s="805" t="s">
        <v>4070</v>
      </c>
      <c r="E1121" s="806" t="s">
        <v>2447</v>
      </c>
      <c r="F1121" s="724" t="s">
        <v>2394</v>
      </c>
      <c r="G1121" s="724" t="s">
        <v>3812</v>
      </c>
      <c r="H1121" s="724" t="s">
        <v>975</v>
      </c>
      <c r="I1121" s="724" t="s">
        <v>3813</v>
      </c>
      <c r="J1121" s="724" t="s">
        <v>1012</v>
      </c>
      <c r="K1121" s="724" t="s">
        <v>3814</v>
      </c>
      <c r="L1121" s="725">
        <v>41.63</v>
      </c>
      <c r="M1121" s="725">
        <v>41.63</v>
      </c>
      <c r="N1121" s="724">
        <v>1</v>
      </c>
      <c r="O1121" s="807">
        <v>1</v>
      </c>
      <c r="P1121" s="725"/>
      <c r="Q1121" s="740">
        <v>0</v>
      </c>
      <c r="R1121" s="724"/>
      <c r="S1121" s="740">
        <v>0</v>
      </c>
      <c r="T1121" s="807"/>
      <c r="U1121" s="763">
        <v>0</v>
      </c>
    </row>
    <row r="1122" spans="1:21" ht="14.4" customHeight="1" x14ac:dyDescent="0.3">
      <c r="A1122" s="723">
        <v>4</v>
      </c>
      <c r="B1122" s="724" t="s">
        <v>2111</v>
      </c>
      <c r="C1122" s="724" t="s">
        <v>2400</v>
      </c>
      <c r="D1122" s="805" t="s">
        <v>4070</v>
      </c>
      <c r="E1122" s="806" t="s">
        <v>2447</v>
      </c>
      <c r="F1122" s="724" t="s">
        <v>2394</v>
      </c>
      <c r="G1122" s="724" t="s">
        <v>3228</v>
      </c>
      <c r="H1122" s="724" t="s">
        <v>563</v>
      </c>
      <c r="I1122" s="724" t="s">
        <v>3229</v>
      </c>
      <c r="J1122" s="724" t="s">
        <v>3230</v>
      </c>
      <c r="K1122" s="724" t="s">
        <v>3231</v>
      </c>
      <c r="L1122" s="725">
        <v>453.8</v>
      </c>
      <c r="M1122" s="725">
        <v>453.8</v>
      </c>
      <c r="N1122" s="724">
        <v>1</v>
      </c>
      <c r="O1122" s="807">
        <v>0.5</v>
      </c>
      <c r="P1122" s="725">
        <v>453.8</v>
      </c>
      <c r="Q1122" s="740">
        <v>1</v>
      </c>
      <c r="R1122" s="724">
        <v>1</v>
      </c>
      <c r="S1122" s="740">
        <v>1</v>
      </c>
      <c r="T1122" s="807">
        <v>0.5</v>
      </c>
      <c r="U1122" s="763">
        <v>1</v>
      </c>
    </row>
    <row r="1123" spans="1:21" ht="14.4" customHeight="1" x14ac:dyDescent="0.3">
      <c r="A1123" s="723">
        <v>4</v>
      </c>
      <c r="B1123" s="724" t="s">
        <v>2111</v>
      </c>
      <c r="C1123" s="724" t="s">
        <v>2400</v>
      </c>
      <c r="D1123" s="805" t="s">
        <v>4070</v>
      </c>
      <c r="E1123" s="806" t="s">
        <v>2447</v>
      </c>
      <c r="F1123" s="724" t="s">
        <v>2394</v>
      </c>
      <c r="G1123" s="724" t="s">
        <v>2497</v>
      </c>
      <c r="H1123" s="724" t="s">
        <v>563</v>
      </c>
      <c r="I1123" s="724" t="s">
        <v>2553</v>
      </c>
      <c r="J1123" s="724" t="s">
        <v>1790</v>
      </c>
      <c r="K1123" s="724" t="s">
        <v>2498</v>
      </c>
      <c r="L1123" s="725">
        <v>0</v>
      </c>
      <c r="M1123" s="725">
        <v>0</v>
      </c>
      <c r="N1123" s="724">
        <v>13</v>
      </c>
      <c r="O1123" s="807">
        <v>8</v>
      </c>
      <c r="P1123" s="725">
        <v>0</v>
      </c>
      <c r="Q1123" s="740"/>
      <c r="R1123" s="724">
        <v>11</v>
      </c>
      <c r="S1123" s="740">
        <v>0.84615384615384615</v>
      </c>
      <c r="T1123" s="807">
        <v>7</v>
      </c>
      <c r="U1123" s="763">
        <v>0.875</v>
      </c>
    </row>
    <row r="1124" spans="1:21" ht="14.4" customHeight="1" x14ac:dyDescent="0.3">
      <c r="A1124" s="723">
        <v>4</v>
      </c>
      <c r="B1124" s="724" t="s">
        <v>2111</v>
      </c>
      <c r="C1124" s="724" t="s">
        <v>2400</v>
      </c>
      <c r="D1124" s="805" t="s">
        <v>4070</v>
      </c>
      <c r="E1124" s="806" t="s">
        <v>2447</v>
      </c>
      <c r="F1124" s="724" t="s">
        <v>2394</v>
      </c>
      <c r="G1124" s="724" t="s">
        <v>2497</v>
      </c>
      <c r="H1124" s="724" t="s">
        <v>563</v>
      </c>
      <c r="I1124" s="724" t="s">
        <v>1789</v>
      </c>
      <c r="J1124" s="724" t="s">
        <v>1790</v>
      </c>
      <c r="K1124" s="724" t="s">
        <v>2498</v>
      </c>
      <c r="L1124" s="725">
        <v>0</v>
      </c>
      <c r="M1124" s="725">
        <v>0</v>
      </c>
      <c r="N1124" s="724">
        <v>6</v>
      </c>
      <c r="O1124" s="807">
        <v>2.5</v>
      </c>
      <c r="P1124" s="725">
        <v>0</v>
      </c>
      <c r="Q1124" s="740"/>
      <c r="R1124" s="724">
        <v>4</v>
      </c>
      <c r="S1124" s="740">
        <v>0.66666666666666663</v>
      </c>
      <c r="T1124" s="807">
        <v>1.5</v>
      </c>
      <c r="U1124" s="763">
        <v>0.6</v>
      </c>
    </row>
    <row r="1125" spans="1:21" ht="14.4" customHeight="1" x14ac:dyDescent="0.3">
      <c r="A1125" s="723">
        <v>4</v>
      </c>
      <c r="B1125" s="724" t="s">
        <v>2111</v>
      </c>
      <c r="C1125" s="724" t="s">
        <v>2400</v>
      </c>
      <c r="D1125" s="805" t="s">
        <v>4070</v>
      </c>
      <c r="E1125" s="806" t="s">
        <v>2447</v>
      </c>
      <c r="F1125" s="724" t="s">
        <v>2394</v>
      </c>
      <c r="G1125" s="724" t="s">
        <v>2451</v>
      </c>
      <c r="H1125" s="724" t="s">
        <v>975</v>
      </c>
      <c r="I1125" s="724" t="s">
        <v>999</v>
      </c>
      <c r="J1125" s="724" t="s">
        <v>2263</v>
      </c>
      <c r="K1125" s="724" t="s">
        <v>2264</v>
      </c>
      <c r="L1125" s="725">
        <v>0</v>
      </c>
      <c r="M1125" s="725">
        <v>0</v>
      </c>
      <c r="N1125" s="724">
        <v>1</v>
      </c>
      <c r="O1125" s="807">
        <v>0.5</v>
      </c>
      <c r="P1125" s="725">
        <v>0</v>
      </c>
      <c r="Q1125" s="740"/>
      <c r="R1125" s="724">
        <v>1</v>
      </c>
      <c r="S1125" s="740">
        <v>1</v>
      </c>
      <c r="T1125" s="807">
        <v>0.5</v>
      </c>
      <c r="U1125" s="763">
        <v>1</v>
      </c>
    </row>
    <row r="1126" spans="1:21" ht="14.4" customHeight="1" x14ac:dyDescent="0.3">
      <c r="A1126" s="723">
        <v>4</v>
      </c>
      <c r="B1126" s="724" t="s">
        <v>2111</v>
      </c>
      <c r="C1126" s="724" t="s">
        <v>2400</v>
      </c>
      <c r="D1126" s="805" t="s">
        <v>4070</v>
      </c>
      <c r="E1126" s="806" t="s">
        <v>2447</v>
      </c>
      <c r="F1126" s="724" t="s">
        <v>2394</v>
      </c>
      <c r="G1126" s="724" t="s">
        <v>3071</v>
      </c>
      <c r="H1126" s="724" t="s">
        <v>563</v>
      </c>
      <c r="I1126" s="724" t="s">
        <v>3072</v>
      </c>
      <c r="J1126" s="724" t="s">
        <v>3073</v>
      </c>
      <c r="K1126" s="724" t="s">
        <v>3074</v>
      </c>
      <c r="L1126" s="725">
        <v>96.81</v>
      </c>
      <c r="M1126" s="725">
        <v>387.24</v>
      </c>
      <c r="N1126" s="724">
        <v>4</v>
      </c>
      <c r="O1126" s="807">
        <v>1</v>
      </c>
      <c r="P1126" s="725">
        <v>387.24</v>
      </c>
      <c r="Q1126" s="740">
        <v>1</v>
      </c>
      <c r="R1126" s="724">
        <v>4</v>
      </c>
      <c r="S1126" s="740">
        <v>1</v>
      </c>
      <c r="T1126" s="807">
        <v>1</v>
      </c>
      <c r="U1126" s="763">
        <v>1</v>
      </c>
    </row>
    <row r="1127" spans="1:21" ht="14.4" customHeight="1" x14ac:dyDescent="0.3">
      <c r="A1127" s="723">
        <v>4</v>
      </c>
      <c r="B1127" s="724" t="s">
        <v>2111</v>
      </c>
      <c r="C1127" s="724" t="s">
        <v>2400</v>
      </c>
      <c r="D1127" s="805" t="s">
        <v>4070</v>
      </c>
      <c r="E1127" s="806" t="s">
        <v>2447</v>
      </c>
      <c r="F1127" s="724" t="s">
        <v>2394</v>
      </c>
      <c r="G1127" s="724" t="s">
        <v>2577</v>
      </c>
      <c r="H1127" s="724" t="s">
        <v>975</v>
      </c>
      <c r="I1127" s="724" t="s">
        <v>1515</v>
      </c>
      <c r="J1127" s="724" t="s">
        <v>2193</v>
      </c>
      <c r="K1127" s="724" t="s">
        <v>2290</v>
      </c>
      <c r="L1127" s="725">
        <v>53.57</v>
      </c>
      <c r="M1127" s="725">
        <v>53.57</v>
      </c>
      <c r="N1127" s="724">
        <v>1</v>
      </c>
      <c r="O1127" s="807">
        <v>1</v>
      </c>
      <c r="P1127" s="725"/>
      <c r="Q1127" s="740">
        <v>0</v>
      </c>
      <c r="R1127" s="724"/>
      <c r="S1127" s="740">
        <v>0</v>
      </c>
      <c r="T1127" s="807"/>
      <c r="U1127" s="763">
        <v>0</v>
      </c>
    </row>
    <row r="1128" spans="1:21" ht="14.4" customHeight="1" x14ac:dyDescent="0.3">
      <c r="A1128" s="723">
        <v>4</v>
      </c>
      <c r="B1128" s="724" t="s">
        <v>2111</v>
      </c>
      <c r="C1128" s="724" t="s">
        <v>2400</v>
      </c>
      <c r="D1128" s="805" t="s">
        <v>4070</v>
      </c>
      <c r="E1128" s="806" t="s">
        <v>2447</v>
      </c>
      <c r="F1128" s="724" t="s">
        <v>2394</v>
      </c>
      <c r="G1128" s="724" t="s">
        <v>2577</v>
      </c>
      <c r="H1128" s="724" t="s">
        <v>975</v>
      </c>
      <c r="I1128" s="724" t="s">
        <v>1035</v>
      </c>
      <c r="J1128" s="724" t="s">
        <v>2193</v>
      </c>
      <c r="K1128" s="724" t="s">
        <v>2194</v>
      </c>
      <c r="L1128" s="725">
        <v>133.94</v>
      </c>
      <c r="M1128" s="725">
        <v>2143.04</v>
      </c>
      <c r="N1128" s="724">
        <v>16</v>
      </c>
      <c r="O1128" s="807">
        <v>6</v>
      </c>
      <c r="P1128" s="725">
        <v>803.64</v>
      </c>
      <c r="Q1128" s="740">
        <v>0.375</v>
      </c>
      <c r="R1128" s="724">
        <v>6</v>
      </c>
      <c r="S1128" s="740">
        <v>0.375</v>
      </c>
      <c r="T1128" s="807">
        <v>2.5</v>
      </c>
      <c r="U1128" s="763">
        <v>0.41666666666666669</v>
      </c>
    </row>
    <row r="1129" spans="1:21" ht="14.4" customHeight="1" x14ac:dyDescent="0.3">
      <c r="A1129" s="723">
        <v>4</v>
      </c>
      <c r="B1129" s="724" t="s">
        <v>2111</v>
      </c>
      <c r="C1129" s="724" t="s">
        <v>2400</v>
      </c>
      <c r="D1129" s="805" t="s">
        <v>4070</v>
      </c>
      <c r="E1129" s="806" t="s">
        <v>2447</v>
      </c>
      <c r="F1129" s="724" t="s">
        <v>2394</v>
      </c>
      <c r="G1129" s="724" t="s">
        <v>2577</v>
      </c>
      <c r="H1129" s="724" t="s">
        <v>563</v>
      </c>
      <c r="I1129" s="724" t="s">
        <v>3815</v>
      </c>
      <c r="J1129" s="724" t="s">
        <v>3080</v>
      </c>
      <c r="K1129" s="724" t="s">
        <v>3816</v>
      </c>
      <c r="L1129" s="725">
        <v>0</v>
      </c>
      <c r="M1129" s="725">
        <v>0</v>
      </c>
      <c r="N1129" s="724">
        <v>2</v>
      </c>
      <c r="O1129" s="807">
        <v>0.5</v>
      </c>
      <c r="P1129" s="725">
        <v>0</v>
      </c>
      <c r="Q1129" s="740"/>
      <c r="R1129" s="724">
        <v>2</v>
      </c>
      <c r="S1129" s="740">
        <v>1</v>
      </c>
      <c r="T1129" s="807">
        <v>0.5</v>
      </c>
      <c r="U1129" s="763">
        <v>1</v>
      </c>
    </row>
    <row r="1130" spans="1:21" ht="14.4" customHeight="1" x14ac:dyDescent="0.3">
      <c r="A1130" s="723">
        <v>4</v>
      </c>
      <c r="B1130" s="724" t="s">
        <v>2111</v>
      </c>
      <c r="C1130" s="724" t="s">
        <v>2400</v>
      </c>
      <c r="D1130" s="805" t="s">
        <v>4070</v>
      </c>
      <c r="E1130" s="806" t="s">
        <v>2447</v>
      </c>
      <c r="F1130" s="724" t="s">
        <v>2395</v>
      </c>
      <c r="G1130" s="724" t="s">
        <v>2508</v>
      </c>
      <c r="H1130" s="724" t="s">
        <v>563</v>
      </c>
      <c r="I1130" s="724" t="s">
        <v>2509</v>
      </c>
      <c r="J1130" s="724" t="s">
        <v>2510</v>
      </c>
      <c r="K1130" s="724"/>
      <c r="L1130" s="725">
        <v>0</v>
      </c>
      <c r="M1130" s="725">
        <v>0</v>
      </c>
      <c r="N1130" s="724">
        <v>6</v>
      </c>
      <c r="O1130" s="807">
        <v>6</v>
      </c>
      <c r="P1130" s="725">
        <v>0</v>
      </c>
      <c r="Q1130" s="740"/>
      <c r="R1130" s="724">
        <v>4</v>
      </c>
      <c r="S1130" s="740">
        <v>0.66666666666666663</v>
      </c>
      <c r="T1130" s="807">
        <v>4</v>
      </c>
      <c r="U1130" s="763">
        <v>0.66666666666666663</v>
      </c>
    </row>
    <row r="1131" spans="1:21" ht="14.4" customHeight="1" x14ac:dyDescent="0.3">
      <c r="A1131" s="723">
        <v>4</v>
      </c>
      <c r="B1131" s="724" t="s">
        <v>2111</v>
      </c>
      <c r="C1131" s="724" t="s">
        <v>2400</v>
      </c>
      <c r="D1131" s="805" t="s">
        <v>4070</v>
      </c>
      <c r="E1131" s="806" t="s">
        <v>2447</v>
      </c>
      <c r="F1131" s="724" t="s">
        <v>2395</v>
      </c>
      <c r="G1131" s="724" t="s">
        <v>2508</v>
      </c>
      <c r="H1131" s="724" t="s">
        <v>563</v>
      </c>
      <c r="I1131" s="724" t="s">
        <v>2511</v>
      </c>
      <c r="J1131" s="724" t="s">
        <v>2510</v>
      </c>
      <c r="K1131" s="724"/>
      <c r="L1131" s="725">
        <v>0</v>
      </c>
      <c r="M1131" s="725">
        <v>0</v>
      </c>
      <c r="N1131" s="724">
        <v>15</v>
      </c>
      <c r="O1131" s="807">
        <v>15</v>
      </c>
      <c r="P1131" s="725">
        <v>0</v>
      </c>
      <c r="Q1131" s="740"/>
      <c r="R1131" s="724">
        <v>14</v>
      </c>
      <c r="S1131" s="740">
        <v>0.93333333333333335</v>
      </c>
      <c r="T1131" s="807">
        <v>14</v>
      </c>
      <c r="U1131" s="763">
        <v>0.93333333333333335</v>
      </c>
    </row>
    <row r="1132" spans="1:21" ht="14.4" customHeight="1" x14ac:dyDescent="0.3">
      <c r="A1132" s="723">
        <v>4</v>
      </c>
      <c r="B1132" s="724" t="s">
        <v>2111</v>
      </c>
      <c r="C1132" s="724" t="s">
        <v>2400</v>
      </c>
      <c r="D1132" s="805" t="s">
        <v>4070</v>
      </c>
      <c r="E1132" s="806" t="s">
        <v>2447</v>
      </c>
      <c r="F1132" s="724" t="s">
        <v>2396</v>
      </c>
      <c r="G1132" s="724" t="s">
        <v>2746</v>
      </c>
      <c r="H1132" s="724" t="s">
        <v>563</v>
      </c>
      <c r="I1132" s="724" t="s">
        <v>2750</v>
      </c>
      <c r="J1132" s="724" t="s">
        <v>2751</v>
      </c>
      <c r="K1132" s="724" t="s">
        <v>2752</v>
      </c>
      <c r="L1132" s="725">
        <v>287</v>
      </c>
      <c r="M1132" s="725">
        <v>3444</v>
      </c>
      <c r="N1132" s="724">
        <v>12</v>
      </c>
      <c r="O1132" s="807">
        <v>5</v>
      </c>
      <c r="P1132" s="725">
        <v>2583</v>
      </c>
      <c r="Q1132" s="740">
        <v>0.75</v>
      </c>
      <c r="R1132" s="724">
        <v>9</v>
      </c>
      <c r="S1132" s="740">
        <v>0.75</v>
      </c>
      <c r="T1132" s="807">
        <v>3</v>
      </c>
      <c r="U1132" s="763">
        <v>0.6</v>
      </c>
    </row>
    <row r="1133" spans="1:21" ht="14.4" customHeight="1" x14ac:dyDescent="0.3">
      <c r="A1133" s="723">
        <v>4</v>
      </c>
      <c r="B1133" s="724" t="s">
        <v>2111</v>
      </c>
      <c r="C1133" s="724" t="s">
        <v>2400</v>
      </c>
      <c r="D1133" s="805" t="s">
        <v>4070</v>
      </c>
      <c r="E1133" s="806" t="s">
        <v>2447</v>
      </c>
      <c r="F1133" s="724" t="s">
        <v>2396</v>
      </c>
      <c r="G1133" s="724" t="s">
        <v>2746</v>
      </c>
      <c r="H1133" s="724" t="s">
        <v>563</v>
      </c>
      <c r="I1133" s="724" t="s">
        <v>2753</v>
      </c>
      <c r="J1133" s="724" t="s">
        <v>2754</v>
      </c>
      <c r="K1133" s="724" t="s">
        <v>2755</v>
      </c>
      <c r="L1133" s="725">
        <v>253</v>
      </c>
      <c r="M1133" s="725">
        <v>1518</v>
      </c>
      <c r="N1133" s="724">
        <v>6</v>
      </c>
      <c r="O1133" s="807">
        <v>3</v>
      </c>
      <c r="P1133" s="725">
        <v>1518</v>
      </c>
      <c r="Q1133" s="740">
        <v>1</v>
      </c>
      <c r="R1133" s="724">
        <v>6</v>
      </c>
      <c r="S1133" s="740">
        <v>1</v>
      </c>
      <c r="T1133" s="807">
        <v>3</v>
      </c>
      <c r="U1133" s="763">
        <v>1</v>
      </c>
    </row>
    <row r="1134" spans="1:21" ht="14.4" customHeight="1" x14ac:dyDescent="0.3">
      <c r="A1134" s="723">
        <v>4</v>
      </c>
      <c r="B1134" s="724" t="s">
        <v>2111</v>
      </c>
      <c r="C1134" s="724" t="s">
        <v>2400</v>
      </c>
      <c r="D1134" s="805" t="s">
        <v>4070</v>
      </c>
      <c r="E1134" s="806" t="s">
        <v>2447</v>
      </c>
      <c r="F1134" s="724" t="s">
        <v>2396</v>
      </c>
      <c r="G1134" s="724" t="s">
        <v>2746</v>
      </c>
      <c r="H1134" s="724" t="s">
        <v>563</v>
      </c>
      <c r="I1134" s="724" t="s">
        <v>2756</v>
      </c>
      <c r="J1134" s="724" t="s">
        <v>2757</v>
      </c>
      <c r="K1134" s="724" t="s">
        <v>2758</v>
      </c>
      <c r="L1134" s="725">
        <v>124</v>
      </c>
      <c r="M1134" s="725">
        <v>248</v>
      </c>
      <c r="N1134" s="724">
        <v>2</v>
      </c>
      <c r="O1134" s="807">
        <v>1</v>
      </c>
      <c r="P1134" s="725">
        <v>248</v>
      </c>
      <c r="Q1134" s="740">
        <v>1</v>
      </c>
      <c r="R1134" s="724">
        <v>2</v>
      </c>
      <c r="S1134" s="740">
        <v>1</v>
      </c>
      <c r="T1134" s="807">
        <v>1</v>
      </c>
      <c r="U1134" s="763">
        <v>1</v>
      </c>
    </row>
    <row r="1135" spans="1:21" ht="14.4" customHeight="1" x14ac:dyDescent="0.3">
      <c r="A1135" s="723">
        <v>4</v>
      </c>
      <c r="B1135" s="724" t="s">
        <v>2111</v>
      </c>
      <c r="C1135" s="724" t="s">
        <v>2400</v>
      </c>
      <c r="D1135" s="805" t="s">
        <v>4070</v>
      </c>
      <c r="E1135" s="806" t="s">
        <v>2447</v>
      </c>
      <c r="F1135" s="724" t="s">
        <v>2396</v>
      </c>
      <c r="G1135" s="724" t="s">
        <v>2746</v>
      </c>
      <c r="H1135" s="724" t="s">
        <v>563</v>
      </c>
      <c r="I1135" s="724" t="s">
        <v>3254</v>
      </c>
      <c r="J1135" s="724" t="s">
        <v>3255</v>
      </c>
      <c r="K1135" s="724" t="s">
        <v>3256</v>
      </c>
      <c r="L1135" s="725">
        <v>500</v>
      </c>
      <c r="M1135" s="725">
        <v>1000</v>
      </c>
      <c r="N1135" s="724">
        <v>2</v>
      </c>
      <c r="O1135" s="807">
        <v>2</v>
      </c>
      <c r="P1135" s="725">
        <v>1000</v>
      </c>
      <c r="Q1135" s="740">
        <v>1</v>
      </c>
      <c r="R1135" s="724">
        <v>2</v>
      </c>
      <c r="S1135" s="740">
        <v>1</v>
      </c>
      <c r="T1135" s="807">
        <v>2</v>
      </c>
      <c r="U1135" s="763">
        <v>1</v>
      </c>
    </row>
    <row r="1136" spans="1:21" ht="14.4" customHeight="1" x14ac:dyDescent="0.3">
      <c r="A1136" s="723">
        <v>4</v>
      </c>
      <c r="B1136" s="724" t="s">
        <v>2111</v>
      </c>
      <c r="C1136" s="724" t="s">
        <v>2400</v>
      </c>
      <c r="D1136" s="805" t="s">
        <v>4070</v>
      </c>
      <c r="E1136" s="806" t="s">
        <v>2447</v>
      </c>
      <c r="F1136" s="724" t="s">
        <v>2396</v>
      </c>
      <c r="G1136" s="724" t="s">
        <v>2746</v>
      </c>
      <c r="H1136" s="724" t="s">
        <v>563</v>
      </c>
      <c r="I1136" s="724" t="s">
        <v>2786</v>
      </c>
      <c r="J1136" s="724" t="s">
        <v>2787</v>
      </c>
      <c r="K1136" s="724" t="s">
        <v>2788</v>
      </c>
      <c r="L1136" s="725">
        <v>5343.9</v>
      </c>
      <c r="M1136" s="725">
        <v>10687.8</v>
      </c>
      <c r="N1136" s="724">
        <v>2</v>
      </c>
      <c r="O1136" s="807">
        <v>1</v>
      </c>
      <c r="P1136" s="725">
        <v>10687.8</v>
      </c>
      <c r="Q1136" s="740">
        <v>1</v>
      </c>
      <c r="R1136" s="724">
        <v>2</v>
      </c>
      <c r="S1136" s="740">
        <v>1</v>
      </c>
      <c r="T1136" s="807">
        <v>1</v>
      </c>
      <c r="U1136" s="763">
        <v>1</v>
      </c>
    </row>
    <row r="1137" spans="1:21" ht="14.4" customHeight="1" x14ac:dyDescent="0.3">
      <c r="A1137" s="723">
        <v>4</v>
      </c>
      <c r="B1137" s="724" t="s">
        <v>2111</v>
      </c>
      <c r="C1137" s="724" t="s">
        <v>2400</v>
      </c>
      <c r="D1137" s="805" t="s">
        <v>4070</v>
      </c>
      <c r="E1137" s="806" t="s">
        <v>2447</v>
      </c>
      <c r="F1137" s="724" t="s">
        <v>2396</v>
      </c>
      <c r="G1137" s="724" t="s">
        <v>2746</v>
      </c>
      <c r="H1137" s="724" t="s">
        <v>563</v>
      </c>
      <c r="I1137" s="724" t="s">
        <v>3260</v>
      </c>
      <c r="J1137" s="724" t="s">
        <v>3261</v>
      </c>
      <c r="K1137" s="724" t="s">
        <v>2779</v>
      </c>
      <c r="L1137" s="725">
        <v>507.04</v>
      </c>
      <c r="M1137" s="725">
        <v>3042.2400000000002</v>
      </c>
      <c r="N1137" s="724">
        <v>6</v>
      </c>
      <c r="O1137" s="807">
        <v>1</v>
      </c>
      <c r="P1137" s="725">
        <v>3042.2400000000002</v>
      </c>
      <c r="Q1137" s="740">
        <v>1</v>
      </c>
      <c r="R1137" s="724">
        <v>6</v>
      </c>
      <c r="S1137" s="740">
        <v>1</v>
      </c>
      <c r="T1137" s="807">
        <v>1</v>
      </c>
      <c r="U1137" s="763">
        <v>1</v>
      </c>
    </row>
    <row r="1138" spans="1:21" ht="14.4" customHeight="1" x14ac:dyDescent="0.3">
      <c r="A1138" s="723">
        <v>4</v>
      </c>
      <c r="B1138" s="724" t="s">
        <v>2111</v>
      </c>
      <c r="C1138" s="724" t="s">
        <v>2400</v>
      </c>
      <c r="D1138" s="805" t="s">
        <v>4070</v>
      </c>
      <c r="E1138" s="806" t="s">
        <v>2447</v>
      </c>
      <c r="F1138" s="724" t="s">
        <v>2396</v>
      </c>
      <c r="G1138" s="724" t="s">
        <v>2746</v>
      </c>
      <c r="H1138" s="724" t="s">
        <v>563</v>
      </c>
      <c r="I1138" s="724" t="s">
        <v>3265</v>
      </c>
      <c r="J1138" s="724" t="s">
        <v>3266</v>
      </c>
      <c r="K1138" s="724" t="s">
        <v>3267</v>
      </c>
      <c r="L1138" s="725">
        <v>300</v>
      </c>
      <c r="M1138" s="725">
        <v>900</v>
      </c>
      <c r="N1138" s="724">
        <v>3</v>
      </c>
      <c r="O1138" s="807">
        <v>1</v>
      </c>
      <c r="P1138" s="725">
        <v>900</v>
      </c>
      <c r="Q1138" s="740">
        <v>1</v>
      </c>
      <c r="R1138" s="724">
        <v>3</v>
      </c>
      <c r="S1138" s="740">
        <v>1</v>
      </c>
      <c r="T1138" s="807">
        <v>1</v>
      </c>
      <c r="U1138" s="763">
        <v>1</v>
      </c>
    </row>
    <row r="1139" spans="1:21" ht="14.4" customHeight="1" x14ac:dyDescent="0.3">
      <c r="A1139" s="723">
        <v>4</v>
      </c>
      <c r="B1139" s="724" t="s">
        <v>2111</v>
      </c>
      <c r="C1139" s="724" t="s">
        <v>2400</v>
      </c>
      <c r="D1139" s="805" t="s">
        <v>4070</v>
      </c>
      <c r="E1139" s="806" t="s">
        <v>2447</v>
      </c>
      <c r="F1139" s="724" t="s">
        <v>2396</v>
      </c>
      <c r="G1139" s="724" t="s">
        <v>2746</v>
      </c>
      <c r="H1139" s="724" t="s">
        <v>563</v>
      </c>
      <c r="I1139" s="724" t="s">
        <v>2807</v>
      </c>
      <c r="J1139" s="724" t="s">
        <v>2808</v>
      </c>
      <c r="K1139" s="724" t="s">
        <v>2809</v>
      </c>
      <c r="L1139" s="725">
        <v>1500.3</v>
      </c>
      <c r="M1139" s="725">
        <v>6001.2</v>
      </c>
      <c r="N1139" s="724">
        <v>4</v>
      </c>
      <c r="O1139" s="807">
        <v>1</v>
      </c>
      <c r="P1139" s="725">
        <v>6001.2</v>
      </c>
      <c r="Q1139" s="740">
        <v>1</v>
      </c>
      <c r="R1139" s="724">
        <v>4</v>
      </c>
      <c r="S1139" s="740">
        <v>1</v>
      </c>
      <c r="T1139" s="807">
        <v>1</v>
      </c>
      <c r="U1139" s="763">
        <v>1</v>
      </c>
    </row>
    <row r="1140" spans="1:21" ht="14.4" customHeight="1" x14ac:dyDescent="0.3">
      <c r="A1140" s="723">
        <v>4</v>
      </c>
      <c r="B1140" s="724" t="s">
        <v>2111</v>
      </c>
      <c r="C1140" s="724" t="s">
        <v>2400</v>
      </c>
      <c r="D1140" s="805" t="s">
        <v>4070</v>
      </c>
      <c r="E1140" s="806" t="s">
        <v>2447</v>
      </c>
      <c r="F1140" s="724" t="s">
        <v>2396</v>
      </c>
      <c r="G1140" s="724" t="s">
        <v>2746</v>
      </c>
      <c r="H1140" s="724" t="s">
        <v>563</v>
      </c>
      <c r="I1140" s="724" t="s">
        <v>3445</v>
      </c>
      <c r="J1140" s="724" t="s">
        <v>3643</v>
      </c>
      <c r="K1140" s="724" t="s">
        <v>3644</v>
      </c>
      <c r="L1140" s="725">
        <v>369.69</v>
      </c>
      <c r="M1140" s="725">
        <v>369.69</v>
      </c>
      <c r="N1140" s="724">
        <v>1</v>
      </c>
      <c r="O1140" s="807">
        <v>1</v>
      </c>
      <c r="P1140" s="725">
        <v>369.69</v>
      </c>
      <c r="Q1140" s="740">
        <v>1</v>
      </c>
      <c r="R1140" s="724">
        <v>1</v>
      </c>
      <c r="S1140" s="740">
        <v>1</v>
      </c>
      <c r="T1140" s="807">
        <v>1</v>
      </c>
      <c r="U1140" s="763">
        <v>1</v>
      </c>
    </row>
    <row r="1141" spans="1:21" ht="14.4" customHeight="1" x14ac:dyDescent="0.3">
      <c r="A1141" s="723">
        <v>4</v>
      </c>
      <c r="B1141" s="724" t="s">
        <v>2111</v>
      </c>
      <c r="C1141" s="724" t="s">
        <v>2400</v>
      </c>
      <c r="D1141" s="805" t="s">
        <v>4070</v>
      </c>
      <c r="E1141" s="806" t="s">
        <v>2447</v>
      </c>
      <c r="F1141" s="724" t="s">
        <v>2396</v>
      </c>
      <c r="G1141" s="724" t="s">
        <v>2746</v>
      </c>
      <c r="H1141" s="724" t="s">
        <v>563</v>
      </c>
      <c r="I1141" s="724" t="s">
        <v>1182</v>
      </c>
      <c r="J1141" s="724" t="s">
        <v>2836</v>
      </c>
      <c r="K1141" s="724" t="s">
        <v>2837</v>
      </c>
      <c r="L1141" s="725">
        <v>1430.6</v>
      </c>
      <c r="M1141" s="725">
        <v>1430.6</v>
      </c>
      <c r="N1141" s="724">
        <v>1</v>
      </c>
      <c r="O1141" s="807">
        <v>1</v>
      </c>
      <c r="P1141" s="725">
        <v>1430.6</v>
      </c>
      <c r="Q1141" s="740">
        <v>1</v>
      </c>
      <c r="R1141" s="724">
        <v>1</v>
      </c>
      <c r="S1141" s="740">
        <v>1</v>
      </c>
      <c r="T1141" s="807">
        <v>1</v>
      </c>
      <c r="U1141" s="763">
        <v>1</v>
      </c>
    </row>
    <row r="1142" spans="1:21" ht="14.4" customHeight="1" x14ac:dyDescent="0.3">
      <c r="A1142" s="723">
        <v>4</v>
      </c>
      <c r="B1142" s="724" t="s">
        <v>2111</v>
      </c>
      <c r="C1142" s="724" t="s">
        <v>2400</v>
      </c>
      <c r="D1142" s="805" t="s">
        <v>4070</v>
      </c>
      <c r="E1142" s="806" t="s">
        <v>2447</v>
      </c>
      <c r="F1142" s="724" t="s">
        <v>2396</v>
      </c>
      <c r="G1142" s="724" t="s">
        <v>2746</v>
      </c>
      <c r="H1142" s="724" t="s">
        <v>563</v>
      </c>
      <c r="I1142" s="724" t="s">
        <v>2838</v>
      </c>
      <c r="J1142" s="724" t="s">
        <v>2839</v>
      </c>
      <c r="K1142" s="724" t="s">
        <v>2767</v>
      </c>
      <c r="L1142" s="725">
        <v>500</v>
      </c>
      <c r="M1142" s="725">
        <v>1000</v>
      </c>
      <c r="N1142" s="724">
        <v>2</v>
      </c>
      <c r="O1142" s="807">
        <v>1</v>
      </c>
      <c r="P1142" s="725">
        <v>1000</v>
      </c>
      <c r="Q1142" s="740">
        <v>1</v>
      </c>
      <c r="R1142" s="724">
        <v>2</v>
      </c>
      <c r="S1142" s="740">
        <v>1</v>
      </c>
      <c r="T1142" s="807">
        <v>1</v>
      </c>
      <c r="U1142" s="763">
        <v>1</v>
      </c>
    </row>
    <row r="1143" spans="1:21" ht="14.4" customHeight="1" x14ac:dyDescent="0.3">
      <c r="A1143" s="723">
        <v>4</v>
      </c>
      <c r="B1143" s="724" t="s">
        <v>2111</v>
      </c>
      <c r="C1143" s="724" t="s">
        <v>2400</v>
      </c>
      <c r="D1143" s="805" t="s">
        <v>4070</v>
      </c>
      <c r="E1143" s="806" t="s">
        <v>2447</v>
      </c>
      <c r="F1143" s="724" t="s">
        <v>2396</v>
      </c>
      <c r="G1143" s="724" t="s">
        <v>2746</v>
      </c>
      <c r="H1143" s="724" t="s">
        <v>563</v>
      </c>
      <c r="I1143" s="724" t="s">
        <v>2840</v>
      </c>
      <c r="J1143" s="724" t="s">
        <v>2841</v>
      </c>
      <c r="K1143" s="724" t="s">
        <v>2842</v>
      </c>
      <c r="L1143" s="725">
        <v>556</v>
      </c>
      <c r="M1143" s="725">
        <v>4448</v>
      </c>
      <c r="N1143" s="724">
        <v>8</v>
      </c>
      <c r="O1143" s="807">
        <v>3</v>
      </c>
      <c r="P1143" s="725">
        <v>4448</v>
      </c>
      <c r="Q1143" s="740">
        <v>1</v>
      </c>
      <c r="R1143" s="724">
        <v>8</v>
      </c>
      <c r="S1143" s="740">
        <v>1</v>
      </c>
      <c r="T1143" s="807">
        <v>3</v>
      </c>
      <c r="U1143" s="763">
        <v>1</v>
      </c>
    </row>
    <row r="1144" spans="1:21" ht="14.4" customHeight="1" x14ac:dyDescent="0.3">
      <c r="A1144" s="723">
        <v>4</v>
      </c>
      <c r="B1144" s="724" t="s">
        <v>2111</v>
      </c>
      <c r="C1144" s="724" t="s">
        <v>2400</v>
      </c>
      <c r="D1144" s="805" t="s">
        <v>4070</v>
      </c>
      <c r="E1144" s="806" t="s">
        <v>2447</v>
      </c>
      <c r="F1144" s="724" t="s">
        <v>2396</v>
      </c>
      <c r="G1144" s="724" t="s">
        <v>2746</v>
      </c>
      <c r="H1144" s="724" t="s">
        <v>563</v>
      </c>
      <c r="I1144" s="724" t="s">
        <v>3272</v>
      </c>
      <c r="J1144" s="724" t="s">
        <v>3273</v>
      </c>
      <c r="K1144" s="724" t="s">
        <v>3274</v>
      </c>
      <c r="L1144" s="725">
        <v>5343.9</v>
      </c>
      <c r="M1144" s="725">
        <v>5343.9</v>
      </c>
      <c r="N1144" s="724">
        <v>1</v>
      </c>
      <c r="O1144" s="807">
        <v>1</v>
      </c>
      <c r="P1144" s="725">
        <v>5343.9</v>
      </c>
      <c r="Q1144" s="740">
        <v>1</v>
      </c>
      <c r="R1144" s="724">
        <v>1</v>
      </c>
      <c r="S1144" s="740">
        <v>1</v>
      </c>
      <c r="T1144" s="807">
        <v>1</v>
      </c>
      <c r="U1144" s="763">
        <v>1</v>
      </c>
    </row>
    <row r="1145" spans="1:21" ht="14.4" customHeight="1" x14ac:dyDescent="0.3">
      <c r="A1145" s="723">
        <v>4</v>
      </c>
      <c r="B1145" s="724" t="s">
        <v>2111</v>
      </c>
      <c r="C1145" s="724" t="s">
        <v>2400</v>
      </c>
      <c r="D1145" s="805" t="s">
        <v>4070</v>
      </c>
      <c r="E1145" s="806" t="s">
        <v>2447</v>
      </c>
      <c r="F1145" s="724" t="s">
        <v>2396</v>
      </c>
      <c r="G1145" s="724" t="s">
        <v>2746</v>
      </c>
      <c r="H1145" s="724" t="s">
        <v>563</v>
      </c>
      <c r="I1145" s="724" t="s">
        <v>2843</v>
      </c>
      <c r="J1145" s="724" t="s">
        <v>2844</v>
      </c>
      <c r="K1145" s="724" t="s">
        <v>2749</v>
      </c>
      <c r="L1145" s="725">
        <v>1080</v>
      </c>
      <c r="M1145" s="725">
        <v>2160</v>
      </c>
      <c r="N1145" s="724">
        <v>2</v>
      </c>
      <c r="O1145" s="807">
        <v>2</v>
      </c>
      <c r="P1145" s="725"/>
      <c r="Q1145" s="740">
        <v>0</v>
      </c>
      <c r="R1145" s="724"/>
      <c r="S1145" s="740">
        <v>0</v>
      </c>
      <c r="T1145" s="807"/>
      <c r="U1145" s="763">
        <v>0</v>
      </c>
    </row>
    <row r="1146" spans="1:21" ht="14.4" customHeight="1" x14ac:dyDescent="0.3">
      <c r="A1146" s="723">
        <v>4</v>
      </c>
      <c r="B1146" s="724" t="s">
        <v>2111</v>
      </c>
      <c r="C1146" s="724" t="s">
        <v>2400</v>
      </c>
      <c r="D1146" s="805" t="s">
        <v>4070</v>
      </c>
      <c r="E1146" s="806" t="s">
        <v>2447</v>
      </c>
      <c r="F1146" s="724" t="s">
        <v>2396</v>
      </c>
      <c r="G1146" s="724" t="s">
        <v>2746</v>
      </c>
      <c r="H1146" s="724" t="s">
        <v>563</v>
      </c>
      <c r="I1146" s="724" t="s">
        <v>2845</v>
      </c>
      <c r="J1146" s="724" t="s">
        <v>2846</v>
      </c>
      <c r="K1146" s="724" t="s">
        <v>1774</v>
      </c>
      <c r="L1146" s="725">
        <v>600</v>
      </c>
      <c r="M1146" s="725">
        <v>2400</v>
      </c>
      <c r="N1146" s="724">
        <v>4</v>
      </c>
      <c r="O1146" s="807">
        <v>4</v>
      </c>
      <c r="P1146" s="725">
        <v>1800</v>
      </c>
      <c r="Q1146" s="740">
        <v>0.75</v>
      </c>
      <c r="R1146" s="724">
        <v>3</v>
      </c>
      <c r="S1146" s="740">
        <v>0.75</v>
      </c>
      <c r="T1146" s="807">
        <v>3</v>
      </c>
      <c r="U1146" s="763">
        <v>0.75</v>
      </c>
    </row>
    <row r="1147" spans="1:21" ht="14.4" customHeight="1" x14ac:dyDescent="0.3">
      <c r="A1147" s="723">
        <v>4</v>
      </c>
      <c r="B1147" s="724" t="s">
        <v>2111</v>
      </c>
      <c r="C1147" s="724" t="s">
        <v>2400</v>
      </c>
      <c r="D1147" s="805" t="s">
        <v>4070</v>
      </c>
      <c r="E1147" s="806" t="s">
        <v>2447</v>
      </c>
      <c r="F1147" s="724" t="s">
        <v>2396</v>
      </c>
      <c r="G1147" s="724" t="s">
        <v>2746</v>
      </c>
      <c r="H1147" s="724" t="s">
        <v>563</v>
      </c>
      <c r="I1147" s="724" t="s">
        <v>2847</v>
      </c>
      <c r="J1147" s="724" t="s">
        <v>2848</v>
      </c>
      <c r="K1147" s="724" t="s">
        <v>2849</v>
      </c>
      <c r="L1147" s="725">
        <v>500</v>
      </c>
      <c r="M1147" s="725">
        <v>500</v>
      </c>
      <c r="N1147" s="724">
        <v>1</v>
      </c>
      <c r="O1147" s="807">
        <v>1</v>
      </c>
      <c r="P1147" s="725">
        <v>500</v>
      </c>
      <c r="Q1147" s="740">
        <v>1</v>
      </c>
      <c r="R1147" s="724">
        <v>1</v>
      </c>
      <c r="S1147" s="740">
        <v>1</v>
      </c>
      <c r="T1147" s="807">
        <v>1</v>
      </c>
      <c r="U1147" s="763">
        <v>1</v>
      </c>
    </row>
    <row r="1148" spans="1:21" ht="14.4" customHeight="1" x14ac:dyDescent="0.3">
      <c r="A1148" s="723">
        <v>4</v>
      </c>
      <c r="B1148" s="724" t="s">
        <v>2111</v>
      </c>
      <c r="C1148" s="724" t="s">
        <v>2400</v>
      </c>
      <c r="D1148" s="805" t="s">
        <v>4070</v>
      </c>
      <c r="E1148" s="806" t="s">
        <v>2447</v>
      </c>
      <c r="F1148" s="724" t="s">
        <v>2396</v>
      </c>
      <c r="G1148" s="724" t="s">
        <v>2746</v>
      </c>
      <c r="H1148" s="724" t="s">
        <v>563</v>
      </c>
      <c r="I1148" s="724" t="s">
        <v>2850</v>
      </c>
      <c r="J1148" s="724" t="s">
        <v>2851</v>
      </c>
      <c r="K1148" s="724" t="s">
        <v>1774</v>
      </c>
      <c r="L1148" s="725">
        <v>1000</v>
      </c>
      <c r="M1148" s="725">
        <v>7000</v>
      </c>
      <c r="N1148" s="724">
        <v>7</v>
      </c>
      <c r="O1148" s="807">
        <v>4</v>
      </c>
      <c r="P1148" s="725">
        <v>6000</v>
      </c>
      <c r="Q1148" s="740">
        <v>0.8571428571428571</v>
      </c>
      <c r="R1148" s="724">
        <v>6</v>
      </c>
      <c r="S1148" s="740">
        <v>0.8571428571428571</v>
      </c>
      <c r="T1148" s="807">
        <v>3</v>
      </c>
      <c r="U1148" s="763">
        <v>0.75</v>
      </c>
    </row>
    <row r="1149" spans="1:21" ht="14.4" customHeight="1" x14ac:dyDescent="0.3">
      <c r="A1149" s="723">
        <v>4</v>
      </c>
      <c r="B1149" s="724" t="s">
        <v>2111</v>
      </c>
      <c r="C1149" s="724" t="s">
        <v>2400</v>
      </c>
      <c r="D1149" s="805" t="s">
        <v>4070</v>
      </c>
      <c r="E1149" s="806" t="s">
        <v>2447</v>
      </c>
      <c r="F1149" s="724" t="s">
        <v>2396</v>
      </c>
      <c r="G1149" s="724" t="s">
        <v>2746</v>
      </c>
      <c r="H1149" s="724" t="s">
        <v>563</v>
      </c>
      <c r="I1149" s="724" t="s">
        <v>2855</v>
      </c>
      <c r="J1149" s="724" t="s">
        <v>2856</v>
      </c>
      <c r="K1149" s="724" t="s">
        <v>2849</v>
      </c>
      <c r="L1149" s="725">
        <v>300</v>
      </c>
      <c r="M1149" s="725">
        <v>900</v>
      </c>
      <c r="N1149" s="724">
        <v>3</v>
      </c>
      <c r="O1149" s="807">
        <v>3</v>
      </c>
      <c r="P1149" s="725">
        <v>900</v>
      </c>
      <c r="Q1149" s="740">
        <v>1</v>
      </c>
      <c r="R1149" s="724">
        <v>3</v>
      </c>
      <c r="S1149" s="740">
        <v>1</v>
      </c>
      <c r="T1149" s="807">
        <v>3</v>
      </c>
      <c r="U1149" s="763">
        <v>1</v>
      </c>
    </row>
    <row r="1150" spans="1:21" ht="14.4" customHeight="1" x14ac:dyDescent="0.3">
      <c r="A1150" s="723">
        <v>4</v>
      </c>
      <c r="B1150" s="724" t="s">
        <v>2111</v>
      </c>
      <c r="C1150" s="724" t="s">
        <v>2400</v>
      </c>
      <c r="D1150" s="805" t="s">
        <v>4070</v>
      </c>
      <c r="E1150" s="806" t="s">
        <v>2447</v>
      </c>
      <c r="F1150" s="724" t="s">
        <v>2396</v>
      </c>
      <c r="G1150" s="724" t="s">
        <v>2746</v>
      </c>
      <c r="H1150" s="724" t="s">
        <v>563</v>
      </c>
      <c r="I1150" s="724" t="s">
        <v>3280</v>
      </c>
      <c r="J1150" s="724" t="s">
        <v>3281</v>
      </c>
      <c r="K1150" s="724" t="s">
        <v>2776</v>
      </c>
      <c r="L1150" s="725">
        <v>193.9</v>
      </c>
      <c r="M1150" s="725">
        <v>193.9</v>
      </c>
      <c r="N1150" s="724">
        <v>1</v>
      </c>
      <c r="O1150" s="807">
        <v>1</v>
      </c>
      <c r="P1150" s="725">
        <v>193.9</v>
      </c>
      <c r="Q1150" s="740">
        <v>1</v>
      </c>
      <c r="R1150" s="724">
        <v>1</v>
      </c>
      <c r="S1150" s="740">
        <v>1</v>
      </c>
      <c r="T1150" s="807">
        <v>1</v>
      </c>
      <c r="U1150" s="763">
        <v>1</v>
      </c>
    </row>
    <row r="1151" spans="1:21" ht="14.4" customHeight="1" x14ac:dyDescent="0.3">
      <c r="A1151" s="723">
        <v>4</v>
      </c>
      <c r="B1151" s="724" t="s">
        <v>2111</v>
      </c>
      <c r="C1151" s="724" t="s">
        <v>2400</v>
      </c>
      <c r="D1151" s="805" t="s">
        <v>4070</v>
      </c>
      <c r="E1151" s="806" t="s">
        <v>2447</v>
      </c>
      <c r="F1151" s="724" t="s">
        <v>2396</v>
      </c>
      <c r="G1151" s="724" t="s">
        <v>2746</v>
      </c>
      <c r="H1151" s="724" t="s">
        <v>563</v>
      </c>
      <c r="I1151" s="724" t="s">
        <v>3288</v>
      </c>
      <c r="J1151" s="724" t="s">
        <v>3289</v>
      </c>
      <c r="K1151" s="724" t="s">
        <v>3290</v>
      </c>
      <c r="L1151" s="725">
        <v>5343.9</v>
      </c>
      <c r="M1151" s="725">
        <v>16031.699999999999</v>
      </c>
      <c r="N1151" s="724">
        <v>3</v>
      </c>
      <c r="O1151" s="807">
        <v>1</v>
      </c>
      <c r="P1151" s="725">
        <v>16031.699999999999</v>
      </c>
      <c r="Q1151" s="740">
        <v>1</v>
      </c>
      <c r="R1151" s="724">
        <v>3</v>
      </c>
      <c r="S1151" s="740">
        <v>1</v>
      </c>
      <c r="T1151" s="807">
        <v>1</v>
      </c>
      <c r="U1151" s="763">
        <v>1</v>
      </c>
    </row>
    <row r="1152" spans="1:21" ht="14.4" customHeight="1" x14ac:dyDescent="0.3">
      <c r="A1152" s="723">
        <v>4</v>
      </c>
      <c r="B1152" s="724" t="s">
        <v>2111</v>
      </c>
      <c r="C1152" s="724" t="s">
        <v>2400</v>
      </c>
      <c r="D1152" s="805" t="s">
        <v>4070</v>
      </c>
      <c r="E1152" s="806" t="s">
        <v>2447</v>
      </c>
      <c r="F1152" s="724" t="s">
        <v>2396</v>
      </c>
      <c r="G1152" s="724" t="s">
        <v>2746</v>
      </c>
      <c r="H1152" s="724" t="s">
        <v>563</v>
      </c>
      <c r="I1152" s="724" t="s">
        <v>3297</v>
      </c>
      <c r="J1152" s="724" t="s">
        <v>3298</v>
      </c>
      <c r="K1152" s="724" t="s">
        <v>3299</v>
      </c>
      <c r="L1152" s="725">
        <v>761.3</v>
      </c>
      <c r="M1152" s="725">
        <v>15987.3</v>
      </c>
      <c r="N1152" s="724">
        <v>21</v>
      </c>
      <c r="O1152" s="807">
        <v>3</v>
      </c>
      <c r="P1152" s="725">
        <v>15987.3</v>
      </c>
      <c r="Q1152" s="740">
        <v>1</v>
      </c>
      <c r="R1152" s="724">
        <v>21</v>
      </c>
      <c r="S1152" s="740">
        <v>1</v>
      </c>
      <c r="T1152" s="807">
        <v>3</v>
      </c>
      <c r="U1152" s="763">
        <v>1</v>
      </c>
    </row>
    <row r="1153" spans="1:21" ht="14.4" customHeight="1" x14ac:dyDescent="0.3">
      <c r="A1153" s="723">
        <v>4</v>
      </c>
      <c r="B1153" s="724" t="s">
        <v>2111</v>
      </c>
      <c r="C1153" s="724" t="s">
        <v>2400</v>
      </c>
      <c r="D1153" s="805" t="s">
        <v>4070</v>
      </c>
      <c r="E1153" s="806" t="s">
        <v>2447</v>
      </c>
      <c r="F1153" s="724" t="s">
        <v>2396</v>
      </c>
      <c r="G1153" s="724" t="s">
        <v>2746</v>
      </c>
      <c r="H1153" s="724" t="s">
        <v>563</v>
      </c>
      <c r="I1153" s="724" t="s">
        <v>2866</v>
      </c>
      <c r="J1153" s="724" t="s">
        <v>2864</v>
      </c>
      <c r="K1153" s="724" t="s">
        <v>2867</v>
      </c>
      <c r="L1153" s="725">
        <v>1500</v>
      </c>
      <c r="M1153" s="725">
        <v>36000</v>
      </c>
      <c r="N1153" s="724">
        <v>24</v>
      </c>
      <c r="O1153" s="807">
        <v>3</v>
      </c>
      <c r="P1153" s="725">
        <v>36000</v>
      </c>
      <c r="Q1153" s="740">
        <v>1</v>
      </c>
      <c r="R1153" s="724">
        <v>24</v>
      </c>
      <c r="S1153" s="740">
        <v>1</v>
      </c>
      <c r="T1153" s="807">
        <v>3</v>
      </c>
      <c r="U1153" s="763">
        <v>1</v>
      </c>
    </row>
    <row r="1154" spans="1:21" ht="14.4" customHeight="1" x14ac:dyDescent="0.3">
      <c r="A1154" s="723">
        <v>4</v>
      </c>
      <c r="B1154" s="724" t="s">
        <v>2111</v>
      </c>
      <c r="C1154" s="724" t="s">
        <v>2400</v>
      </c>
      <c r="D1154" s="805" t="s">
        <v>4070</v>
      </c>
      <c r="E1154" s="806" t="s">
        <v>2447</v>
      </c>
      <c r="F1154" s="724" t="s">
        <v>2396</v>
      </c>
      <c r="G1154" s="724" t="s">
        <v>2746</v>
      </c>
      <c r="H1154" s="724" t="s">
        <v>563</v>
      </c>
      <c r="I1154" s="724" t="s">
        <v>2868</v>
      </c>
      <c r="J1154" s="724" t="s">
        <v>2869</v>
      </c>
      <c r="K1154" s="724" t="s">
        <v>2870</v>
      </c>
      <c r="L1154" s="725">
        <v>159.5</v>
      </c>
      <c r="M1154" s="725">
        <v>159.5</v>
      </c>
      <c r="N1154" s="724">
        <v>1</v>
      </c>
      <c r="O1154" s="807">
        <v>1</v>
      </c>
      <c r="P1154" s="725">
        <v>159.5</v>
      </c>
      <c r="Q1154" s="740">
        <v>1</v>
      </c>
      <c r="R1154" s="724">
        <v>1</v>
      </c>
      <c r="S1154" s="740">
        <v>1</v>
      </c>
      <c r="T1154" s="807">
        <v>1</v>
      </c>
      <c r="U1154" s="763">
        <v>1</v>
      </c>
    </row>
    <row r="1155" spans="1:21" ht="14.4" customHeight="1" x14ac:dyDescent="0.3">
      <c r="A1155" s="723">
        <v>4</v>
      </c>
      <c r="B1155" s="724" t="s">
        <v>2111</v>
      </c>
      <c r="C1155" s="724" t="s">
        <v>2400</v>
      </c>
      <c r="D1155" s="805" t="s">
        <v>4070</v>
      </c>
      <c r="E1155" s="806" t="s">
        <v>2447</v>
      </c>
      <c r="F1155" s="724" t="s">
        <v>2396</v>
      </c>
      <c r="G1155" s="724" t="s">
        <v>2746</v>
      </c>
      <c r="H1155" s="724" t="s">
        <v>563</v>
      </c>
      <c r="I1155" s="724" t="s">
        <v>2877</v>
      </c>
      <c r="J1155" s="724" t="s">
        <v>2878</v>
      </c>
      <c r="K1155" s="724" t="s">
        <v>2879</v>
      </c>
      <c r="L1155" s="725">
        <v>2816</v>
      </c>
      <c r="M1155" s="725">
        <v>16896</v>
      </c>
      <c r="N1155" s="724">
        <v>6</v>
      </c>
      <c r="O1155" s="807">
        <v>1</v>
      </c>
      <c r="P1155" s="725">
        <v>16896</v>
      </c>
      <c r="Q1155" s="740">
        <v>1</v>
      </c>
      <c r="R1155" s="724">
        <v>6</v>
      </c>
      <c r="S1155" s="740">
        <v>1</v>
      </c>
      <c r="T1155" s="807">
        <v>1</v>
      </c>
      <c r="U1155" s="763">
        <v>1</v>
      </c>
    </row>
    <row r="1156" spans="1:21" ht="14.4" customHeight="1" x14ac:dyDescent="0.3">
      <c r="A1156" s="723">
        <v>4</v>
      </c>
      <c r="B1156" s="724" t="s">
        <v>2111</v>
      </c>
      <c r="C1156" s="724" t="s">
        <v>2400</v>
      </c>
      <c r="D1156" s="805" t="s">
        <v>4070</v>
      </c>
      <c r="E1156" s="806" t="s">
        <v>2447</v>
      </c>
      <c r="F1156" s="724" t="s">
        <v>2396</v>
      </c>
      <c r="G1156" s="724" t="s">
        <v>2746</v>
      </c>
      <c r="H1156" s="724" t="s">
        <v>563</v>
      </c>
      <c r="I1156" s="724" t="s">
        <v>2880</v>
      </c>
      <c r="J1156" s="724" t="s">
        <v>2881</v>
      </c>
      <c r="K1156" s="724" t="s">
        <v>2882</v>
      </c>
      <c r="L1156" s="725">
        <v>319</v>
      </c>
      <c r="M1156" s="725">
        <v>319</v>
      </c>
      <c r="N1156" s="724">
        <v>1</v>
      </c>
      <c r="O1156" s="807">
        <v>1</v>
      </c>
      <c r="P1156" s="725">
        <v>319</v>
      </c>
      <c r="Q1156" s="740">
        <v>1</v>
      </c>
      <c r="R1156" s="724">
        <v>1</v>
      </c>
      <c r="S1156" s="740">
        <v>1</v>
      </c>
      <c r="T1156" s="807">
        <v>1</v>
      </c>
      <c r="U1156" s="763">
        <v>1</v>
      </c>
    </row>
    <row r="1157" spans="1:21" ht="14.4" customHeight="1" x14ac:dyDescent="0.3">
      <c r="A1157" s="723">
        <v>4</v>
      </c>
      <c r="B1157" s="724" t="s">
        <v>2111</v>
      </c>
      <c r="C1157" s="724" t="s">
        <v>2400</v>
      </c>
      <c r="D1157" s="805" t="s">
        <v>4070</v>
      </c>
      <c r="E1157" s="806" t="s">
        <v>2447</v>
      </c>
      <c r="F1157" s="724" t="s">
        <v>2396</v>
      </c>
      <c r="G1157" s="724" t="s">
        <v>2746</v>
      </c>
      <c r="H1157" s="724" t="s">
        <v>563</v>
      </c>
      <c r="I1157" s="724" t="s">
        <v>2885</v>
      </c>
      <c r="J1157" s="724" t="s">
        <v>2886</v>
      </c>
      <c r="K1157" s="724" t="s">
        <v>2887</v>
      </c>
      <c r="L1157" s="725">
        <v>3000</v>
      </c>
      <c r="M1157" s="725">
        <v>9000</v>
      </c>
      <c r="N1157" s="724">
        <v>3</v>
      </c>
      <c r="O1157" s="807">
        <v>1</v>
      </c>
      <c r="P1157" s="725">
        <v>9000</v>
      </c>
      <c r="Q1157" s="740">
        <v>1</v>
      </c>
      <c r="R1157" s="724">
        <v>3</v>
      </c>
      <c r="S1157" s="740">
        <v>1</v>
      </c>
      <c r="T1157" s="807">
        <v>1</v>
      </c>
      <c r="U1157" s="763">
        <v>1</v>
      </c>
    </row>
    <row r="1158" spans="1:21" ht="14.4" customHeight="1" x14ac:dyDescent="0.3">
      <c r="A1158" s="723">
        <v>4</v>
      </c>
      <c r="B1158" s="724" t="s">
        <v>2111</v>
      </c>
      <c r="C1158" s="724" t="s">
        <v>2400</v>
      </c>
      <c r="D1158" s="805" t="s">
        <v>4070</v>
      </c>
      <c r="E1158" s="806" t="s">
        <v>2447</v>
      </c>
      <c r="F1158" s="724" t="s">
        <v>2396</v>
      </c>
      <c r="G1158" s="724" t="s">
        <v>2746</v>
      </c>
      <c r="H1158" s="724" t="s">
        <v>563</v>
      </c>
      <c r="I1158" s="724" t="s">
        <v>3317</v>
      </c>
      <c r="J1158" s="724" t="s">
        <v>3318</v>
      </c>
      <c r="K1158" s="724" t="s">
        <v>3319</v>
      </c>
      <c r="L1158" s="725">
        <v>3000</v>
      </c>
      <c r="M1158" s="725">
        <v>9000</v>
      </c>
      <c r="N1158" s="724">
        <v>3</v>
      </c>
      <c r="O1158" s="807">
        <v>1</v>
      </c>
      <c r="P1158" s="725">
        <v>9000</v>
      </c>
      <c r="Q1158" s="740">
        <v>1</v>
      </c>
      <c r="R1158" s="724">
        <v>3</v>
      </c>
      <c r="S1158" s="740">
        <v>1</v>
      </c>
      <c r="T1158" s="807">
        <v>1</v>
      </c>
      <c r="U1158" s="763">
        <v>1</v>
      </c>
    </row>
    <row r="1159" spans="1:21" ht="14.4" customHeight="1" x14ac:dyDescent="0.3">
      <c r="A1159" s="723">
        <v>4</v>
      </c>
      <c r="B1159" s="724" t="s">
        <v>2111</v>
      </c>
      <c r="C1159" s="724" t="s">
        <v>2400</v>
      </c>
      <c r="D1159" s="805" t="s">
        <v>4070</v>
      </c>
      <c r="E1159" s="806" t="s">
        <v>2447</v>
      </c>
      <c r="F1159" s="724" t="s">
        <v>2396</v>
      </c>
      <c r="G1159" s="724" t="s">
        <v>2746</v>
      </c>
      <c r="H1159" s="724" t="s">
        <v>563</v>
      </c>
      <c r="I1159" s="724" t="s">
        <v>2897</v>
      </c>
      <c r="J1159" s="724" t="s">
        <v>2898</v>
      </c>
      <c r="K1159" s="724" t="s">
        <v>2899</v>
      </c>
      <c r="L1159" s="725">
        <v>1124.9000000000001</v>
      </c>
      <c r="M1159" s="725">
        <v>8999.2000000000007</v>
      </c>
      <c r="N1159" s="724">
        <v>8</v>
      </c>
      <c r="O1159" s="807">
        <v>3</v>
      </c>
      <c r="P1159" s="725">
        <v>3374.7000000000003</v>
      </c>
      <c r="Q1159" s="740">
        <v>0.375</v>
      </c>
      <c r="R1159" s="724">
        <v>3</v>
      </c>
      <c r="S1159" s="740">
        <v>0.375</v>
      </c>
      <c r="T1159" s="807">
        <v>1</v>
      </c>
      <c r="U1159" s="763">
        <v>0.33333333333333331</v>
      </c>
    </row>
    <row r="1160" spans="1:21" ht="14.4" customHeight="1" x14ac:dyDescent="0.3">
      <c r="A1160" s="723">
        <v>4</v>
      </c>
      <c r="B1160" s="724" t="s">
        <v>2111</v>
      </c>
      <c r="C1160" s="724" t="s">
        <v>2400</v>
      </c>
      <c r="D1160" s="805" t="s">
        <v>4070</v>
      </c>
      <c r="E1160" s="806" t="s">
        <v>2447</v>
      </c>
      <c r="F1160" s="724" t="s">
        <v>2396</v>
      </c>
      <c r="G1160" s="724" t="s">
        <v>2746</v>
      </c>
      <c r="H1160" s="724" t="s">
        <v>563</v>
      </c>
      <c r="I1160" s="724" t="s">
        <v>2902</v>
      </c>
      <c r="J1160" s="724" t="s">
        <v>2903</v>
      </c>
      <c r="K1160" s="724" t="s">
        <v>2904</v>
      </c>
      <c r="L1160" s="725">
        <v>299.25</v>
      </c>
      <c r="M1160" s="725">
        <v>897.75</v>
      </c>
      <c r="N1160" s="724">
        <v>3</v>
      </c>
      <c r="O1160" s="807">
        <v>1</v>
      </c>
      <c r="P1160" s="725">
        <v>897.75</v>
      </c>
      <c r="Q1160" s="740">
        <v>1</v>
      </c>
      <c r="R1160" s="724">
        <v>3</v>
      </c>
      <c r="S1160" s="740">
        <v>1</v>
      </c>
      <c r="T1160" s="807">
        <v>1</v>
      </c>
      <c r="U1160" s="763">
        <v>1</v>
      </c>
    </row>
    <row r="1161" spans="1:21" ht="14.4" customHeight="1" x14ac:dyDescent="0.3">
      <c r="A1161" s="723">
        <v>4</v>
      </c>
      <c r="B1161" s="724" t="s">
        <v>2111</v>
      </c>
      <c r="C1161" s="724" t="s">
        <v>2400</v>
      </c>
      <c r="D1161" s="805" t="s">
        <v>4070</v>
      </c>
      <c r="E1161" s="806" t="s">
        <v>2447</v>
      </c>
      <c r="F1161" s="724" t="s">
        <v>2396</v>
      </c>
      <c r="G1161" s="724" t="s">
        <v>2746</v>
      </c>
      <c r="H1161" s="724" t="s">
        <v>563</v>
      </c>
      <c r="I1161" s="724" t="s">
        <v>3323</v>
      </c>
      <c r="J1161" s="724" t="s">
        <v>2853</v>
      </c>
      <c r="K1161" s="724" t="s">
        <v>3324</v>
      </c>
      <c r="L1161" s="725">
        <v>3000</v>
      </c>
      <c r="M1161" s="725">
        <v>9000</v>
      </c>
      <c r="N1161" s="724">
        <v>3</v>
      </c>
      <c r="O1161" s="807">
        <v>1</v>
      </c>
      <c r="P1161" s="725">
        <v>9000</v>
      </c>
      <c r="Q1161" s="740">
        <v>1</v>
      </c>
      <c r="R1161" s="724">
        <v>3</v>
      </c>
      <c r="S1161" s="740">
        <v>1</v>
      </c>
      <c r="T1161" s="807">
        <v>1</v>
      </c>
      <c r="U1161" s="763">
        <v>1</v>
      </c>
    </row>
    <row r="1162" spans="1:21" ht="14.4" customHeight="1" x14ac:dyDescent="0.3">
      <c r="A1162" s="723">
        <v>4</v>
      </c>
      <c r="B1162" s="724" t="s">
        <v>2111</v>
      </c>
      <c r="C1162" s="724" t="s">
        <v>2400</v>
      </c>
      <c r="D1162" s="805" t="s">
        <v>4070</v>
      </c>
      <c r="E1162" s="806" t="s">
        <v>2447</v>
      </c>
      <c r="F1162" s="724" t="s">
        <v>2396</v>
      </c>
      <c r="G1162" s="724" t="s">
        <v>2746</v>
      </c>
      <c r="H1162" s="724" t="s">
        <v>563</v>
      </c>
      <c r="I1162" s="724" t="s">
        <v>2905</v>
      </c>
      <c r="J1162" s="724" t="s">
        <v>2906</v>
      </c>
      <c r="K1162" s="724" t="s">
        <v>2776</v>
      </c>
      <c r="L1162" s="725">
        <v>311</v>
      </c>
      <c r="M1162" s="725">
        <v>1866</v>
      </c>
      <c r="N1162" s="724">
        <v>6</v>
      </c>
      <c r="O1162" s="807">
        <v>3</v>
      </c>
      <c r="P1162" s="725">
        <v>1866</v>
      </c>
      <c r="Q1162" s="740">
        <v>1</v>
      </c>
      <c r="R1162" s="724">
        <v>6</v>
      </c>
      <c r="S1162" s="740">
        <v>1</v>
      </c>
      <c r="T1162" s="807">
        <v>3</v>
      </c>
      <c r="U1162" s="763">
        <v>1</v>
      </c>
    </row>
    <row r="1163" spans="1:21" ht="14.4" customHeight="1" x14ac:dyDescent="0.3">
      <c r="A1163" s="723">
        <v>4</v>
      </c>
      <c r="B1163" s="724" t="s">
        <v>2111</v>
      </c>
      <c r="C1163" s="724" t="s">
        <v>2400</v>
      </c>
      <c r="D1163" s="805" t="s">
        <v>4070</v>
      </c>
      <c r="E1163" s="806" t="s">
        <v>2447</v>
      </c>
      <c r="F1163" s="724" t="s">
        <v>2396</v>
      </c>
      <c r="G1163" s="724" t="s">
        <v>2746</v>
      </c>
      <c r="H1163" s="724" t="s">
        <v>563</v>
      </c>
      <c r="I1163" s="724" t="s">
        <v>2907</v>
      </c>
      <c r="J1163" s="724" t="s">
        <v>2908</v>
      </c>
      <c r="K1163" s="724" t="s">
        <v>2909</v>
      </c>
      <c r="L1163" s="725">
        <v>2815.92</v>
      </c>
      <c r="M1163" s="725">
        <v>16895.52</v>
      </c>
      <c r="N1163" s="724">
        <v>6</v>
      </c>
      <c r="O1163" s="807">
        <v>1</v>
      </c>
      <c r="P1163" s="725">
        <v>16895.52</v>
      </c>
      <c r="Q1163" s="740">
        <v>1</v>
      </c>
      <c r="R1163" s="724">
        <v>6</v>
      </c>
      <c r="S1163" s="740">
        <v>1</v>
      </c>
      <c r="T1163" s="807">
        <v>1</v>
      </c>
      <c r="U1163" s="763">
        <v>1</v>
      </c>
    </row>
    <row r="1164" spans="1:21" ht="14.4" customHeight="1" x14ac:dyDescent="0.3">
      <c r="A1164" s="723">
        <v>4</v>
      </c>
      <c r="B1164" s="724" t="s">
        <v>2111</v>
      </c>
      <c r="C1164" s="724" t="s">
        <v>2400</v>
      </c>
      <c r="D1164" s="805" t="s">
        <v>4070</v>
      </c>
      <c r="E1164" s="806" t="s">
        <v>2447</v>
      </c>
      <c r="F1164" s="724" t="s">
        <v>2396</v>
      </c>
      <c r="G1164" s="724" t="s">
        <v>2746</v>
      </c>
      <c r="H1164" s="724" t="s">
        <v>563</v>
      </c>
      <c r="I1164" s="724" t="s">
        <v>3817</v>
      </c>
      <c r="J1164" s="724" t="s">
        <v>2946</v>
      </c>
      <c r="K1164" s="724" t="s">
        <v>3818</v>
      </c>
      <c r="L1164" s="725">
        <v>1449.99</v>
      </c>
      <c r="M1164" s="725">
        <v>8699.94</v>
      </c>
      <c r="N1164" s="724">
        <v>6</v>
      </c>
      <c r="O1164" s="807">
        <v>1</v>
      </c>
      <c r="P1164" s="725">
        <v>8699.94</v>
      </c>
      <c r="Q1164" s="740">
        <v>1</v>
      </c>
      <c r="R1164" s="724">
        <v>6</v>
      </c>
      <c r="S1164" s="740">
        <v>1</v>
      </c>
      <c r="T1164" s="807">
        <v>1</v>
      </c>
      <c r="U1164" s="763">
        <v>1</v>
      </c>
    </row>
    <row r="1165" spans="1:21" ht="14.4" customHeight="1" x14ac:dyDescent="0.3">
      <c r="A1165" s="723">
        <v>4</v>
      </c>
      <c r="B1165" s="724" t="s">
        <v>2111</v>
      </c>
      <c r="C1165" s="724" t="s">
        <v>2400</v>
      </c>
      <c r="D1165" s="805" t="s">
        <v>4070</v>
      </c>
      <c r="E1165" s="806" t="s">
        <v>2447</v>
      </c>
      <c r="F1165" s="724" t="s">
        <v>2396</v>
      </c>
      <c r="G1165" s="724" t="s">
        <v>2746</v>
      </c>
      <c r="H1165" s="724" t="s">
        <v>563</v>
      </c>
      <c r="I1165" s="724" t="s">
        <v>2919</v>
      </c>
      <c r="J1165" s="724" t="s">
        <v>2920</v>
      </c>
      <c r="K1165" s="724" t="s">
        <v>2921</v>
      </c>
      <c r="L1165" s="725">
        <v>1435.97</v>
      </c>
      <c r="M1165" s="725">
        <v>2871.94</v>
      </c>
      <c r="N1165" s="724">
        <v>2</v>
      </c>
      <c r="O1165" s="807">
        <v>1</v>
      </c>
      <c r="P1165" s="725">
        <v>2871.94</v>
      </c>
      <c r="Q1165" s="740">
        <v>1</v>
      </c>
      <c r="R1165" s="724">
        <v>2</v>
      </c>
      <c r="S1165" s="740">
        <v>1</v>
      </c>
      <c r="T1165" s="807">
        <v>1</v>
      </c>
      <c r="U1165" s="763">
        <v>1</v>
      </c>
    </row>
    <row r="1166" spans="1:21" ht="14.4" customHeight="1" x14ac:dyDescent="0.3">
      <c r="A1166" s="723">
        <v>4</v>
      </c>
      <c r="B1166" s="724" t="s">
        <v>2111</v>
      </c>
      <c r="C1166" s="724" t="s">
        <v>2400</v>
      </c>
      <c r="D1166" s="805" t="s">
        <v>4070</v>
      </c>
      <c r="E1166" s="806" t="s">
        <v>2447</v>
      </c>
      <c r="F1166" s="724" t="s">
        <v>2396</v>
      </c>
      <c r="G1166" s="724" t="s">
        <v>2746</v>
      </c>
      <c r="H1166" s="724" t="s">
        <v>563</v>
      </c>
      <c r="I1166" s="724" t="s">
        <v>3327</v>
      </c>
      <c r="J1166" s="724" t="s">
        <v>3328</v>
      </c>
      <c r="K1166" s="724" t="s">
        <v>3329</v>
      </c>
      <c r="L1166" s="725">
        <v>517</v>
      </c>
      <c r="M1166" s="725">
        <v>2585</v>
      </c>
      <c r="N1166" s="724">
        <v>5</v>
      </c>
      <c r="O1166" s="807">
        <v>2</v>
      </c>
      <c r="P1166" s="725">
        <v>1034</v>
      </c>
      <c r="Q1166" s="740">
        <v>0.4</v>
      </c>
      <c r="R1166" s="724">
        <v>2</v>
      </c>
      <c r="S1166" s="740">
        <v>0.4</v>
      </c>
      <c r="T1166" s="807">
        <v>1</v>
      </c>
      <c r="U1166" s="763">
        <v>0.5</v>
      </c>
    </row>
    <row r="1167" spans="1:21" ht="14.4" customHeight="1" x14ac:dyDescent="0.3">
      <c r="A1167" s="723">
        <v>4</v>
      </c>
      <c r="B1167" s="724" t="s">
        <v>2111</v>
      </c>
      <c r="C1167" s="724" t="s">
        <v>2400</v>
      </c>
      <c r="D1167" s="805" t="s">
        <v>4070</v>
      </c>
      <c r="E1167" s="806" t="s">
        <v>2447</v>
      </c>
      <c r="F1167" s="724" t="s">
        <v>2396</v>
      </c>
      <c r="G1167" s="724" t="s">
        <v>2746</v>
      </c>
      <c r="H1167" s="724" t="s">
        <v>563</v>
      </c>
      <c r="I1167" s="724" t="s">
        <v>3819</v>
      </c>
      <c r="J1167" s="724" t="s">
        <v>3820</v>
      </c>
      <c r="K1167" s="724" t="s">
        <v>3821</v>
      </c>
      <c r="L1167" s="725">
        <v>1500.3</v>
      </c>
      <c r="M1167" s="725">
        <v>9001.7999999999993</v>
      </c>
      <c r="N1167" s="724">
        <v>6</v>
      </c>
      <c r="O1167" s="807">
        <v>1</v>
      </c>
      <c r="P1167" s="725">
        <v>9001.7999999999993</v>
      </c>
      <c r="Q1167" s="740">
        <v>1</v>
      </c>
      <c r="R1167" s="724">
        <v>6</v>
      </c>
      <c r="S1167" s="740">
        <v>1</v>
      </c>
      <c r="T1167" s="807">
        <v>1</v>
      </c>
      <c r="U1167" s="763">
        <v>1</v>
      </c>
    </row>
    <row r="1168" spans="1:21" ht="14.4" customHeight="1" x14ac:dyDescent="0.3">
      <c r="A1168" s="723">
        <v>4</v>
      </c>
      <c r="B1168" s="724" t="s">
        <v>2111</v>
      </c>
      <c r="C1168" s="724" t="s">
        <v>2400</v>
      </c>
      <c r="D1168" s="805" t="s">
        <v>4070</v>
      </c>
      <c r="E1168" s="806" t="s">
        <v>2447</v>
      </c>
      <c r="F1168" s="724" t="s">
        <v>2396</v>
      </c>
      <c r="G1168" s="724" t="s">
        <v>2746</v>
      </c>
      <c r="H1168" s="724" t="s">
        <v>563</v>
      </c>
      <c r="I1168" s="724" t="s">
        <v>3822</v>
      </c>
      <c r="J1168" s="724" t="s">
        <v>2943</v>
      </c>
      <c r="K1168" s="724" t="s">
        <v>3823</v>
      </c>
      <c r="L1168" s="725">
        <v>1499.54</v>
      </c>
      <c r="M1168" s="725">
        <v>8997.24</v>
      </c>
      <c r="N1168" s="724">
        <v>6</v>
      </c>
      <c r="O1168" s="807">
        <v>1</v>
      </c>
      <c r="P1168" s="725">
        <v>8997.24</v>
      </c>
      <c r="Q1168" s="740">
        <v>1</v>
      </c>
      <c r="R1168" s="724">
        <v>6</v>
      </c>
      <c r="S1168" s="740">
        <v>1</v>
      </c>
      <c r="T1168" s="807">
        <v>1</v>
      </c>
      <c r="U1168" s="763">
        <v>1</v>
      </c>
    </row>
    <row r="1169" spans="1:21" ht="14.4" customHeight="1" x14ac:dyDescent="0.3">
      <c r="A1169" s="723">
        <v>4</v>
      </c>
      <c r="B1169" s="724" t="s">
        <v>2111</v>
      </c>
      <c r="C1169" s="724" t="s">
        <v>2400</v>
      </c>
      <c r="D1169" s="805" t="s">
        <v>4070</v>
      </c>
      <c r="E1169" s="806" t="s">
        <v>2447</v>
      </c>
      <c r="F1169" s="724" t="s">
        <v>2396</v>
      </c>
      <c r="G1169" s="724" t="s">
        <v>2746</v>
      </c>
      <c r="H1169" s="724" t="s">
        <v>563</v>
      </c>
      <c r="I1169" s="724" t="s">
        <v>3824</v>
      </c>
      <c r="J1169" s="724" t="s">
        <v>3343</v>
      </c>
      <c r="K1169" s="724" t="s">
        <v>3825</v>
      </c>
      <c r="L1169" s="725">
        <v>1781.3</v>
      </c>
      <c r="M1169" s="725">
        <v>16031.699999999999</v>
      </c>
      <c r="N1169" s="724">
        <v>9</v>
      </c>
      <c r="O1169" s="807">
        <v>1</v>
      </c>
      <c r="P1169" s="725">
        <v>16031.699999999999</v>
      </c>
      <c r="Q1169" s="740">
        <v>1</v>
      </c>
      <c r="R1169" s="724">
        <v>9</v>
      </c>
      <c r="S1169" s="740">
        <v>1</v>
      </c>
      <c r="T1169" s="807">
        <v>1</v>
      </c>
      <c r="U1169" s="763">
        <v>1</v>
      </c>
    </row>
    <row r="1170" spans="1:21" ht="14.4" customHeight="1" x14ac:dyDescent="0.3">
      <c r="A1170" s="723">
        <v>4</v>
      </c>
      <c r="B1170" s="724" t="s">
        <v>2111</v>
      </c>
      <c r="C1170" s="724" t="s">
        <v>2400</v>
      </c>
      <c r="D1170" s="805" t="s">
        <v>4070</v>
      </c>
      <c r="E1170" s="806" t="s">
        <v>2447</v>
      </c>
      <c r="F1170" s="724" t="s">
        <v>2396</v>
      </c>
      <c r="G1170" s="724" t="s">
        <v>2746</v>
      </c>
      <c r="H1170" s="724" t="s">
        <v>563</v>
      </c>
      <c r="I1170" s="724" t="s">
        <v>3356</v>
      </c>
      <c r="J1170" s="724" t="s">
        <v>3357</v>
      </c>
      <c r="K1170" s="724" t="s">
        <v>3358</v>
      </c>
      <c r="L1170" s="725">
        <v>1472.67</v>
      </c>
      <c r="M1170" s="725">
        <v>8836.02</v>
      </c>
      <c r="N1170" s="724">
        <v>6</v>
      </c>
      <c r="O1170" s="807">
        <v>1</v>
      </c>
      <c r="P1170" s="725"/>
      <c r="Q1170" s="740">
        <v>0</v>
      </c>
      <c r="R1170" s="724"/>
      <c r="S1170" s="740">
        <v>0</v>
      </c>
      <c r="T1170" s="807"/>
      <c r="U1170" s="763">
        <v>0</v>
      </c>
    </row>
    <row r="1171" spans="1:21" ht="14.4" customHeight="1" x14ac:dyDescent="0.3">
      <c r="A1171" s="723">
        <v>4</v>
      </c>
      <c r="B1171" s="724" t="s">
        <v>2111</v>
      </c>
      <c r="C1171" s="724" t="s">
        <v>2400</v>
      </c>
      <c r="D1171" s="805" t="s">
        <v>4070</v>
      </c>
      <c r="E1171" s="806" t="s">
        <v>2447</v>
      </c>
      <c r="F1171" s="724" t="s">
        <v>2396</v>
      </c>
      <c r="G1171" s="724" t="s">
        <v>2746</v>
      </c>
      <c r="H1171" s="724" t="s">
        <v>563</v>
      </c>
      <c r="I1171" s="724" t="s">
        <v>3826</v>
      </c>
      <c r="J1171" s="724" t="s">
        <v>2955</v>
      </c>
      <c r="K1171" s="724" t="s">
        <v>3827</v>
      </c>
      <c r="L1171" s="725">
        <v>1023.03</v>
      </c>
      <c r="M1171" s="725">
        <v>2046.06</v>
      </c>
      <c r="N1171" s="724">
        <v>2</v>
      </c>
      <c r="O1171" s="807">
        <v>1</v>
      </c>
      <c r="P1171" s="725">
        <v>2046.06</v>
      </c>
      <c r="Q1171" s="740">
        <v>1</v>
      </c>
      <c r="R1171" s="724">
        <v>2</v>
      </c>
      <c r="S1171" s="740">
        <v>1</v>
      </c>
      <c r="T1171" s="807">
        <v>1</v>
      </c>
      <c r="U1171" s="763">
        <v>1</v>
      </c>
    </row>
    <row r="1172" spans="1:21" ht="14.4" customHeight="1" x14ac:dyDescent="0.3">
      <c r="A1172" s="723">
        <v>4</v>
      </c>
      <c r="B1172" s="724" t="s">
        <v>2111</v>
      </c>
      <c r="C1172" s="724" t="s">
        <v>2400</v>
      </c>
      <c r="D1172" s="805" t="s">
        <v>4070</v>
      </c>
      <c r="E1172" s="806" t="s">
        <v>2447</v>
      </c>
      <c r="F1172" s="724" t="s">
        <v>2396</v>
      </c>
      <c r="G1172" s="724" t="s">
        <v>2746</v>
      </c>
      <c r="H1172" s="724" t="s">
        <v>563</v>
      </c>
      <c r="I1172" s="724" t="s">
        <v>3828</v>
      </c>
      <c r="J1172" s="724" t="s">
        <v>2958</v>
      </c>
      <c r="K1172" s="724" t="s">
        <v>3829</v>
      </c>
      <c r="L1172" s="725">
        <v>1137.67</v>
      </c>
      <c r="M1172" s="725">
        <v>2275.34</v>
      </c>
      <c r="N1172" s="724">
        <v>2</v>
      </c>
      <c r="O1172" s="807">
        <v>1</v>
      </c>
      <c r="P1172" s="725">
        <v>2275.34</v>
      </c>
      <c r="Q1172" s="740">
        <v>1</v>
      </c>
      <c r="R1172" s="724">
        <v>2</v>
      </c>
      <c r="S1172" s="740">
        <v>1</v>
      </c>
      <c r="T1172" s="807">
        <v>1</v>
      </c>
      <c r="U1172" s="763">
        <v>1</v>
      </c>
    </row>
    <row r="1173" spans="1:21" ht="14.4" customHeight="1" x14ac:dyDescent="0.3">
      <c r="A1173" s="723">
        <v>4</v>
      </c>
      <c r="B1173" s="724" t="s">
        <v>2111</v>
      </c>
      <c r="C1173" s="724" t="s">
        <v>2400</v>
      </c>
      <c r="D1173" s="805" t="s">
        <v>4070</v>
      </c>
      <c r="E1173" s="806" t="s">
        <v>2447</v>
      </c>
      <c r="F1173" s="724" t="s">
        <v>2396</v>
      </c>
      <c r="G1173" s="724" t="s">
        <v>2746</v>
      </c>
      <c r="H1173" s="724" t="s">
        <v>563</v>
      </c>
      <c r="I1173" s="724" t="s">
        <v>2960</v>
      </c>
      <c r="J1173" s="724" t="s">
        <v>2961</v>
      </c>
      <c r="K1173" s="724" t="s">
        <v>2962</v>
      </c>
      <c r="L1173" s="725">
        <v>984.16</v>
      </c>
      <c r="M1173" s="725">
        <v>984.16</v>
      </c>
      <c r="N1173" s="724">
        <v>1</v>
      </c>
      <c r="O1173" s="807">
        <v>1</v>
      </c>
      <c r="P1173" s="725">
        <v>984.16</v>
      </c>
      <c r="Q1173" s="740">
        <v>1</v>
      </c>
      <c r="R1173" s="724">
        <v>1</v>
      </c>
      <c r="S1173" s="740">
        <v>1</v>
      </c>
      <c r="T1173" s="807">
        <v>1</v>
      </c>
      <c r="U1173" s="763">
        <v>1</v>
      </c>
    </row>
    <row r="1174" spans="1:21" ht="14.4" customHeight="1" x14ac:dyDescent="0.3">
      <c r="A1174" s="723">
        <v>4</v>
      </c>
      <c r="B1174" s="724" t="s">
        <v>2111</v>
      </c>
      <c r="C1174" s="724" t="s">
        <v>2400</v>
      </c>
      <c r="D1174" s="805" t="s">
        <v>4070</v>
      </c>
      <c r="E1174" s="806" t="s">
        <v>2447</v>
      </c>
      <c r="F1174" s="724" t="s">
        <v>2396</v>
      </c>
      <c r="G1174" s="724" t="s">
        <v>2746</v>
      </c>
      <c r="H1174" s="724" t="s">
        <v>563</v>
      </c>
      <c r="I1174" s="724" t="s">
        <v>2973</v>
      </c>
      <c r="J1174" s="724" t="s">
        <v>2974</v>
      </c>
      <c r="K1174" s="724" t="s">
        <v>2975</v>
      </c>
      <c r="L1174" s="725">
        <v>300</v>
      </c>
      <c r="M1174" s="725">
        <v>1800</v>
      </c>
      <c r="N1174" s="724">
        <v>6</v>
      </c>
      <c r="O1174" s="807">
        <v>2</v>
      </c>
      <c r="P1174" s="725">
        <v>900</v>
      </c>
      <c r="Q1174" s="740">
        <v>0.5</v>
      </c>
      <c r="R1174" s="724">
        <v>3</v>
      </c>
      <c r="S1174" s="740">
        <v>0.5</v>
      </c>
      <c r="T1174" s="807">
        <v>1</v>
      </c>
      <c r="U1174" s="763">
        <v>0.5</v>
      </c>
    </row>
    <row r="1175" spans="1:21" ht="14.4" customHeight="1" x14ac:dyDescent="0.3">
      <c r="A1175" s="723">
        <v>4</v>
      </c>
      <c r="B1175" s="724" t="s">
        <v>2111</v>
      </c>
      <c r="C1175" s="724" t="s">
        <v>2400</v>
      </c>
      <c r="D1175" s="805" t="s">
        <v>4070</v>
      </c>
      <c r="E1175" s="806" t="s">
        <v>2447</v>
      </c>
      <c r="F1175" s="724" t="s">
        <v>2396</v>
      </c>
      <c r="G1175" s="724" t="s">
        <v>2746</v>
      </c>
      <c r="H1175" s="724" t="s">
        <v>563</v>
      </c>
      <c r="I1175" s="724" t="s">
        <v>3370</v>
      </c>
      <c r="J1175" s="724" t="s">
        <v>2955</v>
      </c>
      <c r="K1175" s="724" t="s">
        <v>3371</v>
      </c>
      <c r="L1175" s="725">
        <v>1023.03</v>
      </c>
      <c r="M1175" s="725">
        <v>2046.06</v>
      </c>
      <c r="N1175" s="724">
        <v>2</v>
      </c>
      <c r="O1175" s="807">
        <v>1</v>
      </c>
      <c r="P1175" s="725">
        <v>2046.06</v>
      </c>
      <c r="Q1175" s="740">
        <v>1</v>
      </c>
      <c r="R1175" s="724">
        <v>2</v>
      </c>
      <c r="S1175" s="740">
        <v>1</v>
      </c>
      <c r="T1175" s="807">
        <v>1</v>
      </c>
      <c r="U1175" s="763">
        <v>1</v>
      </c>
    </row>
    <row r="1176" spans="1:21" ht="14.4" customHeight="1" x14ac:dyDescent="0.3">
      <c r="A1176" s="723">
        <v>4</v>
      </c>
      <c r="B1176" s="724" t="s">
        <v>2111</v>
      </c>
      <c r="C1176" s="724" t="s">
        <v>2400</v>
      </c>
      <c r="D1176" s="805" t="s">
        <v>4070</v>
      </c>
      <c r="E1176" s="806" t="s">
        <v>2447</v>
      </c>
      <c r="F1176" s="724" t="s">
        <v>2396</v>
      </c>
      <c r="G1176" s="724" t="s">
        <v>2746</v>
      </c>
      <c r="H1176" s="724" t="s">
        <v>563</v>
      </c>
      <c r="I1176" s="724" t="s">
        <v>3372</v>
      </c>
      <c r="J1176" s="724" t="s">
        <v>2958</v>
      </c>
      <c r="K1176" s="724" t="s">
        <v>3373</v>
      </c>
      <c r="L1176" s="725">
        <v>1137.67</v>
      </c>
      <c r="M1176" s="725">
        <v>2275.34</v>
      </c>
      <c r="N1176" s="724">
        <v>2</v>
      </c>
      <c r="O1176" s="807">
        <v>1</v>
      </c>
      <c r="P1176" s="725">
        <v>2275.34</v>
      </c>
      <c r="Q1176" s="740">
        <v>1</v>
      </c>
      <c r="R1176" s="724">
        <v>2</v>
      </c>
      <c r="S1176" s="740">
        <v>1</v>
      </c>
      <c r="T1176" s="807">
        <v>1</v>
      </c>
      <c r="U1176" s="763">
        <v>1</v>
      </c>
    </row>
    <row r="1177" spans="1:21" ht="14.4" customHeight="1" x14ac:dyDescent="0.3">
      <c r="A1177" s="723">
        <v>4</v>
      </c>
      <c r="B1177" s="724" t="s">
        <v>2111</v>
      </c>
      <c r="C1177" s="724" t="s">
        <v>2400</v>
      </c>
      <c r="D1177" s="805" t="s">
        <v>4070</v>
      </c>
      <c r="E1177" s="806" t="s">
        <v>2447</v>
      </c>
      <c r="F1177" s="724" t="s">
        <v>2396</v>
      </c>
      <c r="G1177" s="724" t="s">
        <v>2746</v>
      </c>
      <c r="H1177" s="724" t="s">
        <v>563</v>
      </c>
      <c r="I1177" s="724" t="s">
        <v>3374</v>
      </c>
      <c r="J1177" s="724" t="s">
        <v>3375</v>
      </c>
      <c r="K1177" s="724" t="s">
        <v>3376</v>
      </c>
      <c r="L1177" s="725">
        <v>2833</v>
      </c>
      <c r="M1177" s="725">
        <v>2833</v>
      </c>
      <c r="N1177" s="724">
        <v>1</v>
      </c>
      <c r="O1177" s="807">
        <v>1</v>
      </c>
      <c r="P1177" s="725">
        <v>2833</v>
      </c>
      <c r="Q1177" s="740">
        <v>1</v>
      </c>
      <c r="R1177" s="724">
        <v>1</v>
      </c>
      <c r="S1177" s="740">
        <v>1</v>
      </c>
      <c r="T1177" s="807">
        <v>1</v>
      </c>
      <c r="U1177" s="763">
        <v>1</v>
      </c>
    </row>
    <row r="1178" spans="1:21" ht="14.4" customHeight="1" x14ac:dyDescent="0.3">
      <c r="A1178" s="723">
        <v>4</v>
      </c>
      <c r="B1178" s="724" t="s">
        <v>2111</v>
      </c>
      <c r="C1178" s="724" t="s">
        <v>2400</v>
      </c>
      <c r="D1178" s="805" t="s">
        <v>4070</v>
      </c>
      <c r="E1178" s="806" t="s">
        <v>2447</v>
      </c>
      <c r="F1178" s="724" t="s">
        <v>2396</v>
      </c>
      <c r="G1178" s="724" t="s">
        <v>2746</v>
      </c>
      <c r="H1178" s="724" t="s">
        <v>563</v>
      </c>
      <c r="I1178" s="724" t="s">
        <v>3377</v>
      </c>
      <c r="J1178" s="724" t="s">
        <v>3378</v>
      </c>
      <c r="K1178" s="724" t="s">
        <v>3379</v>
      </c>
      <c r="L1178" s="725">
        <v>3000</v>
      </c>
      <c r="M1178" s="725">
        <v>3000</v>
      </c>
      <c r="N1178" s="724">
        <v>1</v>
      </c>
      <c r="O1178" s="807">
        <v>1</v>
      </c>
      <c r="P1178" s="725"/>
      <c r="Q1178" s="740">
        <v>0</v>
      </c>
      <c r="R1178" s="724"/>
      <c r="S1178" s="740">
        <v>0</v>
      </c>
      <c r="T1178" s="807"/>
      <c r="U1178" s="763">
        <v>0</v>
      </c>
    </row>
    <row r="1179" spans="1:21" ht="14.4" customHeight="1" x14ac:dyDescent="0.3">
      <c r="A1179" s="723">
        <v>4</v>
      </c>
      <c r="B1179" s="724" t="s">
        <v>2111</v>
      </c>
      <c r="C1179" s="724" t="s">
        <v>2400</v>
      </c>
      <c r="D1179" s="805" t="s">
        <v>4070</v>
      </c>
      <c r="E1179" s="806" t="s">
        <v>2447</v>
      </c>
      <c r="F1179" s="724" t="s">
        <v>2396</v>
      </c>
      <c r="G1179" s="724" t="s">
        <v>2746</v>
      </c>
      <c r="H1179" s="724" t="s">
        <v>563</v>
      </c>
      <c r="I1179" s="724" t="s">
        <v>3385</v>
      </c>
      <c r="J1179" s="724" t="s">
        <v>3386</v>
      </c>
      <c r="K1179" s="724" t="s">
        <v>3387</v>
      </c>
      <c r="L1179" s="725">
        <v>537.87</v>
      </c>
      <c r="M1179" s="725">
        <v>537.87</v>
      </c>
      <c r="N1179" s="724">
        <v>1</v>
      </c>
      <c r="O1179" s="807">
        <v>1</v>
      </c>
      <c r="P1179" s="725">
        <v>537.87</v>
      </c>
      <c r="Q1179" s="740">
        <v>1</v>
      </c>
      <c r="R1179" s="724">
        <v>1</v>
      </c>
      <c r="S1179" s="740">
        <v>1</v>
      </c>
      <c r="T1179" s="807">
        <v>1</v>
      </c>
      <c r="U1179" s="763">
        <v>1</v>
      </c>
    </row>
    <row r="1180" spans="1:21" ht="14.4" customHeight="1" x14ac:dyDescent="0.3">
      <c r="A1180" s="723">
        <v>4</v>
      </c>
      <c r="B1180" s="724" t="s">
        <v>2111</v>
      </c>
      <c r="C1180" s="724" t="s">
        <v>2400</v>
      </c>
      <c r="D1180" s="805" t="s">
        <v>4070</v>
      </c>
      <c r="E1180" s="806" t="s">
        <v>2447</v>
      </c>
      <c r="F1180" s="724" t="s">
        <v>2396</v>
      </c>
      <c r="G1180" s="724" t="s">
        <v>2746</v>
      </c>
      <c r="H1180" s="724" t="s">
        <v>563</v>
      </c>
      <c r="I1180" s="724" t="s">
        <v>3388</v>
      </c>
      <c r="J1180" s="724" t="s">
        <v>3389</v>
      </c>
      <c r="K1180" s="724" t="s">
        <v>3390</v>
      </c>
      <c r="L1180" s="725">
        <v>128</v>
      </c>
      <c r="M1180" s="725">
        <v>128</v>
      </c>
      <c r="N1180" s="724">
        <v>1</v>
      </c>
      <c r="O1180" s="807">
        <v>1</v>
      </c>
      <c r="P1180" s="725">
        <v>128</v>
      </c>
      <c r="Q1180" s="740">
        <v>1</v>
      </c>
      <c r="R1180" s="724">
        <v>1</v>
      </c>
      <c r="S1180" s="740">
        <v>1</v>
      </c>
      <c r="T1180" s="807">
        <v>1</v>
      </c>
      <c r="U1180" s="763">
        <v>1</v>
      </c>
    </row>
    <row r="1181" spans="1:21" ht="14.4" customHeight="1" x14ac:dyDescent="0.3">
      <c r="A1181" s="723">
        <v>4</v>
      </c>
      <c r="B1181" s="724" t="s">
        <v>2111</v>
      </c>
      <c r="C1181" s="724" t="s">
        <v>2400</v>
      </c>
      <c r="D1181" s="805" t="s">
        <v>4070</v>
      </c>
      <c r="E1181" s="806" t="s">
        <v>2447</v>
      </c>
      <c r="F1181" s="724" t="s">
        <v>2396</v>
      </c>
      <c r="G1181" s="724" t="s">
        <v>2746</v>
      </c>
      <c r="H1181" s="724" t="s">
        <v>563</v>
      </c>
      <c r="I1181" s="724" t="s">
        <v>3830</v>
      </c>
      <c r="J1181" s="724" t="s">
        <v>3831</v>
      </c>
      <c r="K1181" s="724" t="s">
        <v>3832</v>
      </c>
      <c r="L1181" s="725">
        <v>1234.57</v>
      </c>
      <c r="M1181" s="725">
        <v>2469.14</v>
      </c>
      <c r="N1181" s="724">
        <v>2</v>
      </c>
      <c r="O1181" s="807">
        <v>1</v>
      </c>
      <c r="P1181" s="725">
        <v>2469.14</v>
      </c>
      <c r="Q1181" s="740">
        <v>1</v>
      </c>
      <c r="R1181" s="724">
        <v>2</v>
      </c>
      <c r="S1181" s="740">
        <v>1</v>
      </c>
      <c r="T1181" s="807">
        <v>1</v>
      </c>
      <c r="U1181" s="763">
        <v>1</v>
      </c>
    </row>
    <row r="1182" spans="1:21" ht="14.4" customHeight="1" x14ac:dyDescent="0.3">
      <c r="A1182" s="723">
        <v>4</v>
      </c>
      <c r="B1182" s="724" t="s">
        <v>2111</v>
      </c>
      <c r="C1182" s="724" t="s">
        <v>2400</v>
      </c>
      <c r="D1182" s="805" t="s">
        <v>4070</v>
      </c>
      <c r="E1182" s="806" t="s">
        <v>2447</v>
      </c>
      <c r="F1182" s="724" t="s">
        <v>2396</v>
      </c>
      <c r="G1182" s="724" t="s">
        <v>2746</v>
      </c>
      <c r="H1182" s="724" t="s">
        <v>563</v>
      </c>
      <c r="I1182" s="724" t="s">
        <v>3001</v>
      </c>
      <c r="J1182" s="724" t="s">
        <v>3002</v>
      </c>
      <c r="K1182" s="724" t="s">
        <v>3003</v>
      </c>
      <c r="L1182" s="725">
        <v>175</v>
      </c>
      <c r="M1182" s="725">
        <v>1225</v>
      </c>
      <c r="N1182" s="724">
        <v>7</v>
      </c>
      <c r="O1182" s="807">
        <v>2</v>
      </c>
      <c r="P1182" s="725">
        <v>350</v>
      </c>
      <c r="Q1182" s="740">
        <v>0.2857142857142857</v>
      </c>
      <c r="R1182" s="724">
        <v>2</v>
      </c>
      <c r="S1182" s="740">
        <v>0.2857142857142857</v>
      </c>
      <c r="T1182" s="807">
        <v>1</v>
      </c>
      <c r="U1182" s="763">
        <v>0.5</v>
      </c>
    </row>
    <row r="1183" spans="1:21" ht="14.4" customHeight="1" x14ac:dyDescent="0.3">
      <c r="A1183" s="723">
        <v>4</v>
      </c>
      <c r="B1183" s="724" t="s">
        <v>2111</v>
      </c>
      <c r="C1183" s="724" t="s">
        <v>2400</v>
      </c>
      <c r="D1183" s="805" t="s">
        <v>4070</v>
      </c>
      <c r="E1183" s="806" t="s">
        <v>2447</v>
      </c>
      <c r="F1183" s="724" t="s">
        <v>2396</v>
      </c>
      <c r="G1183" s="724" t="s">
        <v>2746</v>
      </c>
      <c r="H1183" s="724" t="s">
        <v>563</v>
      </c>
      <c r="I1183" s="724" t="s">
        <v>3004</v>
      </c>
      <c r="J1183" s="724" t="s">
        <v>3005</v>
      </c>
      <c r="K1183" s="724" t="s">
        <v>1774</v>
      </c>
      <c r="L1183" s="725">
        <v>1526.74</v>
      </c>
      <c r="M1183" s="725">
        <v>1526.74</v>
      </c>
      <c r="N1183" s="724">
        <v>1</v>
      </c>
      <c r="O1183" s="807">
        <v>1</v>
      </c>
      <c r="P1183" s="725"/>
      <c r="Q1183" s="740">
        <v>0</v>
      </c>
      <c r="R1183" s="724"/>
      <c r="S1183" s="740">
        <v>0</v>
      </c>
      <c r="T1183" s="807"/>
      <c r="U1183" s="763">
        <v>0</v>
      </c>
    </row>
    <row r="1184" spans="1:21" ht="14.4" customHeight="1" x14ac:dyDescent="0.3">
      <c r="A1184" s="723">
        <v>4</v>
      </c>
      <c r="B1184" s="724" t="s">
        <v>2111</v>
      </c>
      <c r="C1184" s="724" t="s">
        <v>2400</v>
      </c>
      <c r="D1184" s="805" t="s">
        <v>4070</v>
      </c>
      <c r="E1184" s="806" t="s">
        <v>2447</v>
      </c>
      <c r="F1184" s="724" t="s">
        <v>2396</v>
      </c>
      <c r="G1184" s="724" t="s">
        <v>2746</v>
      </c>
      <c r="H1184" s="724" t="s">
        <v>563</v>
      </c>
      <c r="I1184" s="724" t="s">
        <v>3833</v>
      </c>
      <c r="J1184" s="724" t="s">
        <v>3834</v>
      </c>
      <c r="K1184" s="724" t="s">
        <v>3835</v>
      </c>
      <c r="L1184" s="725">
        <v>188.16</v>
      </c>
      <c r="M1184" s="725">
        <v>188.16</v>
      </c>
      <c r="N1184" s="724">
        <v>1</v>
      </c>
      <c r="O1184" s="807">
        <v>1</v>
      </c>
      <c r="P1184" s="725">
        <v>188.16</v>
      </c>
      <c r="Q1184" s="740">
        <v>1</v>
      </c>
      <c r="R1184" s="724">
        <v>1</v>
      </c>
      <c r="S1184" s="740">
        <v>1</v>
      </c>
      <c r="T1184" s="807">
        <v>1</v>
      </c>
      <c r="U1184" s="763">
        <v>1</v>
      </c>
    </row>
    <row r="1185" spans="1:21" ht="14.4" customHeight="1" x14ac:dyDescent="0.3">
      <c r="A1185" s="723">
        <v>4</v>
      </c>
      <c r="B1185" s="724" t="s">
        <v>2111</v>
      </c>
      <c r="C1185" s="724" t="s">
        <v>2400</v>
      </c>
      <c r="D1185" s="805" t="s">
        <v>4070</v>
      </c>
      <c r="E1185" s="806" t="s">
        <v>2447</v>
      </c>
      <c r="F1185" s="724" t="s">
        <v>2396</v>
      </c>
      <c r="G1185" s="724" t="s">
        <v>2746</v>
      </c>
      <c r="H1185" s="724" t="s">
        <v>563</v>
      </c>
      <c r="I1185" s="724" t="s">
        <v>3836</v>
      </c>
      <c r="J1185" s="724" t="s">
        <v>3837</v>
      </c>
      <c r="K1185" s="724" t="s">
        <v>3838</v>
      </c>
      <c r="L1185" s="725">
        <v>2412.9</v>
      </c>
      <c r="M1185" s="725">
        <v>7238.7000000000007</v>
      </c>
      <c r="N1185" s="724">
        <v>3</v>
      </c>
      <c r="O1185" s="807">
        <v>1</v>
      </c>
      <c r="P1185" s="725">
        <v>7238.7000000000007</v>
      </c>
      <c r="Q1185" s="740">
        <v>1</v>
      </c>
      <c r="R1185" s="724">
        <v>3</v>
      </c>
      <c r="S1185" s="740">
        <v>1</v>
      </c>
      <c r="T1185" s="807">
        <v>1</v>
      </c>
      <c r="U1185" s="763">
        <v>1</v>
      </c>
    </row>
    <row r="1186" spans="1:21" ht="14.4" customHeight="1" x14ac:dyDescent="0.3">
      <c r="A1186" s="723">
        <v>4</v>
      </c>
      <c r="B1186" s="724" t="s">
        <v>2111</v>
      </c>
      <c r="C1186" s="724" t="s">
        <v>2400</v>
      </c>
      <c r="D1186" s="805" t="s">
        <v>4070</v>
      </c>
      <c r="E1186" s="806" t="s">
        <v>2447</v>
      </c>
      <c r="F1186" s="724" t="s">
        <v>2396</v>
      </c>
      <c r="G1186" s="724" t="s">
        <v>2746</v>
      </c>
      <c r="H1186" s="724" t="s">
        <v>563</v>
      </c>
      <c r="I1186" s="724" t="s">
        <v>3405</v>
      </c>
      <c r="J1186" s="724" t="s">
        <v>3406</v>
      </c>
      <c r="K1186" s="724" t="s">
        <v>3407</v>
      </c>
      <c r="L1186" s="725">
        <v>1249.73</v>
      </c>
      <c r="M1186" s="725">
        <v>11247.57</v>
      </c>
      <c r="N1186" s="724">
        <v>9</v>
      </c>
      <c r="O1186" s="807">
        <v>1</v>
      </c>
      <c r="P1186" s="725"/>
      <c r="Q1186" s="740">
        <v>0</v>
      </c>
      <c r="R1186" s="724"/>
      <c r="S1186" s="740">
        <v>0</v>
      </c>
      <c r="T1186" s="807"/>
      <c r="U1186" s="763">
        <v>0</v>
      </c>
    </row>
    <row r="1187" spans="1:21" ht="14.4" customHeight="1" x14ac:dyDescent="0.3">
      <c r="A1187" s="723">
        <v>4</v>
      </c>
      <c r="B1187" s="724" t="s">
        <v>2111</v>
      </c>
      <c r="C1187" s="724" t="s">
        <v>2400</v>
      </c>
      <c r="D1187" s="805" t="s">
        <v>4070</v>
      </c>
      <c r="E1187" s="806" t="s">
        <v>2447</v>
      </c>
      <c r="F1187" s="724" t="s">
        <v>2396</v>
      </c>
      <c r="G1187" s="724" t="s">
        <v>2746</v>
      </c>
      <c r="H1187" s="724" t="s">
        <v>563</v>
      </c>
      <c r="I1187" s="724" t="s">
        <v>3411</v>
      </c>
      <c r="J1187" s="724" t="s">
        <v>3412</v>
      </c>
      <c r="K1187" s="724" t="s">
        <v>3413</v>
      </c>
      <c r="L1187" s="725">
        <v>296.39999999999998</v>
      </c>
      <c r="M1187" s="725">
        <v>296.39999999999998</v>
      </c>
      <c r="N1187" s="724">
        <v>1</v>
      </c>
      <c r="O1187" s="807">
        <v>1</v>
      </c>
      <c r="P1187" s="725"/>
      <c r="Q1187" s="740">
        <v>0</v>
      </c>
      <c r="R1187" s="724"/>
      <c r="S1187" s="740">
        <v>0</v>
      </c>
      <c r="T1187" s="807"/>
      <c r="U1187" s="763">
        <v>0</v>
      </c>
    </row>
    <row r="1188" spans="1:21" ht="14.4" customHeight="1" x14ac:dyDescent="0.3">
      <c r="A1188" s="723">
        <v>4</v>
      </c>
      <c r="B1188" s="724" t="s">
        <v>2111</v>
      </c>
      <c r="C1188" s="724" t="s">
        <v>2400</v>
      </c>
      <c r="D1188" s="805" t="s">
        <v>4070</v>
      </c>
      <c r="E1188" s="806" t="s">
        <v>2447</v>
      </c>
      <c r="F1188" s="724" t="s">
        <v>2396</v>
      </c>
      <c r="G1188" s="724" t="s">
        <v>2746</v>
      </c>
      <c r="H1188" s="724" t="s">
        <v>563</v>
      </c>
      <c r="I1188" s="724" t="s">
        <v>3839</v>
      </c>
      <c r="J1188" s="724" t="s">
        <v>3840</v>
      </c>
      <c r="K1188" s="724" t="s">
        <v>3841</v>
      </c>
      <c r="L1188" s="725">
        <v>539.6</v>
      </c>
      <c r="M1188" s="725">
        <v>539.6</v>
      </c>
      <c r="N1188" s="724">
        <v>1</v>
      </c>
      <c r="O1188" s="807">
        <v>1</v>
      </c>
      <c r="P1188" s="725">
        <v>539.6</v>
      </c>
      <c r="Q1188" s="740">
        <v>1</v>
      </c>
      <c r="R1188" s="724">
        <v>1</v>
      </c>
      <c r="S1188" s="740">
        <v>1</v>
      </c>
      <c r="T1188" s="807">
        <v>1</v>
      </c>
      <c r="U1188" s="763">
        <v>1</v>
      </c>
    </row>
    <row r="1189" spans="1:21" ht="14.4" customHeight="1" x14ac:dyDescent="0.3">
      <c r="A1189" s="723">
        <v>4</v>
      </c>
      <c r="B1189" s="724" t="s">
        <v>2111</v>
      </c>
      <c r="C1189" s="724" t="s">
        <v>2400</v>
      </c>
      <c r="D1189" s="805" t="s">
        <v>4070</v>
      </c>
      <c r="E1189" s="806" t="s">
        <v>2447</v>
      </c>
      <c r="F1189" s="724" t="s">
        <v>2396</v>
      </c>
      <c r="G1189" s="724" t="s">
        <v>2746</v>
      </c>
      <c r="H1189" s="724" t="s">
        <v>563</v>
      </c>
      <c r="I1189" s="724" t="s">
        <v>3011</v>
      </c>
      <c r="J1189" s="724" t="s">
        <v>3012</v>
      </c>
      <c r="K1189" s="724" t="s">
        <v>3013</v>
      </c>
      <c r="L1189" s="725">
        <v>175</v>
      </c>
      <c r="M1189" s="725">
        <v>175</v>
      </c>
      <c r="N1189" s="724">
        <v>1</v>
      </c>
      <c r="O1189" s="807">
        <v>1</v>
      </c>
      <c r="P1189" s="725">
        <v>175</v>
      </c>
      <c r="Q1189" s="740">
        <v>1</v>
      </c>
      <c r="R1189" s="724">
        <v>1</v>
      </c>
      <c r="S1189" s="740">
        <v>1</v>
      </c>
      <c r="T1189" s="807">
        <v>1</v>
      </c>
      <c r="U1189" s="763">
        <v>1</v>
      </c>
    </row>
    <row r="1190" spans="1:21" ht="14.4" customHeight="1" x14ac:dyDescent="0.3">
      <c r="A1190" s="723">
        <v>4</v>
      </c>
      <c r="B1190" s="724" t="s">
        <v>2111</v>
      </c>
      <c r="C1190" s="724" t="s">
        <v>2400</v>
      </c>
      <c r="D1190" s="805" t="s">
        <v>4070</v>
      </c>
      <c r="E1190" s="806" t="s">
        <v>2447</v>
      </c>
      <c r="F1190" s="724" t="s">
        <v>2396</v>
      </c>
      <c r="G1190" s="724" t="s">
        <v>2746</v>
      </c>
      <c r="H1190" s="724" t="s">
        <v>563</v>
      </c>
      <c r="I1190" s="724" t="s">
        <v>3425</v>
      </c>
      <c r="J1190" s="724" t="s">
        <v>3258</v>
      </c>
      <c r="K1190" s="724" t="s">
        <v>3426</v>
      </c>
      <c r="L1190" s="725">
        <v>1221.4000000000001</v>
      </c>
      <c r="M1190" s="725">
        <v>2442.8000000000002</v>
      </c>
      <c r="N1190" s="724">
        <v>2</v>
      </c>
      <c r="O1190" s="807">
        <v>1</v>
      </c>
      <c r="P1190" s="725"/>
      <c r="Q1190" s="740">
        <v>0</v>
      </c>
      <c r="R1190" s="724"/>
      <c r="S1190" s="740">
        <v>0</v>
      </c>
      <c r="T1190" s="807"/>
      <c r="U1190" s="763">
        <v>0</v>
      </c>
    </row>
    <row r="1191" spans="1:21" ht="14.4" customHeight="1" x14ac:dyDescent="0.3">
      <c r="A1191" s="723">
        <v>4</v>
      </c>
      <c r="B1191" s="724" t="s">
        <v>2111</v>
      </c>
      <c r="C1191" s="724" t="s">
        <v>2400</v>
      </c>
      <c r="D1191" s="805" t="s">
        <v>4070</v>
      </c>
      <c r="E1191" s="806" t="s">
        <v>2447</v>
      </c>
      <c r="F1191" s="724" t="s">
        <v>2396</v>
      </c>
      <c r="G1191" s="724" t="s">
        <v>2746</v>
      </c>
      <c r="H1191" s="724" t="s">
        <v>563</v>
      </c>
      <c r="I1191" s="724" t="s">
        <v>3842</v>
      </c>
      <c r="J1191" s="724" t="s">
        <v>3428</v>
      </c>
      <c r="K1191" s="724" t="s">
        <v>3843</v>
      </c>
      <c r="L1191" s="725">
        <v>1017.8</v>
      </c>
      <c r="M1191" s="725">
        <v>4071.2</v>
      </c>
      <c r="N1191" s="724">
        <v>4</v>
      </c>
      <c r="O1191" s="807">
        <v>1</v>
      </c>
      <c r="P1191" s="725"/>
      <c r="Q1191" s="740">
        <v>0</v>
      </c>
      <c r="R1191" s="724"/>
      <c r="S1191" s="740">
        <v>0</v>
      </c>
      <c r="T1191" s="807"/>
      <c r="U1191" s="763">
        <v>0</v>
      </c>
    </row>
    <row r="1192" spans="1:21" ht="14.4" customHeight="1" x14ac:dyDescent="0.3">
      <c r="A1192" s="723">
        <v>4</v>
      </c>
      <c r="B1192" s="724" t="s">
        <v>2111</v>
      </c>
      <c r="C1192" s="724" t="s">
        <v>2400</v>
      </c>
      <c r="D1192" s="805" t="s">
        <v>4070</v>
      </c>
      <c r="E1192" s="806" t="s">
        <v>2447</v>
      </c>
      <c r="F1192" s="724" t="s">
        <v>2396</v>
      </c>
      <c r="G1192" s="724" t="s">
        <v>2746</v>
      </c>
      <c r="H1192" s="724" t="s">
        <v>563</v>
      </c>
      <c r="I1192" s="724" t="s">
        <v>3430</v>
      </c>
      <c r="J1192" s="724" t="s">
        <v>3431</v>
      </c>
      <c r="K1192" s="724" t="s">
        <v>3432</v>
      </c>
      <c r="L1192" s="725">
        <v>804.22</v>
      </c>
      <c r="M1192" s="725">
        <v>7237.9800000000005</v>
      </c>
      <c r="N1192" s="724">
        <v>9</v>
      </c>
      <c r="O1192" s="807">
        <v>1</v>
      </c>
      <c r="P1192" s="725"/>
      <c r="Q1192" s="740">
        <v>0</v>
      </c>
      <c r="R1192" s="724"/>
      <c r="S1192" s="740">
        <v>0</v>
      </c>
      <c r="T1192" s="807"/>
      <c r="U1192" s="763">
        <v>0</v>
      </c>
    </row>
    <row r="1193" spans="1:21" ht="14.4" customHeight="1" x14ac:dyDescent="0.3">
      <c r="A1193" s="723">
        <v>4</v>
      </c>
      <c r="B1193" s="724" t="s">
        <v>2111</v>
      </c>
      <c r="C1193" s="724" t="s">
        <v>2400</v>
      </c>
      <c r="D1193" s="805" t="s">
        <v>4070</v>
      </c>
      <c r="E1193" s="806" t="s">
        <v>2447</v>
      </c>
      <c r="F1193" s="724" t="s">
        <v>2396</v>
      </c>
      <c r="G1193" s="724" t="s">
        <v>2746</v>
      </c>
      <c r="H1193" s="724" t="s">
        <v>563</v>
      </c>
      <c r="I1193" s="724" t="s">
        <v>3844</v>
      </c>
      <c r="J1193" s="724" t="s">
        <v>3845</v>
      </c>
      <c r="K1193" s="724" t="s">
        <v>3846</v>
      </c>
      <c r="L1193" s="725">
        <v>4748.2</v>
      </c>
      <c r="M1193" s="725">
        <v>4748.2</v>
      </c>
      <c r="N1193" s="724">
        <v>1</v>
      </c>
      <c r="O1193" s="807">
        <v>1</v>
      </c>
      <c r="P1193" s="725">
        <v>4748.2</v>
      </c>
      <c r="Q1193" s="740">
        <v>1</v>
      </c>
      <c r="R1193" s="724">
        <v>1</v>
      </c>
      <c r="S1193" s="740">
        <v>1</v>
      </c>
      <c r="T1193" s="807">
        <v>1</v>
      </c>
      <c r="U1193" s="763">
        <v>1</v>
      </c>
    </row>
    <row r="1194" spans="1:21" ht="14.4" customHeight="1" x14ac:dyDescent="0.3">
      <c r="A1194" s="723">
        <v>4</v>
      </c>
      <c r="B1194" s="724" t="s">
        <v>2111</v>
      </c>
      <c r="C1194" s="724" t="s">
        <v>2400</v>
      </c>
      <c r="D1194" s="805" t="s">
        <v>4070</v>
      </c>
      <c r="E1194" s="806" t="s">
        <v>2447</v>
      </c>
      <c r="F1194" s="724" t="s">
        <v>2396</v>
      </c>
      <c r="G1194" s="724" t="s">
        <v>2746</v>
      </c>
      <c r="H1194" s="724" t="s">
        <v>563</v>
      </c>
      <c r="I1194" s="724" t="s">
        <v>3847</v>
      </c>
      <c r="J1194" s="724" t="s">
        <v>3321</v>
      </c>
      <c r="K1194" s="724" t="s">
        <v>3848</v>
      </c>
      <c r="L1194" s="725">
        <v>1081</v>
      </c>
      <c r="M1194" s="725">
        <v>4324</v>
      </c>
      <c r="N1194" s="724">
        <v>4</v>
      </c>
      <c r="O1194" s="807">
        <v>1</v>
      </c>
      <c r="P1194" s="725">
        <v>4324</v>
      </c>
      <c r="Q1194" s="740">
        <v>1</v>
      </c>
      <c r="R1194" s="724">
        <v>4</v>
      </c>
      <c r="S1194" s="740">
        <v>1</v>
      </c>
      <c r="T1194" s="807">
        <v>1</v>
      </c>
      <c r="U1194" s="763">
        <v>1</v>
      </c>
    </row>
    <row r="1195" spans="1:21" ht="14.4" customHeight="1" x14ac:dyDescent="0.3">
      <c r="A1195" s="723">
        <v>4</v>
      </c>
      <c r="B1195" s="724" t="s">
        <v>2111</v>
      </c>
      <c r="C1195" s="724" t="s">
        <v>2400</v>
      </c>
      <c r="D1195" s="805" t="s">
        <v>4070</v>
      </c>
      <c r="E1195" s="806" t="s">
        <v>2447</v>
      </c>
      <c r="F1195" s="724" t="s">
        <v>2396</v>
      </c>
      <c r="G1195" s="724" t="s">
        <v>2746</v>
      </c>
      <c r="H1195" s="724" t="s">
        <v>563</v>
      </c>
      <c r="I1195" s="724" t="s">
        <v>3849</v>
      </c>
      <c r="J1195" s="724" t="s">
        <v>3850</v>
      </c>
      <c r="K1195" s="724" t="s">
        <v>3851</v>
      </c>
      <c r="L1195" s="725">
        <v>1450</v>
      </c>
      <c r="M1195" s="725">
        <v>2900</v>
      </c>
      <c r="N1195" s="724">
        <v>2</v>
      </c>
      <c r="O1195" s="807">
        <v>1</v>
      </c>
      <c r="P1195" s="725">
        <v>2900</v>
      </c>
      <c r="Q1195" s="740">
        <v>1</v>
      </c>
      <c r="R1195" s="724">
        <v>2</v>
      </c>
      <c r="S1195" s="740">
        <v>1</v>
      </c>
      <c r="T1195" s="807">
        <v>1</v>
      </c>
      <c r="U1195" s="763">
        <v>1</v>
      </c>
    </row>
    <row r="1196" spans="1:21" ht="14.4" customHeight="1" x14ac:dyDescent="0.3">
      <c r="A1196" s="723">
        <v>4</v>
      </c>
      <c r="B1196" s="724" t="s">
        <v>2111</v>
      </c>
      <c r="C1196" s="724" t="s">
        <v>2400</v>
      </c>
      <c r="D1196" s="805" t="s">
        <v>4070</v>
      </c>
      <c r="E1196" s="806" t="s">
        <v>2447</v>
      </c>
      <c r="F1196" s="724" t="s">
        <v>2396</v>
      </c>
      <c r="G1196" s="724" t="s">
        <v>3031</v>
      </c>
      <c r="H1196" s="724" t="s">
        <v>563</v>
      </c>
      <c r="I1196" s="724" t="s">
        <v>3032</v>
      </c>
      <c r="J1196" s="724" t="s">
        <v>3033</v>
      </c>
      <c r="K1196" s="724" t="s">
        <v>3034</v>
      </c>
      <c r="L1196" s="725">
        <v>410</v>
      </c>
      <c r="M1196" s="725">
        <v>13120</v>
      </c>
      <c r="N1196" s="724">
        <v>32</v>
      </c>
      <c r="O1196" s="807">
        <v>32</v>
      </c>
      <c r="P1196" s="725">
        <v>12300</v>
      </c>
      <c r="Q1196" s="740">
        <v>0.9375</v>
      </c>
      <c r="R1196" s="724">
        <v>30</v>
      </c>
      <c r="S1196" s="740">
        <v>0.9375</v>
      </c>
      <c r="T1196" s="807">
        <v>30</v>
      </c>
      <c r="U1196" s="763">
        <v>0.9375</v>
      </c>
    </row>
    <row r="1197" spans="1:21" ht="14.4" customHeight="1" x14ac:dyDescent="0.3">
      <c r="A1197" s="723">
        <v>4</v>
      </c>
      <c r="B1197" s="724" t="s">
        <v>2111</v>
      </c>
      <c r="C1197" s="724" t="s">
        <v>2400</v>
      </c>
      <c r="D1197" s="805" t="s">
        <v>4070</v>
      </c>
      <c r="E1197" s="806" t="s">
        <v>2447</v>
      </c>
      <c r="F1197" s="724" t="s">
        <v>2396</v>
      </c>
      <c r="G1197" s="724" t="s">
        <v>3031</v>
      </c>
      <c r="H1197" s="724" t="s">
        <v>563</v>
      </c>
      <c r="I1197" s="724" t="s">
        <v>3035</v>
      </c>
      <c r="J1197" s="724" t="s">
        <v>3036</v>
      </c>
      <c r="K1197" s="724" t="s">
        <v>3037</v>
      </c>
      <c r="L1197" s="725">
        <v>566</v>
      </c>
      <c r="M1197" s="725">
        <v>566</v>
      </c>
      <c r="N1197" s="724">
        <v>1</v>
      </c>
      <c r="O1197" s="807">
        <v>1</v>
      </c>
      <c r="P1197" s="725"/>
      <c r="Q1197" s="740">
        <v>0</v>
      </c>
      <c r="R1197" s="724"/>
      <c r="S1197" s="740">
        <v>0</v>
      </c>
      <c r="T1197" s="807"/>
      <c r="U1197" s="763">
        <v>0</v>
      </c>
    </row>
    <row r="1198" spans="1:21" ht="14.4" customHeight="1" x14ac:dyDescent="0.3">
      <c r="A1198" s="723">
        <v>4</v>
      </c>
      <c r="B1198" s="724" t="s">
        <v>2111</v>
      </c>
      <c r="C1198" s="724" t="s">
        <v>2400</v>
      </c>
      <c r="D1198" s="805" t="s">
        <v>4070</v>
      </c>
      <c r="E1198" s="806" t="s">
        <v>2447</v>
      </c>
      <c r="F1198" s="724" t="s">
        <v>2396</v>
      </c>
      <c r="G1198" s="724" t="s">
        <v>2466</v>
      </c>
      <c r="H1198" s="724" t="s">
        <v>563</v>
      </c>
      <c r="I1198" s="724" t="s">
        <v>3485</v>
      </c>
      <c r="J1198" s="724" t="s">
        <v>3486</v>
      </c>
      <c r="K1198" s="724" t="s">
        <v>3487</v>
      </c>
      <c r="L1198" s="725">
        <v>378.48</v>
      </c>
      <c r="M1198" s="725">
        <v>378.48</v>
      </c>
      <c r="N1198" s="724">
        <v>1</v>
      </c>
      <c r="O1198" s="807">
        <v>1</v>
      </c>
      <c r="P1198" s="725">
        <v>378.48</v>
      </c>
      <c r="Q1198" s="740">
        <v>1</v>
      </c>
      <c r="R1198" s="724">
        <v>1</v>
      </c>
      <c r="S1198" s="740">
        <v>1</v>
      </c>
      <c r="T1198" s="807">
        <v>1</v>
      </c>
      <c r="U1198" s="763">
        <v>1</v>
      </c>
    </row>
    <row r="1199" spans="1:21" ht="14.4" customHeight="1" x14ac:dyDescent="0.3">
      <c r="A1199" s="723">
        <v>4</v>
      </c>
      <c r="B1199" s="724" t="s">
        <v>2111</v>
      </c>
      <c r="C1199" s="724" t="s">
        <v>2400</v>
      </c>
      <c r="D1199" s="805" t="s">
        <v>4070</v>
      </c>
      <c r="E1199" s="806" t="s">
        <v>2447</v>
      </c>
      <c r="F1199" s="724" t="s">
        <v>2396</v>
      </c>
      <c r="G1199" s="724" t="s">
        <v>2466</v>
      </c>
      <c r="H1199" s="724" t="s">
        <v>563</v>
      </c>
      <c r="I1199" s="724" t="s">
        <v>3107</v>
      </c>
      <c r="J1199" s="724" t="s">
        <v>3108</v>
      </c>
      <c r="K1199" s="724" t="s">
        <v>3109</v>
      </c>
      <c r="L1199" s="725">
        <v>378.48</v>
      </c>
      <c r="M1199" s="725">
        <v>756.96</v>
      </c>
      <c r="N1199" s="724">
        <v>2</v>
      </c>
      <c r="O1199" s="807">
        <v>2</v>
      </c>
      <c r="P1199" s="725">
        <v>756.96</v>
      </c>
      <c r="Q1199" s="740">
        <v>1</v>
      </c>
      <c r="R1199" s="724">
        <v>2</v>
      </c>
      <c r="S1199" s="740">
        <v>1</v>
      </c>
      <c r="T1199" s="807">
        <v>2</v>
      </c>
      <c r="U1199" s="763">
        <v>1</v>
      </c>
    </row>
    <row r="1200" spans="1:21" ht="14.4" customHeight="1" x14ac:dyDescent="0.3">
      <c r="A1200" s="723">
        <v>4</v>
      </c>
      <c r="B1200" s="724" t="s">
        <v>2111</v>
      </c>
      <c r="C1200" s="724" t="s">
        <v>2400</v>
      </c>
      <c r="D1200" s="805" t="s">
        <v>4070</v>
      </c>
      <c r="E1200" s="806" t="s">
        <v>2448</v>
      </c>
      <c r="F1200" s="724" t="s">
        <v>2394</v>
      </c>
      <c r="G1200" s="724" t="s">
        <v>3171</v>
      </c>
      <c r="H1200" s="724" t="s">
        <v>563</v>
      </c>
      <c r="I1200" s="724" t="s">
        <v>3172</v>
      </c>
      <c r="J1200" s="724" t="s">
        <v>3173</v>
      </c>
      <c r="K1200" s="724" t="s">
        <v>3174</v>
      </c>
      <c r="L1200" s="725">
        <v>1295.6400000000001</v>
      </c>
      <c r="M1200" s="725">
        <v>2591.2800000000002</v>
      </c>
      <c r="N1200" s="724">
        <v>2</v>
      </c>
      <c r="O1200" s="807">
        <v>1</v>
      </c>
      <c r="P1200" s="725">
        <v>1295.6400000000001</v>
      </c>
      <c r="Q1200" s="740">
        <v>0.5</v>
      </c>
      <c r="R1200" s="724">
        <v>1</v>
      </c>
      <c r="S1200" s="740">
        <v>0.5</v>
      </c>
      <c r="T1200" s="807">
        <v>0.5</v>
      </c>
      <c r="U1200" s="763">
        <v>0.5</v>
      </c>
    </row>
    <row r="1201" spans="1:21" ht="14.4" customHeight="1" x14ac:dyDescent="0.3">
      <c r="A1201" s="723">
        <v>4</v>
      </c>
      <c r="B1201" s="724" t="s">
        <v>2111</v>
      </c>
      <c r="C1201" s="724" t="s">
        <v>2400</v>
      </c>
      <c r="D1201" s="805" t="s">
        <v>4070</v>
      </c>
      <c r="E1201" s="806" t="s">
        <v>2448</v>
      </c>
      <c r="F1201" s="724" t="s">
        <v>2394</v>
      </c>
      <c r="G1201" s="724" t="s">
        <v>3171</v>
      </c>
      <c r="H1201" s="724" t="s">
        <v>563</v>
      </c>
      <c r="I1201" s="724" t="s">
        <v>3852</v>
      </c>
      <c r="J1201" s="724" t="s">
        <v>3853</v>
      </c>
      <c r="K1201" s="724" t="s">
        <v>3854</v>
      </c>
      <c r="L1201" s="725">
        <v>0</v>
      </c>
      <c r="M1201" s="725">
        <v>0</v>
      </c>
      <c r="N1201" s="724">
        <v>1</v>
      </c>
      <c r="O1201" s="807">
        <v>0.5</v>
      </c>
      <c r="P1201" s="725">
        <v>0</v>
      </c>
      <c r="Q1201" s="740"/>
      <c r="R1201" s="724">
        <v>1</v>
      </c>
      <c r="S1201" s="740">
        <v>1</v>
      </c>
      <c r="T1201" s="807">
        <v>0.5</v>
      </c>
      <c r="U1201" s="763">
        <v>1</v>
      </c>
    </row>
    <row r="1202" spans="1:21" ht="14.4" customHeight="1" x14ac:dyDescent="0.3">
      <c r="A1202" s="723">
        <v>4</v>
      </c>
      <c r="B1202" s="724" t="s">
        <v>2111</v>
      </c>
      <c r="C1202" s="724" t="s">
        <v>2400</v>
      </c>
      <c r="D1202" s="805" t="s">
        <v>4070</v>
      </c>
      <c r="E1202" s="806" t="s">
        <v>2448</v>
      </c>
      <c r="F1202" s="724" t="s">
        <v>2394</v>
      </c>
      <c r="G1202" s="724" t="s">
        <v>2655</v>
      </c>
      <c r="H1202" s="724" t="s">
        <v>563</v>
      </c>
      <c r="I1202" s="724" t="s">
        <v>3855</v>
      </c>
      <c r="J1202" s="724" t="s">
        <v>769</v>
      </c>
      <c r="K1202" s="724" t="s">
        <v>3856</v>
      </c>
      <c r="L1202" s="725">
        <v>0</v>
      </c>
      <c r="M1202" s="725">
        <v>0</v>
      </c>
      <c r="N1202" s="724">
        <v>2</v>
      </c>
      <c r="O1202" s="807">
        <v>1.5</v>
      </c>
      <c r="P1202" s="725"/>
      <c r="Q1202" s="740"/>
      <c r="R1202" s="724"/>
      <c r="S1202" s="740">
        <v>0</v>
      </c>
      <c r="T1202" s="807"/>
      <c r="U1202" s="763">
        <v>0</v>
      </c>
    </row>
    <row r="1203" spans="1:21" ht="14.4" customHeight="1" x14ac:dyDescent="0.3">
      <c r="A1203" s="723">
        <v>4</v>
      </c>
      <c r="B1203" s="724" t="s">
        <v>2111</v>
      </c>
      <c r="C1203" s="724" t="s">
        <v>2400</v>
      </c>
      <c r="D1203" s="805" t="s">
        <v>4070</v>
      </c>
      <c r="E1203" s="806" t="s">
        <v>2448</v>
      </c>
      <c r="F1203" s="724" t="s">
        <v>2394</v>
      </c>
      <c r="G1203" s="724" t="s">
        <v>3857</v>
      </c>
      <c r="H1203" s="724" t="s">
        <v>563</v>
      </c>
      <c r="I1203" s="724" t="s">
        <v>3858</v>
      </c>
      <c r="J1203" s="724" t="s">
        <v>3859</v>
      </c>
      <c r="K1203" s="724" t="s">
        <v>3860</v>
      </c>
      <c r="L1203" s="725">
        <v>234.07</v>
      </c>
      <c r="M1203" s="725">
        <v>234.07</v>
      </c>
      <c r="N1203" s="724">
        <v>1</v>
      </c>
      <c r="O1203" s="807">
        <v>0.5</v>
      </c>
      <c r="P1203" s="725"/>
      <c r="Q1203" s="740">
        <v>0</v>
      </c>
      <c r="R1203" s="724"/>
      <c r="S1203" s="740">
        <v>0</v>
      </c>
      <c r="T1203" s="807"/>
      <c r="U1203" s="763">
        <v>0</v>
      </c>
    </row>
    <row r="1204" spans="1:21" ht="14.4" customHeight="1" x14ac:dyDescent="0.3">
      <c r="A1204" s="723">
        <v>4</v>
      </c>
      <c r="B1204" s="724" t="s">
        <v>2111</v>
      </c>
      <c r="C1204" s="724" t="s">
        <v>2400</v>
      </c>
      <c r="D1204" s="805" t="s">
        <v>4070</v>
      </c>
      <c r="E1204" s="806" t="s">
        <v>2448</v>
      </c>
      <c r="F1204" s="724" t="s">
        <v>2394</v>
      </c>
      <c r="G1204" s="724" t="s">
        <v>2580</v>
      </c>
      <c r="H1204" s="724" t="s">
        <v>563</v>
      </c>
      <c r="I1204" s="724" t="s">
        <v>644</v>
      </c>
      <c r="J1204" s="724" t="s">
        <v>645</v>
      </c>
      <c r="K1204" s="724" t="s">
        <v>3700</v>
      </c>
      <c r="L1204" s="725">
        <v>18.809999999999999</v>
      </c>
      <c r="M1204" s="725">
        <v>18.809999999999999</v>
      </c>
      <c r="N1204" s="724">
        <v>1</v>
      </c>
      <c r="O1204" s="807">
        <v>1</v>
      </c>
      <c r="P1204" s="725"/>
      <c r="Q1204" s="740">
        <v>0</v>
      </c>
      <c r="R1204" s="724"/>
      <c r="S1204" s="740">
        <v>0</v>
      </c>
      <c r="T1204" s="807"/>
      <c r="U1204" s="763">
        <v>0</v>
      </c>
    </row>
    <row r="1205" spans="1:21" ht="14.4" customHeight="1" x14ac:dyDescent="0.3">
      <c r="A1205" s="723">
        <v>4</v>
      </c>
      <c r="B1205" s="724" t="s">
        <v>2111</v>
      </c>
      <c r="C1205" s="724" t="s">
        <v>2400</v>
      </c>
      <c r="D1205" s="805" t="s">
        <v>4070</v>
      </c>
      <c r="E1205" s="806" t="s">
        <v>2448</v>
      </c>
      <c r="F1205" s="724" t="s">
        <v>2394</v>
      </c>
      <c r="G1205" s="724" t="s">
        <v>3861</v>
      </c>
      <c r="H1205" s="724" t="s">
        <v>563</v>
      </c>
      <c r="I1205" s="724" t="s">
        <v>3862</v>
      </c>
      <c r="J1205" s="724" t="s">
        <v>3863</v>
      </c>
      <c r="K1205" s="724" t="s">
        <v>3864</v>
      </c>
      <c r="L1205" s="725">
        <v>0</v>
      </c>
      <c r="M1205" s="725">
        <v>0</v>
      </c>
      <c r="N1205" s="724">
        <v>1</v>
      </c>
      <c r="O1205" s="807">
        <v>0.5</v>
      </c>
      <c r="P1205" s="725"/>
      <c r="Q1205" s="740"/>
      <c r="R1205" s="724"/>
      <c r="S1205" s="740">
        <v>0</v>
      </c>
      <c r="T1205" s="807"/>
      <c r="U1205" s="763">
        <v>0</v>
      </c>
    </row>
    <row r="1206" spans="1:21" ht="14.4" customHeight="1" x14ac:dyDescent="0.3">
      <c r="A1206" s="723">
        <v>4</v>
      </c>
      <c r="B1206" s="724" t="s">
        <v>2111</v>
      </c>
      <c r="C1206" s="724" t="s">
        <v>2400</v>
      </c>
      <c r="D1206" s="805" t="s">
        <v>4070</v>
      </c>
      <c r="E1206" s="806" t="s">
        <v>2448</v>
      </c>
      <c r="F1206" s="724" t="s">
        <v>2394</v>
      </c>
      <c r="G1206" s="724" t="s">
        <v>3865</v>
      </c>
      <c r="H1206" s="724" t="s">
        <v>563</v>
      </c>
      <c r="I1206" s="724" t="s">
        <v>3866</v>
      </c>
      <c r="J1206" s="724" t="s">
        <v>3867</v>
      </c>
      <c r="K1206" s="724" t="s">
        <v>3860</v>
      </c>
      <c r="L1206" s="725">
        <v>0</v>
      </c>
      <c r="M1206" s="725">
        <v>0</v>
      </c>
      <c r="N1206" s="724">
        <v>1</v>
      </c>
      <c r="O1206" s="807">
        <v>0.5</v>
      </c>
      <c r="P1206" s="725"/>
      <c r="Q1206" s="740"/>
      <c r="R1206" s="724"/>
      <c r="S1206" s="740">
        <v>0</v>
      </c>
      <c r="T1206" s="807"/>
      <c r="U1206" s="763">
        <v>0</v>
      </c>
    </row>
    <row r="1207" spans="1:21" ht="14.4" customHeight="1" x14ac:dyDescent="0.3">
      <c r="A1207" s="723">
        <v>4</v>
      </c>
      <c r="B1207" s="724" t="s">
        <v>2111</v>
      </c>
      <c r="C1207" s="724" t="s">
        <v>2400</v>
      </c>
      <c r="D1207" s="805" t="s">
        <v>4070</v>
      </c>
      <c r="E1207" s="806" t="s">
        <v>2448</v>
      </c>
      <c r="F1207" s="724" t="s">
        <v>2394</v>
      </c>
      <c r="G1207" s="724" t="s">
        <v>3211</v>
      </c>
      <c r="H1207" s="724" t="s">
        <v>563</v>
      </c>
      <c r="I1207" s="724" t="s">
        <v>3868</v>
      </c>
      <c r="J1207" s="724" t="s">
        <v>3869</v>
      </c>
      <c r="K1207" s="724" t="s">
        <v>3870</v>
      </c>
      <c r="L1207" s="725">
        <v>207.45</v>
      </c>
      <c r="M1207" s="725">
        <v>414.9</v>
      </c>
      <c r="N1207" s="724">
        <v>2</v>
      </c>
      <c r="O1207" s="807">
        <v>1.5</v>
      </c>
      <c r="P1207" s="725"/>
      <c r="Q1207" s="740">
        <v>0</v>
      </c>
      <c r="R1207" s="724"/>
      <c r="S1207" s="740">
        <v>0</v>
      </c>
      <c r="T1207" s="807"/>
      <c r="U1207" s="763">
        <v>0</v>
      </c>
    </row>
    <row r="1208" spans="1:21" ht="14.4" customHeight="1" x14ac:dyDescent="0.3">
      <c r="A1208" s="723">
        <v>4</v>
      </c>
      <c r="B1208" s="724" t="s">
        <v>2111</v>
      </c>
      <c r="C1208" s="724" t="s">
        <v>2400</v>
      </c>
      <c r="D1208" s="805" t="s">
        <v>4070</v>
      </c>
      <c r="E1208" s="806" t="s">
        <v>2448</v>
      </c>
      <c r="F1208" s="724" t="s">
        <v>2394</v>
      </c>
      <c r="G1208" s="724" t="s">
        <v>3463</v>
      </c>
      <c r="H1208" s="724" t="s">
        <v>975</v>
      </c>
      <c r="I1208" s="724" t="s">
        <v>3681</v>
      </c>
      <c r="J1208" s="724" t="s">
        <v>3682</v>
      </c>
      <c r="K1208" s="724" t="s">
        <v>3683</v>
      </c>
      <c r="L1208" s="725">
        <v>118.54</v>
      </c>
      <c r="M1208" s="725">
        <v>237.08</v>
      </c>
      <c r="N1208" s="724">
        <v>2</v>
      </c>
      <c r="O1208" s="807">
        <v>0.5</v>
      </c>
      <c r="P1208" s="725">
        <v>237.08</v>
      </c>
      <c r="Q1208" s="740">
        <v>1</v>
      </c>
      <c r="R1208" s="724">
        <v>2</v>
      </c>
      <c r="S1208" s="740">
        <v>1</v>
      </c>
      <c r="T1208" s="807">
        <v>0.5</v>
      </c>
      <c r="U1208" s="763">
        <v>1</v>
      </c>
    </row>
    <row r="1209" spans="1:21" ht="14.4" customHeight="1" x14ac:dyDescent="0.3">
      <c r="A1209" s="723">
        <v>4</v>
      </c>
      <c r="B1209" s="724" t="s">
        <v>2111</v>
      </c>
      <c r="C1209" s="724" t="s">
        <v>2400</v>
      </c>
      <c r="D1209" s="805" t="s">
        <v>4070</v>
      </c>
      <c r="E1209" s="806" t="s">
        <v>2448</v>
      </c>
      <c r="F1209" s="724" t="s">
        <v>2394</v>
      </c>
      <c r="G1209" s="724" t="s">
        <v>2639</v>
      </c>
      <c r="H1209" s="724" t="s">
        <v>975</v>
      </c>
      <c r="I1209" s="724" t="s">
        <v>1505</v>
      </c>
      <c r="J1209" s="724" t="s">
        <v>2312</v>
      </c>
      <c r="K1209" s="724" t="s">
        <v>2313</v>
      </c>
      <c r="L1209" s="725">
        <v>37.159999999999997</v>
      </c>
      <c r="M1209" s="725">
        <v>111.47999999999999</v>
      </c>
      <c r="N1209" s="724">
        <v>3</v>
      </c>
      <c r="O1209" s="807">
        <v>1</v>
      </c>
      <c r="P1209" s="725">
        <v>111.47999999999999</v>
      </c>
      <c r="Q1209" s="740">
        <v>1</v>
      </c>
      <c r="R1209" s="724">
        <v>3</v>
      </c>
      <c r="S1209" s="740">
        <v>1</v>
      </c>
      <c r="T1209" s="807">
        <v>1</v>
      </c>
      <c r="U1209" s="763">
        <v>1</v>
      </c>
    </row>
    <row r="1210" spans="1:21" ht="14.4" customHeight="1" x14ac:dyDescent="0.3">
      <c r="A1210" s="723">
        <v>4</v>
      </c>
      <c r="B1210" s="724" t="s">
        <v>2111</v>
      </c>
      <c r="C1210" s="724" t="s">
        <v>2400</v>
      </c>
      <c r="D1210" s="805" t="s">
        <v>4070</v>
      </c>
      <c r="E1210" s="806" t="s">
        <v>2448</v>
      </c>
      <c r="F1210" s="724" t="s">
        <v>2394</v>
      </c>
      <c r="G1210" s="724" t="s">
        <v>2729</v>
      </c>
      <c r="H1210" s="724" t="s">
        <v>563</v>
      </c>
      <c r="I1210" s="724" t="s">
        <v>3871</v>
      </c>
      <c r="J1210" s="724" t="s">
        <v>2731</v>
      </c>
      <c r="K1210" s="724" t="s">
        <v>3872</v>
      </c>
      <c r="L1210" s="725">
        <v>38.04</v>
      </c>
      <c r="M1210" s="725">
        <v>38.04</v>
      </c>
      <c r="N1210" s="724">
        <v>1</v>
      </c>
      <c r="O1210" s="807">
        <v>0.5</v>
      </c>
      <c r="P1210" s="725"/>
      <c r="Q1210" s="740">
        <v>0</v>
      </c>
      <c r="R1210" s="724"/>
      <c r="S1210" s="740">
        <v>0</v>
      </c>
      <c r="T1210" s="807"/>
      <c r="U1210" s="763">
        <v>0</v>
      </c>
    </row>
    <row r="1211" spans="1:21" ht="14.4" customHeight="1" x14ac:dyDescent="0.3">
      <c r="A1211" s="723">
        <v>4</v>
      </c>
      <c r="B1211" s="724" t="s">
        <v>2111</v>
      </c>
      <c r="C1211" s="724" t="s">
        <v>2400</v>
      </c>
      <c r="D1211" s="805" t="s">
        <v>4070</v>
      </c>
      <c r="E1211" s="806" t="s">
        <v>2448</v>
      </c>
      <c r="F1211" s="724" t="s">
        <v>2394</v>
      </c>
      <c r="G1211" s="724" t="s">
        <v>2674</v>
      </c>
      <c r="H1211" s="724" t="s">
        <v>563</v>
      </c>
      <c r="I1211" s="724" t="s">
        <v>3873</v>
      </c>
      <c r="J1211" s="724" t="s">
        <v>3874</v>
      </c>
      <c r="K1211" s="724" t="s">
        <v>3875</v>
      </c>
      <c r="L1211" s="725">
        <v>141.25</v>
      </c>
      <c r="M1211" s="725">
        <v>141.25</v>
      </c>
      <c r="N1211" s="724">
        <v>1</v>
      </c>
      <c r="O1211" s="807">
        <v>0.5</v>
      </c>
      <c r="P1211" s="725"/>
      <c r="Q1211" s="740">
        <v>0</v>
      </c>
      <c r="R1211" s="724"/>
      <c r="S1211" s="740">
        <v>0</v>
      </c>
      <c r="T1211" s="807"/>
      <c r="U1211" s="763">
        <v>0</v>
      </c>
    </row>
    <row r="1212" spans="1:21" ht="14.4" customHeight="1" x14ac:dyDescent="0.3">
      <c r="A1212" s="723">
        <v>4</v>
      </c>
      <c r="B1212" s="724" t="s">
        <v>2111</v>
      </c>
      <c r="C1212" s="724" t="s">
        <v>2400</v>
      </c>
      <c r="D1212" s="805" t="s">
        <v>4070</v>
      </c>
      <c r="E1212" s="806" t="s">
        <v>2448</v>
      </c>
      <c r="F1212" s="724" t="s">
        <v>2394</v>
      </c>
      <c r="G1212" s="724" t="s">
        <v>2645</v>
      </c>
      <c r="H1212" s="724" t="s">
        <v>563</v>
      </c>
      <c r="I1212" s="724" t="s">
        <v>3876</v>
      </c>
      <c r="J1212" s="724" t="s">
        <v>1528</v>
      </c>
      <c r="K1212" s="724" t="s">
        <v>3222</v>
      </c>
      <c r="L1212" s="725">
        <v>48.42</v>
      </c>
      <c r="M1212" s="725">
        <v>48.42</v>
      </c>
      <c r="N1212" s="724">
        <v>1</v>
      </c>
      <c r="O1212" s="807">
        <v>0.5</v>
      </c>
      <c r="P1212" s="725">
        <v>48.42</v>
      </c>
      <c r="Q1212" s="740">
        <v>1</v>
      </c>
      <c r="R1212" s="724">
        <v>1</v>
      </c>
      <c r="S1212" s="740">
        <v>1</v>
      </c>
      <c r="T1212" s="807">
        <v>0.5</v>
      </c>
      <c r="U1212" s="763">
        <v>1</v>
      </c>
    </row>
    <row r="1213" spans="1:21" ht="14.4" customHeight="1" x14ac:dyDescent="0.3">
      <c r="A1213" s="723">
        <v>4</v>
      </c>
      <c r="B1213" s="724" t="s">
        <v>2111</v>
      </c>
      <c r="C1213" s="724" t="s">
        <v>2400</v>
      </c>
      <c r="D1213" s="805" t="s">
        <v>4070</v>
      </c>
      <c r="E1213" s="806" t="s">
        <v>2448</v>
      </c>
      <c r="F1213" s="724" t="s">
        <v>2394</v>
      </c>
      <c r="G1213" s="724" t="s">
        <v>2691</v>
      </c>
      <c r="H1213" s="724" t="s">
        <v>563</v>
      </c>
      <c r="I1213" s="724" t="s">
        <v>3877</v>
      </c>
      <c r="J1213" s="724" t="s">
        <v>2306</v>
      </c>
      <c r="K1213" s="724" t="s">
        <v>3878</v>
      </c>
      <c r="L1213" s="725">
        <v>0</v>
      </c>
      <c r="M1213" s="725">
        <v>0</v>
      </c>
      <c r="N1213" s="724">
        <v>1</v>
      </c>
      <c r="O1213" s="807">
        <v>0.5</v>
      </c>
      <c r="P1213" s="725"/>
      <c r="Q1213" s="740"/>
      <c r="R1213" s="724"/>
      <c r="S1213" s="740">
        <v>0</v>
      </c>
      <c r="T1213" s="807"/>
      <c r="U1213" s="763">
        <v>0</v>
      </c>
    </row>
    <row r="1214" spans="1:21" ht="14.4" customHeight="1" x14ac:dyDescent="0.3">
      <c r="A1214" s="723">
        <v>4</v>
      </c>
      <c r="B1214" s="724" t="s">
        <v>2111</v>
      </c>
      <c r="C1214" s="724" t="s">
        <v>2400</v>
      </c>
      <c r="D1214" s="805" t="s">
        <v>4070</v>
      </c>
      <c r="E1214" s="806" t="s">
        <v>2448</v>
      </c>
      <c r="F1214" s="724" t="s">
        <v>2394</v>
      </c>
      <c r="G1214" s="724" t="s">
        <v>3879</v>
      </c>
      <c r="H1214" s="724" t="s">
        <v>563</v>
      </c>
      <c r="I1214" s="724" t="s">
        <v>3880</v>
      </c>
      <c r="J1214" s="724" t="s">
        <v>3881</v>
      </c>
      <c r="K1214" s="724" t="s">
        <v>3882</v>
      </c>
      <c r="L1214" s="725">
        <v>43.61</v>
      </c>
      <c r="M1214" s="725">
        <v>43.61</v>
      </c>
      <c r="N1214" s="724">
        <v>1</v>
      </c>
      <c r="O1214" s="807">
        <v>1</v>
      </c>
      <c r="P1214" s="725">
        <v>43.61</v>
      </c>
      <c r="Q1214" s="740">
        <v>1</v>
      </c>
      <c r="R1214" s="724">
        <v>1</v>
      </c>
      <c r="S1214" s="740">
        <v>1</v>
      </c>
      <c r="T1214" s="807">
        <v>1</v>
      </c>
      <c r="U1214" s="763">
        <v>1</v>
      </c>
    </row>
    <row r="1215" spans="1:21" ht="14.4" customHeight="1" x14ac:dyDescent="0.3">
      <c r="A1215" s="723">
        <v>4</v>
      </c>
      <c r="B1215" s="724" t="s">
        <v>2111</v>
      </c>
      <c r="C1215" s="724" t="s">
        <v>2400</v>
      </c>
      <c r="D1215" s="805" t="s">
        <v>4070</v>
      </c>
      <c r="E1215" s="806" t="s">
        <v>2448</v>
      </c>
      <c r="F1215" s="724" t="s">
        <v>2394</v>
      </c>
      <c r="G1215" s="724" t="s">
        <v>3883</v>
      </c>
      <c r="H1215" s="724" t="s">
        <v>563</v>
      </c>
      <c r="I1215" s="724" t="s">
        <v>3884</v>
      </c>
      <c r="J1215" s="724" t="s">
        <v>3885</v>
      </c>
      <c r="K1215" s="724" t="s">
        <v>3886</v>
      </c>
      <c r="L1215" s="725">
        <v>0</v>
      </c>
      <c r="M1215" s="725">
        <v>0</v>
      </c>
      <c r="N1215" s="724">
        <v>1</v>
      </c>
      <c r="O1215" s="807">
        <v>0.5</v>
      </c>
      <c r="P1215" s="725"/>
      <c r="Q1215" s="740"/>
      <c r="R1215" s="724"/>
      <c r="S1215" s="740">
        <v>0</v>
      </c>
      <c r="T1215" s="807"/>
      <c r="U1215" s="763">
        <v>0</v>
      </c>
    </row>
    <row r="1216" spans="1:21" ht="14.4" customHeight="1" x14ac:dyDescent="0.3">
      <c r="A1216" s="723">
        <v>4</v>
      </c>
      <c r="B1216" s="724" t="s">
        <v>2111</v>
      </c>
      <c r="C1216" s="724" t="s">
        <v>2400</v>
      </c>
      <c r="D1216" s="805" t="s">
        <v>4070</v>
      </c>
      <c r="E1216" s="806" t="s">
        <v>2448</v>
      </c>
      <c r="F1216" s="724" t="s">
        <v>2394</v>
      </c>
      <c r="G1216" s="724" t="s">
        <v>3887</v>
      </c>
      <c r="H1216" s="724" t="s">
        <v>975</v>
      </c>
      <c r="I1216" s="724" t="s">
        <v>3888</v>
      </c>
      <c r="J1216" s="724" t="s">
        <v>3889</v>
      </c>
      <c r="K1216" s="724" t="s">
        <v>3890</v>
      </c>
      <c r="L1216" s="725">
        <v>120.61</v>
      </c>
      <c r="M1216" s="725">
        <v>120.61</v>
      </c>
      <c r="N1216" s="724">
        <v>1</v>
      </c>
      <c r="O1216" s="807">
        <v>0.5</v>
      </c>
      <c r="P1216" s="725"/>
      <c r="Q1216" s="740">
        <v>0</v>
      </c>
      <c r="R1216" s="724"/>
      <c r="S1216" s="740">
        <v>0</v>
      </c>
      <c r="T1216" s="807"/>
      <c r="U1216" s="763">
        <v>0</v>
      </c>
    </row>
    <row r="1217" spans="1:21" ht="14.4" customHeight="1" x14ac:dyDescent="0.3">
      <c r="A1217" s="723">
        <v>4</v>
      </c>
      <c r="B1217" s="724" t="s">
        <v>2111</v>
      </c>
      <c r="C1217" s="724" t="s">
        <v>2400</v>
      </c>
      <c r="D1217" s="805" t="s">
        <v>4070</v>
      </c>
      <c r="E1217" s="806" t="s">
        <v>2448</v>
      </c>
      <c r="F1217" s="724" t="s">
        <v>2394</v>
      </c>
      <c r="G1217" s="724" t="s">
        <v>2745</v>
      </c>
      <c r="H1217" s="724" t="s">
        <v>975</v>
      </c>
      <c r="I1217" s="724" t="s">
        <v>1051</v>
      </c>
      <c r="J1217" s="724" t="s">
        <v>1052</v>
      </c>
      <c r="K1217" s="724" t="s">
        <v>2274</v>
      </c>
      <c r="L1217" s="725">
        <v>0</v>
      </c>
      <c r="M1217" s="725">
        <v>0</v>
      </c>
      <c r="N1217" s="724">
        <v>1</v>
      </c>
      <c r="O1217" s="807">
        <v>0.5</v>
      </c>
      <c r="P1217" s="725"/>
      <c r="Q1217" s="740"/>
      <c r="R1217" s="724"/>
      <c r="S1217" s="740">
        <v>0</v>
      </c>
      <c r="T1217" s="807"/>
      <c r="U1217" s="763">
        <v>0</v>
      </c>
    </row>
    <row r="1218" spans="1:21" ht="14.4" customHeight="1" x14ac:dyDescent="0.3">
      <c r="A1218" s="723">
        <v>4</v>
      </c>
      <c r="B1218" s="724" t="s">
        <v>2111</v>
      </c>
      <c r="C1218" s="724" t="s">
        <v>2400</v>
      </c>
      <c r="D1218" s="805" t="s">
        <v>4070</v>
      </c>
      <c r="E1218" s="806" t="s">
        <v>2449</v>
      </c>
      <c r="F1218" s="724" t="s">
        <v>2394</v>
      </c>
      <c r="G1218" s="724" t="s">
        <v>2450</v>
      </c>
      <c r="H1218" s="724" t="s">
        <v>975</v>
      </c>
      <c r="I1218" s="724" t="s">
        <v>1061</v>
      </c>
      <c r="J1218" s="724" t="s">
        <v>1062</v>
      </c>
      <c r="K1218" s="724" t="s">
        <v>2238</v>
      </c>
      <c r="L1218" s="725">
        <v>225.06</v>
      </c>
      <c r="M1218" s="725">
        <v>450.12</v>
      </c>
      <c r="N1218" s="724">
        <v>2</v>
      </c>
      <c r="O1218" s="807">
        <v>2</v>
      </c>
      <c r="P1218" s="725">
        <v>225.06</v>
      </c>
      <c r="Q1218" s="740">
        <v>0.5</v>
      </c>
      <c r="R1218" s="724">
        <v>1</v>
      </c>
      <c r="S1218" s="740">
        <v>0.5</v>
      </c>
      <c r="T1218" s="807">
        <v>1</v>
      </c>
      <c r="U1218" s="763">
        <v>0.5</v>
      </c>
    </row>
    <row r="1219" spans="1:21" ht="14.4" customHeight="1" x14ac:dyDescent="0.3">
      <c r="A1219" s="723">
        <v>4</v>
      </c>
      <c r="B1219" s="724" t="s">
        <v>2111</v>
      </c>
      <c r="C1219" s="724" t="s">
        <v>2400</v>
      </c>
      <c r="D1219" s="805" t="s">
        <v>4070</v>
      </c>
      <c r="E1219" s="806" t="s">
        <v>2449</v>
      </c>
      <c r="F1219" s="724" t="s">
        <v>2394</v>
      </c>
      <c r="G1219" s="724" t="s">
        <v>2470</v>
      </c>
      <c r="H1219" s="724" t="s">
        <v>563</v>
      </c>
      <c r="I1219" s="724" t="s">
        <v>2471</v>
      </c>
      <c r="J1219" s="724" t="s">
        <v>2472</v>
      </c>
      <c r="K1219" s="724" t="s">
        <v>2473</v>
      </c>
      <c r="L1219" s="725">
        <v>238.72</v>
      </c>
      <c r="M1219" s="725">
        <v>238.72</v>
      </c>
      <c r="N1219" s="724">
        <v>1</v>
      </c>
      <c r="O1219" s="807">
        <v>1</v>
      </c>
      <c r="P1219" s="725">
        <v>238.72</v>
      </c>
      <c r="Q1219" s="740">
        <v>1</v>
      </c>
      <c r="R1219" s="724">
        <v>1</v>
      </c>
      <c r="S1219" s="740">
        <v>1</v>
      </c>
      <c r="T1219" s="807">
        <v>1</v>
      </c>
      <c r="U1219" s="763">
        <v>1</v>
      </c>
    </row>
    <row r="1220" spans="1:21" ht="14.4" customHeight="1" x14ac:dyDescent="0.3">
      <c r="A1220" s="723">
        <v>4</v>
      </c>
      <c r="B1220" s="724" t="s">
        <v>2111</v>
      </c>
      <c r="C1220" s="724" t="s">
        <v>2400</v>
      </c>
      <c r="D1220" s="805" t="s">
        <v>4070</v>
      </c>
      <c r="E1220" s="806" t="s">
        <v>2449</v>
      </c>
      <c r="F1220" s="724" t="s">
        <v>2394</v>
      </c>
      <c r="G1220" s="724" t="s">
        <v>2645</v>
      </c>
      <c r="H1220" s="724" t="s">
        <v>563</v>
      </c>
      <c r="I1220" s="724" t="s">
        <v>3220</v>
      </c>
      <c r="J1220" s="724" t="s">
        <v>3221</v>
      </c>
      <c r="K1220" s="724" t="s">
        <v>3222</v>
      </c>
      <c r="L1220" s="725">
        <v>48.42</v>
      </c>
      <c r="M1220" s="725">
        <v>48.42</v>
      </c>
      <c r="N1220" s="724">
        <v>1</v>
      </c>
      <c r="O1220" s="807">
        <v>0.5</v>
      </c>
      <c r="P1220" s="725">
        <v>48.42</v>
      </c>
      <c r="Q1220" s="740">
        <v>1</v>
      </c>
      <c r="R1220" s="724">
        <v>1</v>
      </c>
      <c r="S1220" s="740">
        <v>1</v>
      </c>
      <c r="T1220" s="807">
        <v>0.5</v>
      </c>
      <c r="U1220" s="763">
        <v>1</v>
      </c>
    </row>
    <row r="1221" spans="1:21" ht="14.4" customHeight="1" x14ac:dyDescent="0.3">
      <c r="A1221" s="723">
        <v>4</v>
      </c>
      <c r="B1221" s="724" t="s">
        <v>2111</v>
      </c>
      <c r="C1221" s="724" t="s">
        <v>2400</v>
      </c>
      <c r="D1221" s="805" t="s">
        <v>4070</v>
      </c>
      <c r="E1221" s="806" t="s">
        <v>2449</v>
      </c>
      <c r="F1221" s="724" t="s">
        <v>2394</v>
      </c>
      <c r="G1221" s="724" t="s">
        <v>2694</v>
      </c>
      <c r="H1221" s="724" t="s">
        <v>563</v>
      </c>
      <c r="I1221" s="724" t="s">
        <v>939</v>
      </c>
      <c r="J1221" s="724" t="s">
        <v>940</v>
      </c>
      <c r="K1221" s="724" t="s">
        <v>3891</v>
      </c>
      <c r="L1221" s="725">
        <v>0</v>
      </c>
      <c r="M1221" s="725">
        <v>0</v>
      </c>
      <c r="N1221" s="724">
        <v>1</v>
      </c>
      <c r="O1221" s="807">
        <v>1</v>
      </c>
      <c r="P1221" s="725">
        <v>0</v>
      </c>
      <c r="Q1221" s="740"/>
      <c r="R1221" s="724">
        <v>1</v>
      </c>
      <c r="S1221" s="740">
        <v>1</v>
      </c>
      <c r="T1221" s="807">
        <v>1</v>
      </c>
      <c r="U1221" s="763">
        <v>1</v>
      </c>
    </row>
    <row r="1222" spans="1:21" ht="14.4" customHeight="1" x14ac:dyDescent="0.3">
      <c r="A1222" s="723">
        <v>4</v>
      </c>
      <c r="B1222" s="724" t="s">
        <v>2111</v>
      </c>
      <c r="C1222" s="724" t="s">
        <v>2400</v>
      </c>
      <c r="D1222" s="805" t="s">
        <v>4070</v>
      </c>
      <c r="E1222" s="806" t="s">
        <v>2449</v>
      </c>
      <c r="F1222" s="724" t="s">
        <v>2394</v>
      </c>
      <c r="G1222" s="724" t="s">
        <v>2557</v>
      </c>
      <c r="H1222" s="724" t="s">
        <v>563</v>
      </c>
      <c r="I1222" s="724" t="s">
        <v>2558</v>
      </c>
      <c r="J1222" s="724" t="s">
        <v>1274</v>
      </c>
      <c r="K1222" s="724" t="s">
        <v>2559</v>
      </c>
      <c r="L1222" s="725">
        <v>210.38</v>
      </c>
      <c r="M1222" s="725">
        <v>631.14</v>
      </c>
      <c r="N1222" s="724">
        <v>3</v>
      </c>
      <c r="O1222" s="807">
        <v>0.5</v>
      </c>
      <c r="P1222" s="725">
        <v>631.14</v>
      </c>
      <c r="Q1222" s="740">
        <v>1</v>
      </c>
      <c r="R1222" s="724">
        <v>3</v>
      </c>
      <c r="S1222" s="740">
        <v>1</v>
      </c>
      <c r="T1222" s="807">
        <v>0.5</v>
      </c>
      <c r="U1222" s="763">
        <v>1</v>
      </c>
    </row>
    <row r="1223" spans="1:21" ht="14.4" customHeight="1" x14ac:dyDescent="0.3">
      <c r="A1223" s="723">
        <v>4</v>
      </c>
      <c r="B1223" s="724" t="s">
        <v>2111</v>
      </c>
      <c r="C1223" s="724" t="s">
        <v>2400</v>
      </c>
      <c r="D1223" s="805" t="s">
        <v>4070</v>
      </c>
      <c r="E1223" s="806" t="s">
        <v>2449</v>
      </c>
      <c r="F1223" s="724" t="s">
        <v>2394</v>
      </c>
      <c r="G1223" s="724" t="s">
        <v>2557</v>
      </c>
      <c r="H1223" s="724" t="s">
        <v>563</v>
      </c>
      <c r="I1223" s="724" t="s">
        <v>3892</v>
      </c>
      <c r="J1223" s="724" t="s">
        <v>1274</v>
      </c>
      <c r="K1223" s="724" t="s">
        <v>3893</v>
      </c>
      <c r="L1223" s="725">
        <v>194.19</v>
      </c>
      <c r="M1223" s="725">
        <v>1165.1399999999999</v>
      </c>
      <c r="N1223" s="724">
        <v>6</v>
      </c>
      <c r="O1223" s="807">
        <v>2</v>
      </c>
      <c r="P1223" s="725">
        <v>1165.1399999999999</v>
      </c>
      <c r="Q1223" s="740">
        <v>1</v>
      </c>
      <c r="R1223" s="724">
        <v>6</v>
      </c>
      <c r="S1223" s="740">
        <v>1</v>
      </c>
      <c r="T1223" s="807">
        <v>2</v>
      </c>
      <c r="U1223" s="763">
        <v>1</v>
      </c>
    </row>
    <row r="1224" spans="1:21" ht="14.4" customHeight="1" x14ac:dyDescent="0.3">
      <c r="A1224" s="723">
        <v>4</v>
      </c>
      <c r="B1224" s="724" t="s">
        <v>2111</v>
      </c>
      <c r="C1224" s="724" t="s">
        <v>2400</v>
      </c>
      <c r="D1224" s="805" t="s">
        <v>4070</v>
      </c>
      <c r="E1224" s="806" t="s">
        <v>2449</v>
      </c>
      <c r="F1224" s="724" t="s">
        <v>2394</v>
      </c>
      <c r="G1224" s="724" t="s">
        <v>3247</v>
      </c>
      <c r="H1224" s="724" t="s">
        <v>563</v>
      </c>
      <c r="I1224" s="724" t="s">
        <v>3894</v>
      </c>
      <c r="J1224" s="724" t="s">
        <v>3895</v>
      </c>
      <c r="K1224" s="724" t="s">
        <v>3896</v>
      </c>
      <c r="L1224" s="725">
        <v>50.32</v>
      </c>
      <c r="M1224" s="725">
        <v>50.32</v>
      </c>
      <c r="N1224" s="724">
        <v>1</v>
      </c>
      <c r="O1224" s="807">
        <v>1</v>
      </c>
      <c r="P1224" s="725"/>
      <c r="Q1224" s="740">
        <v>0</v>
      </c>
      <c r="R1224" s="724"/>
      <c r="S1224" s="740">
        <v>0</v>
      </c>
      <c r="T1224" s="807"/>
      <c r="U1224" s="763">
        <v>0</v>
      </c>
    </row>
    <row r="1225" spans="1:21" ht="14.4" customHeight="1" x14ac:dyDescent="0.3">
      <c r="A1225" s="723">
        <v>4</v>
      </c>
      <c r="B1225" s="724" t="s">
        <v>2111</v>
      </c>
      <c r="C1225" s="724" t="s">
        <v>2400</v>
      </c>
      <c r="D1225" s="805" t="s">
        <v>4070</v>
      </c>
      <c r="E1225" s="806" t="s">
        <v>2449</v>
      </c>
      <c r="F1225" s="724" t="s">
        <v>2396</v>
      </c>
      <c r="G1225" s="724" t="s">
        <v>2459</v>
      </c>
      <c r="H1225" s="724" t="s">
        <v>563</v>
      </c>
      <c r="I1225" s="724" t="s">
        <v>3084</v>
      </c>
      <c r="J1225" s="724" t="s">
        <v>3085</v>
      </c>
      <c r="K1225" s="724" t="s">
        <v>3086</v>
      </c>
      <c r="L1225" s="725">
        <v>50</v>
      </c>
      <c r="M1225" s="725">
        <v>50</v>
      </c>
      <c r="N1225" s="724">
        <v>1</v>
      </c>
      <c r="O1225" s="807">
        <v>1</v>
      </c>
      <c r="P1225" s="725"/>
      <c r="Q1225" s="740">
        <v>0</v>
      </c>
      <c r="R1225" s="724"/>
      <c r="S1225" s="740">
        <v>0</v>
      </c>
      <c r="T1225" s="807"/>
      <c r="U1225" s="763">
        <v>0</v>
      </c>
    </row>
    <row r="1226" spans="1:21" ht="14.4" customHeight="1" x14ac:dyDescent="0.3">
      <c r="A1226" s="723">
        <v>4</v>
      </c>
      <c r="B1226" s="724" t="s">
        <v>2111</v>
      </c>
      <c r="C1226" s="724" t="s">
        <v>2400</v>
      </c>
      <c r="D1226" s="805" t="s">
        <v>4070</v>
      </c>
      <c r="E1226" s="806" t="s">
        <v>2449</v>
      </c>
      <c r="F1226" s="724" t="s">
        <v>2396</v>
      </c>
      <c r="G1226" s="724" t="s">
        <v>2459</v>
      </c>
      <c r="H1226" s="724" t="s">
        <v>563</v>
      </c>
      <c r="I1226" s="724" t="s">
        <v>3897</v>
      </c>
      <c r="J1226" s="724" t="s">
        <v>3085</v>
      </c>
      <c r="K1226" s="724" t="s">
        <v>3898</v>
      </c>
      <c r="L1226" s="725">
        <v>50</v>
      </c>
      <c r="M1226" s="725">
        <v>100</v>
      </c>
      <c r="N1226" s="724">
        <v>2</v>
      </c>
      <c r="O1226" s="807">
        <v>1</v>
      </c>
      <c r="P1226" s="725">
        <v>100</v>
      </c>
      <c r="Q1226" s="740">
        <v>1</v>
      </c>
      <c r="R1226" s="724">
        <v>2</v>
      </c>
      <c r="S1226" s="740">
        <v>1</v>
      </c>
      <c r="T1226" s="807">
        <v>1</v>
      </c>
      <c r="U1226" s="763">
        <v>1</v>
      </c>
    </row>
    <row r="1227" spans="1:21" ht="14.4" customHeight="1" x14ac:dyDescent="0.3">
      <c r="A1227" s="723">
        <v>4</v>
      </c>
      <c r="B1227" s="724" t="s">
        <v>2111</v>
      </c>
      <c r="C1227" s="724" t="s">
        <v>2400</v>
      </c>
      <c r="D1227" s="805" t="s">
        <v>4070</v>
      </c>
      <c r="E1227" s="806" t="s">
        <v>2449</v>
      </c>
      <c r="F1227" s="724" t="s">
        <v>2396</v>
      </c>
      <c r="G1227" s="724" t="s">
        <v>3031</v>
      </c>
      <c r="H1227" s="724" t="s">
        <v>563</v>
      </c>
      <c r="I1227" s="724" t="s">
        <v>3032</v>
      </c>
      <c r="J1227" s="724" t="s">
        <v>3033</v>
      </c>
      <c r="K1227" s="724" t="s">
        <v>3034</v>
      </c>
      <c r="L1227" s="725">
        <v>410</v>
      </c>
      <c r="M1227" s="725">
        <v>13940</v>
      </c>
      <c r="N1227" s="724">
        <v>34</v>
      </c>
      <c r="O1227" s="807">
        <v>34</v>
      </c>
      <c r="P1227" s="725">
        <v>11480</v>
      </c>
      <c r="Q1227" s="740">
        <v>0.82352941176470584</v>
      </c>
      <c r="R1227" s="724">
        <v>28</v>
      </c>
      <c r="S1227" s="740">
        <v>0.82352941176470584</v>
      </c>
      <c r="T1227" s="807">
        <v>28</v>
      </c>
      <c r="U1227" s="763">
        <v>0.82352941176470584</v>
      </c>
    </row>
    <row r="1228" spans="1:21" ht="14.4" customHeight="1" x14ac:dyDescent="0.3">
      <c r="A1228" s="723">
        <v>4</v>
      </c>
      <c r="B1228" s="724" t="s">
        <v>2111</v>
      </c>
      <c r="C1228" s="724" t="s">
        <v>2400</v>
      </c>
      <c r="D1228" s="805" t="s">
        <v>4070</v>
      </c>
      <c r="E1228" s="806" t="s">
        <v>2449</v>
      </c>
      <c r="F1228" s="724" t="s">
        <v>2396</v>
      </c>
      <c r="G1228" s="724" t="s">
        <v>2466</v>
      </c>
      <c r="H1228" s="724" t="s">
        <v>563</v>
      </c>
      <c r="I1228" s="724" t="s">
        <v>3732</v>
      </c>
      <c r="J1228" s="724" t="s">
        <v>3733</v>
      </c>
      <c r="K1228" s="724" t="s">
        <v>3734</v>
      </c>
      <c r="L1228" s="725">
        <v>1800</v>
      </c>
      <c r="M1228" s="725">
        <v>25200</v>
      </c>
      <c r="N1228" s="724">
        <v>14</v>
      </c>
      <c r="O1228" s="807">
        <v>12</v>
      </c>
      <c r="P1228" s="725">
        <v>5400</v>
      </c>
      <c r="Q1228" s="740">
        <v>0.21428571428571427</v>
      </c>
      <c r="R1228" s="724">
        <v>3</v>
      </c>
      <c r="S1228" s="740">
        <v>0.21428571428571427</v>
      </c>
      <c r="T1228" s="807">
        <v>3</v>
      </c>
      <c r="U1228" s="763">
        <v>0.25</v>
      </c>
    </row>
    <row r="1229" spans="1:21" ht="14.4" customHeight="1" x14ac:dyDescent="0.3">
      <c r="A1229" s="723">
        <v>4</v>
      </c>
      <c r="B1229" s="724" t="s">
        <v>2111</v>
      </c>
      <c r="C1229" s="724" t="s">
        <v>2400</v>
      </c>
      <c r="D1229" s="805" t="s">
        <v>4070</v>
      </c>
      <c r="E1229" s="806" t="s">
        <v>2449</v>
      </c>
      <c r="F1229" s="724" t="s">
        <v>2396</v>
      </c>
      <c r="G1229" s="724" t="s">
        <v>2466</v>
      </c>
      <c r="H1229" s="724" t="s">
        <v>563</v>
      </c>
      <c r="I1229" s="724" t="s">
        <v>3735</v>
      </c>
      <c r="J1229" s="724" t="s">
        <v>3736</v>
      </c>
      <c r="K1229" s="724" t="s">
        <v>3737</v>
      </c>
      <c r="L1229" s="725">
        <v>500</v>
      </c>
      <c r="M1229" s="725">
        <v>2000</v>
      </c>
      <c r="N1229" s="724">
        <v>4</v>
      </c>
      <c r="O1229" s="807">
        <v>3</v>
      </c>
      <c r="P1229" s="725">
        <v>1000</v>
      </c>
      <c r="Q1229" s="740">
        <v>0.5</v>
      </c>
      <c r="R1229" s="724">
        <v>2</v>
      </c>
      <c r="S1229" s="740">
        <v>0.5</v>
      </c>
      <c r="T1229" s="807">
        <v>2</v>
      </c>
      <c r="U1229" s="763">
        <v>0.66666666666666663</v>
      </c>
    </row>
    <row r="1230" spans="1:21" ht="14.4" customHeight="1" x14ac:dyDescent="0.3">
      <c r="A1230" s="723">
        <v>4</v>
      </c>
      <c r="B1230" s="724" t="s">
        <v>2111</v>
      </c>
      <c r="C1230" s="724" t="s">
        <v>2400</v>
      </c>
      <c r="D1230" s="805" t="s">
        <v>4070</v>
      </c>
      <c r="E1230" s="806" t="s">
        <v>2449</v>
      </c>
      <c r="F1230" s="724" t="s">
        <v>2396</v>
      </c>
      <c r="G1230" s="724" t="s">
        <v>2466</v>
      </c>
      <c r="H1230" s="724" t="s">
        <v>563</v>
      </c>
      <c r="I1230" s="724" t="s">
        <v>3104</v>
      </c>
      <c r="J1230" s="724" t="s">
        <v>3105</v>
      </c>
      <c r="K1230" s="724" t="s">
        <v>3106</v>
      </c>
      <c r="L1230" s="725">
        <v>378.48</v>
      </c>
      <c r="M1230" s="725">
        <v>378.48</v>
      </c>
      <c r="N1230" s="724">
        <v>1</v>
      </c>
      <c r="O1230" s="807">
        <v>1</v>
      </c>
      <c r="P1230" s="725"/>
      <c r="Q1230" s="740">
        <v>0</v>
      </c>
      <c r="R1230" s="724"/>
      <c r="S1230" s="740">
        <v>0</v>
      </c>
      <c r="T1230" s="807"/>
      <c r="U1230" s="763">
        <v>0</v>
      </c>
    </row>
    <row r="1231" spans="1:21" ht="14.4" customHeight="1" x14ac:dyDescent="0.3">
      <c r="A1231" s="723">
        <v>4</v>
      </c>
      <c r="B1231" s="724" t="s">
        <v>2111</v>
      </c>
      <c r="C1231" s="724" t="s">
        <v>2400</v>
      </c>
      <c r="D1231" s="805" t="s">
        <v>4070</v>
      </c>
      <c r="E1231" s="806" t="s">
        <v>2443</v>
      </c>
      <c r="F1231" s="724" t="s">
        <v>2394</v>
      </c>
      <c r="G1231" s="724" t="s">
        <v>3171</v>
      </c>
      <c r="H1231" s="724" t="s">
        <v>563</v>
      </c>
      <c r="I1231" s="724" t="s">
        <v>3899</v>
      </c>
      <c r="J1231" s="724" t="s">
        <v>3900</v>
      </c>
      <c r="K1231" s="724" t="s">
        <v>3901</v>
      </c>
      <c r="L1231" s="725">
        <v>0</v>
      </c>
      <c r="M1231" s="725">
        <v>0</v>
      </c>
      <c r="N1231" s="724">
        <v>1</v>
      </c>
      <c r="O1231" s="807">
        <v>1</v>
      </c>
      <c r="P1231" s="725">
        <v>0</v>
      </c>
      <c r="Q1231" s="740"/>
      <c r="R1231" s="724">
        <v>1</v>
      </c>
      <c r="S1231" s="740">
        <v>1</v>
      </c>
      <c r="T1231" s="807">
        <v>1</v>
      </c>
      <c r="U1231" s="763">
        <v>1</v>
      </c>
    </row>
    <row r="1232" spans="1:21" ht="14.4" customHeight="1" x14ac:dyDescent="0.3">
      <c r="A1232" s="723">
        <v>4</v>
      </c>
      <c r="B1232" s="724" t="s">
        <v>2111</v>
      </c>
      <c r="C1232" s="724" t="s">
        <v>2400</v>
      </c>
      <c r="D1232" s="805" t="s">
        <v>4070</v>
      </c>
      <c r="E1232" s="806" t="s">
        <v>2443</v>
      </c>
      <c r="F1232" s="724" t="s">
        <v>2394</v>
      </c>
      <c r="G1232" s="724" t="s">
        <v>3902</v>
      </c>
      <c r="H1232" s="724" t="s">
        <v>563</v>
      </c>
      <c r="I1232" s="724" t="s">
        <v>1437</v>
      </c>
      <c r="J1232" s="724" t="s">
        <v>1438</v>
      </c>
      <c r="K1232" s="724" t="s">
        <v>3903</v>
      </c>
      <c r="L1232" s="725">
        <v>47.41</v>
      </c>
      <c r="M1232" s="725">
        <v>47.41</v>
      </c>
      <c r="N1232" s="724">
        <v>1</v>
      </c>
      <c r="O1232" s="807">
        <v>1</v>
      </c>
      <c r="P1232" s="725">
        <v>47.41</v>
      </c>
      <c r="Q1232" s="740">
        <v>1</v>
      </c>
      <c r="R1232" s="724">
        <v>1</v>
      </c>
      <c r="S1232" s="740">
        <v>1</v>
      </c>
      <c r="T1232" s="807">
        <v>1</v>
      </c>
      <c r="U1232" s="763">
        <v>1</v>
      </c>
    </row>
    <row r="1233" spans="1:21" ht="14.4" customHeight="1" x14ac:dyDescent="0.3">
      <c r="A1233" s="723">
        <v>4</v>
      </c>
      <c r="B1233" s="724" t="s">
        <v>2111</v>
      </c>
      <c r="C1233" s="724" t="s">
        <v>2400</v>
      </c>
      <c r="D1233" s="805" t="s">
        <v>4070</v>
      </c>
      <c r="E1233" s="806" t="s">
        <v>2443</v>
      </c>
      <c r="F1233" s="724" t="s">
        <v>2394</v>
      </c>
      <c r="G1233" s="724" t="s">
        <v>2478</v>
      </c>
      <c r="H1233" s="724" t="s">
        <v>563</v>
      </c>
      <c r="I1233" s="724" t="s">
        <v>3904</v>
      </c>
      <c r="J1233" s="724" t="s">
        <v>3905</v>
      </c>
      <c r="K1233" s="724" t="s">
        <v>2702</v>
      </c>
      <c r="L1233" s="725">
        <v>161.4</v>
      </c>
      <c r="M1233" s="725">
        <v>161.4</v>
      </c>
      <c r="N1233" s="724">
        <v>1</v>
      </c>
      <c r="O1233" s="807">
        <v>0.5</v>
      </c>
      <c r="P1233" s="725">
        <v>161.4</v>
      </c>
      <c r="Q1233" s="740">
        <v>1</v>
      </c>
      <c r="R1233" s="724">
        <v>1</v>
      </c>
      <c r="S1233" s="740">
        <v>1</v>
      </c>
      <c r="T1233" s="807">
        <v>0.5</v>
      </c>
      <c r="U1233" s="763">
        <v>1</v>
      </c>
    </row>
    <row r="1234" spans="1:21" ht="14.4" customHeight="1" x14ac:dyDescent="0.3">
      <c r="A1234" s="723">
        <v>4</v>
      </c>
      <c r="B1234" s="724" t="s">
        <v>2111</v>
      </c>
      <c r="C1234" s="724" t="s">
        <v>2400</v>
      </c>
      <c r="D1234" s="805" t="s">
        <v>4070</v>
      </c>
      <c r="E1234" s="806" t="s">
        <v>2443</v>
      </c>
      <c r="F1234" s="724" t="s">
        <v>2394</v>
      </c>
      <c r="G1234" s="724" t="s">
        <v>3195</v>
      </c>
      <c r="H1234" s="724" t="s">
        <v>563</v>
      </c>
      <c r="I1234" s="724" t="s">
        <v>3906</v>
      </c>
      <c r="J1234" s="724" t="s">
        <v>1348</v>
      </c>
      <c r="K1234" s="724" t="s">
        <v>3907</v>
      </c>
      <c r="L1234" s="725">
        <v>91.11</v>
      </c>
      <c r="M1234" s="725">
        <v>182.22</v>
      </c>
      <c r="N1234" s="724">
        <v>2</v>
      </c>
      <c r="O1234" s="807">
        <v>1</v>
      </c>
      <c r="P1234" s="725">
        <v>182.22</v>
      </c>
      <c r="Q1234" s="740">
        <v>1</v>
      </c>
      <c r="R1234" s="724">
        <v>2</v>
      </c>
      <c r="S1234" s="740">
        <v>1</v>
      </c>
      <c r="T1234" s="807">
        <v>1</v>
      </c>
      <c r="U1234" s="763">
        <v>1</v>
      </c>
    </row>
    <row r="1235" spans="1:21" ht="14.4" customHeight="1" x14ac:dyDescent="0.3">
      <c r="A1235" s="723">
        <v>4</v>
      </c>
      <c r="B1235" s="724" t="s">
        <v>2111</v>
      </c>
      <c r="C1235" s="724" t="s">
        <v>2400</v>
      </c>
      <c r="D1235" s="805" t="s">
        <v>4070</v>
      </c>
      <c r="E1235" s="806" t="s">
        <v>2443</v>
      </c>
      <c r="F1235" s="724" t="s">
        <v>2394</v>
      </c>
      <c r="G1235" s="724" t="s">
        <v>3908</v>
      </c>
      <c r="H1235" s="724" t="s">
        <v>563</v>
      </c>
      <c r="I1235" s="724" t="s">
        <v>3909</v>
      </c>
      <c r="J1235" s="724" t="s">
        <v>3910</v>
      </c>
      <c r="K1235" s="724" t="s">
        <v>3911</v>
      </c>
      <c r="L1235" s="725">
        <v>0</v>
      </c>
      <c r="M1235" s="725">
        <v>0</v>
      </c>
      <c r="N1235" s="724">
        <v>1</v>
      </c>
      <c r="O1235" s="807">
        <v>1</v>
      </c>
      <c r="P1235" s="725"/>
      <c r="Q1235" s="740"/>
      <c r="R1235" s="724"/>
      <c r="S1235" s="740">
        <v>0</v>
      </c>
      <c r="T1235" s="807"/>
      <c r="U1235" s="763">
        <v>0</v>
      </c>
    </row>
    <row r="1236" spans="1:21" ht="14.4" customHeight="1" x14ac:dyDescent="0.3">
      <c r="A1236" s="723">
        <v>4</v>
      </c>
      <c r="B1236" s="724" t="s">
        <v>2111</v>
      </c>
      <c r="C1236" s="724" t="s">
        <v>2400</v>
      </c>
      <c r="D1236" s="805" t="s">
        <v>4070</v>
      </c>
      <c r="E1236" s="806" t="s">
        <v>2443</v>
      </c>
      <c r="F1236" s="724" t="s">
        <v>2394</v>
      </c>
      <c r="G1236" s="724" t="s">
        <v>2544</v>
      </c>
      <c r="H1236" s="724" t="s">
        <v>563</v>
      </c>
      <c r="I1236" s="724" t="s">
        <v>2545</v>
      </c>
      <c r="J1236" s="724" t="s">
        <v>664</v>
      </c>
      <c r="K1236" s="724" t="s">
        <v>2546</v>
      </c>
      <c r="L1236" s="725">
        <v>0</v>
      </c>
      <c r="M1236" s="725">
        <v>0</v>
      </c>
      <c r="N1236" s="724">
        <v>1</v>
      </c>
      <c r="O1236" s="807">
        <v>0.5</v>
      </c>
      <c r="P1236" s="725">
        <v>0</v>
      </c>
      <c r="Q1236" s="740"/>
      <c r="R1236" s="724">
        <v>1</v>
      </c>
      <c r="S1236" s="740">
        <v>1</v>
      </c>
      <c r="T1236" s="807">
        <v>0.5</v>
      </c>
      <c r="U1236" s="763">
        <v>1</v>
      </c>
    </row>
    <row r="1237" spans="1:21" ht="14.4" customHeight="1" x14ac:dyDescent="0.3">
      <c r="A1237" s="723">
        <v>4</v>
      </c>
      <c r="B1237" s="724" t="s">
        <v>2111</v>
      </c>
      <c r="C1237" s="724" t="s">
        <v>2400</v>
      </c>
      <c r="D1237" s="805" t="s">
        <v>4070</v>
      </c>
      <c r="E1237" s="806" t="s">
        <v>2443</v>
      </c>
      <c r="F1237" s="724" t="s">
        <v>2394</v>
      </c>
      <c r="G1237" s="724" t="s">
        <v>2564</v>
      </c>
      <c r="H1237" s="724" t="s">
        <v>563</v>
      </c>
      <c r="I1237" s="724" t="s">
        <v>753</v>
      </c>
      <c r="J1237" s="724" t="s">
        <v>754</v>
      </c>
      <c r="K1237" s="724" t="s">
        <v>2565</v>
      </c>
      <c r="L1237" s="725">
        <v>0</v>
      </c>
      <c r="M1237" s="725">
        <v>0</v>
      </c>
      <c r="N1237" s="724">
        <v>1</v>
      </c>
      <c r="O1237" s="807">
        <v>0.5</v>
      </c>
      <c r="P1237" s="725">
        <v>0</v>
      </c>
      <c r="Q1237" s="740"/>
      <c r="R1237" s="724">
        <v>1</v>
      </c>
      <c r="S1237" s="740">
        <v>1</v>
      </c>
      <c r="T1237" s="807">
        <v>0.5</v>
      </c>
      <c r="U1237" s="763">
        <v>1</v>
      </c>
    </row>
    <row r="1238" spans="1:21" ht="14.4" customHeight="1" x14ac:dyDescent="0.3">
      <c r="A1238" s="723">
        <v>4</v>
      </c>
      <c r="B1238" s="724" t="s">
        <v>2111</v>
      </c>
      <c r="C1238" s="724" t="s">
        <v>2400</v>
      </c>
      <c r="D1238" s="805" t="s">
        <v>4070</v>
      </c>
      <c r="E1238" s="806" t="s">
        <v>2443</v>
      </c>
      <c r="F1238" s="724" t="s">
        <v>2394</v>
      </c>
      <c r="G1238" s="724" t="s">
        <v>3060</v>
      </c>
      <c r="H1238" s="724" t="s">
        <v>563</v>
      </c>
      <c r="I1238" s="724" t="s">
        <v>1599</v>
      </c>
      <c r="J1238" s="724" t="s">
        <v>3062</v>
      </c>
      <c r="K1238" s="724" t="s">
        <v>3708</v>
      </c>
      <c r="L1238" s="725">
        <v>132.97999999999999</v>
      </c>
      <c r="M1238" s="725">
        <v>531.91999999999996</v>
      </c>
      <c r="N1238" s="724">
        <v>4</v>
      </c>
      <c r="O1238" s="807">
        <v>2</v>
      </c>
      <c r="P1238" s="725">
        <v>531.91999999999996</v>
      </c>
      <c r="Q1238" s="740">
        <v>1</v>
      </c>
      <c r="R1238" s="724">
        <v>4</v>
      </c>
      <c r="S1238" s="740">
        <v>1</v>
      </c>
      <c r="T1238" s="807">
        <v>2</v>
      </c>
      <c r="U1238" s="763">
        <v>1</v>
      </c>
    </row>
    <row r="1239" spans="1:21" ht="14.4" customHeight="1" x14ac:dyDescent="0.3">
      <c r="A1239" s="723">
        <v>4</v>
      </c>
      <c r="B1239" s="724" t="s">
        <v>2111</v>
      </c>
      <c r="C1239" s="724" t="s">
        <v>2400</v>
      </c>
      <c r="D1239" s="805" t="s">
        <v>4070</v>
      </c>
      <c r="E1239" s="806" t="s">
        <v>2443</v>
      </c>
      <c r="F1239" s="724" t="s">
        <v>2394</v>
      </c>
      <c r="G1239" s="724" t="s">
        <v>3912</v>
      </c>
      <c r="H1239" s="724" t="s">
        <v>563</v>
      </c>
      <c r="I1239" s="724" t="s">
        <v>3913</v>
      </c>
      <c r="J1239" s="724" t="s">
        <v>3914</v>
      </c>
      <c r="K1239" s="724" t="s">
        <v>3915</v>
      </c>
      <c r="L1239" s="725">
        <v>0</v>
      </c>
      <c r="M1239" s="725">
        <v>0</v>
      </c>
      <c r="N1239" s="724">
        <v>1</v>
      </c>
      <c r="O1239" s="807">
        <v>0.5</v>
      </c>
      <c r="P1239" s="725">
        <v>0</v>
      </c>
      <c r="Q1239" s="740"/>
      <c r="R1239" s="724">
        <v>1</v>
      </c>
      <c r="S1239" s="740">
        <v>1</v>
      </c>
      <c r="T1239" s="807">
        <v>0.5</v>
      </c>
      <c r="U1239" s="763">
        <v>1</v>
      </c>
    </row>
    <row r="1240" spans="1:21" ht="14.4" customHeight="1" x14ac:dyDescent="0.3">
      <c r="A1240" s="723">
        <v>4</v>
      </c>
      <c r="B1240" s="724" t="s">
        <v>2111</v>
      </c>
      <c r="C1240" s="724" t="s">
        <v>2400</v>
      </c>
      <c r="D1240" s="805" t="s">
        <v>4070</v>
      </c>
      <c r="E1240" s="806" t="s">
        <v>2443</v>
      </c>
      <c r="F1240" s="724" t="s">
        <v>2394</v>
      </c>
      <c r="G1240" s="724" t="s">
        <v>3758</v>
      </c>
      <c r="H1240" s="724" t="s">
        <v>563</v>
      </c>
      <c r="I1240" s="724" t="s">
        <v>3916</v>
      </c>
      <c r="J1240" s="724" t="s">
        <v>3917</v>
      </c>
      <c r="K1240" s="724" t="s">
        <v>3918</v>
      </c>
      <c r="L1240" s="725">
        <v>64.819999999999993</v>
      </c>
      <c r="M1240" s="725">
        <v>64.819999999999993</v>
      </c>
      <c r="N1240" s="724">
        <v>1</v>
      </c>
      <c r="O1240" s="807">
        <v>1</v>
      </c>
      <c r="P1240" s="725"/>
      <c r="Q1240" s="740">
        <v>0</v>
      </c>
      <c r="R1240" s="724"/>
      <c r="S1240" s="740">
        <v>0</v>
      </c>
      <c r="T1240" s="807"/>
      <c r="U1240" s="763">
        <v>0</v>
      </c>
    </row>
    <row r="1241" spans="1:21" ht="14.4" customHeight="1" x14ac:dyDescent="0.3">
      <c r="A1241" s="723">
        <v>4</v>
      </c>
      <c r="B1241" s="724" t="s">
        <v>2111</v>
      </c>
      <c r="C1241" s="724" t="s">
        <v>2400</v>
      </c>
      <c r="D1241" s="805" t="s">
        <v>4070</v>
      </c>
      <c r="E1241" s="806" t="s">
        <v>2443</v>
      </c>
      <c r="F1241" s="724" t="s">
        <v>2394</v>
      </c>
      <c r="G1241" s="724" t="s">
        <v>3758</v>
      </c>
      <c r="H1241" s="724" t="s">
        <v>563</v>
      </c>
      <c r="I1241" s="724" t="s">
        <v>3919</v>
      </c>
      <c r="J1241" s="724" t="s">
        <v>3920</v>
      </c>
      <c r="K1241" s="724" t="s">
        <v>3921</v>
      </c>
      <c r="L1241" s="725">
        <v>73.45</v>
      </c>
      <c r="M1241" s="725">
        <v>146.9</v>
      </c>
      <c r="N1241" s="724">
        <v>2</v>
      </c>
      <c r="O1241" s="807">
        <v>1</v>
      </c>
      <c r="P1241" s="725"/>
      <c r="Q1241" s="740">
        <v>0</v>
      </c>
      <c r="R1241" s="724"/>
      <c r="S1241" s="740">
        <v>0</v>
      </c>
      <c r="T1241" s="807"/>
      <c r="U1241" s="763">
        <v>0</v>
      </c>
    </row>
    <row r="1242" spans="1:21" ht="14.4" customHeight="1" x14ac:dyDescent="0.3">
      <c r="A1242" s="723">
        <v>4</v>
      </c>
      <c r="B1242" s="724" t="s">
        <v>2111</v>
      </c>
      <c r="C1242" s="724" t="s">
        <v>2400</v>
      </c>
      <c r="D1242" s="805" t="s">
        <v>4070</v>
      </c>
      <c r="E1242" s="806" t="s">
        <v>2443</v>
      </c>
      <c r="F1242" s="724" t="s">
        <v>2394</v>
      </c>
      <c r="G1242" s="724" t="s">
        <v>2645</v>
      </c>
      <c r="H1242" s="724" t="s">
        <v>563</v>
      </c>
      <c r="I1242" s="724" t="s">
        <v>2646</v>
      </c>
      <c r="J1242" s="724" t="s">
        <v>1528</v>
      </c>
      <c r="K1242" s="724" t="s">
        <v>2647</v>
      </c>
      <c r="L1242" s="725">
        <v>48.42</v>
      </c>
      <c r="M1242" s="725">
        <v>193.68</v>
      </c>
      <c r="N1242" s="724">
        <v>4</v>
      </c>
      <c r="O1242" s="807">
        <v>1</v>
      </c>
      <c r="P1242" s="725">
        <v>193.68</v>
      </c>
      <c r="Q1242" s="740">
        <v>1</v>
      </c>
      <c r="R1242" s="724">
        <v>4</v>
      </c>
      <c r="S1242" s="740">
        <v>1</v>
      </c>
      <c r="T1242" s="807">
        <v>1</v>
      </c>
      <c r="U1242" s="763">
        <v>1</v>
      </c>
    </row>
    <row r="1243" spans="1:21" ht="14.4" customHeight="1" x14ac:dyDescent="0.3">
      <c r="A1243" s="723">
        <v>4</v>
      </c>
      <c r="B1243" s="724" t="s">
        <v>2111</v>
      </c>
      <c r="C1243" s="724" t="s">
        <v>2400</v>
      </c>
      <c r="D1243" s="805" t="s">
        <v>4070</v>
      </c>
      <c r="E1243" s="806" t="s">
        <v>2443</v>
      </c>
      <c r="F1243" s="724" t="s">
        <v>2394</v>
      </c>
      <c r="G1243" s="724" t="s">
        <v>2680</v>
      </c>
      <c r="H1243" s="724" t="s">
        <v>563</v>
      </c>
      <c r="I1243" s="724" t="s">
        <v>2681</v>
      </c>
      <c r="J1243" s="724" t="s">
        <v>2682</v>
      </c>
      <c r="K1243" s="724" t="s">
        <v>2683</v>
      </c>
      <c r="L1243" s="725">
        <v>78.33</v>
      </c>
      <c r="M1243" s="725">
        <v>156.66</v>
      </c>
      <c r="N1243" s="724">
        <v>2</v>
      </c>
      <c r="O1243" s="807">
        <v>1</v>
      </c>
      <c r="P1243" s="725">
        <v>156.66</v>
      </c>
      <c r="Q1243" s="740">
        <v>1</v>
      </c>
      <c r="R1243" s="724">
        <v>2</v>
      </c>
      <c r="S1243" s="740">
        <v>1</v>
      </c>
      <c r="T1243" s="807">
        <v>1</v>
      </c>
      <c r="U1243" s="763">
        <v>1</v>
      </c>
    </row>
    <row r="1244" spans="1:21" ht="14.4" customHeight="1" x14ac:dyDescent="0.3">
      <c r="A1244" s="723">
        <v>4</v>
      </c>
      <c r="B1244" s="724" t="s">
        <v>2111</v>
      </c>
      <c r="C1244" s="724" t="s">
        <v>2400</v>
      </c>
      <c r="D1244" s="805" t="s">
        <v>4070</v>
      </c>
      <c r="E1244" s="806" t="s">
        <v>2443</v>
      </c>
      <c r="F1244" s="724" t="s">
        <v>2394</v>
      </c>
      <c r="G1244" s="724" t="s">
        <v>2627</v>
      </c>
      <c r="H1244" s="724" t="s">
        <v>563</v>
      </c>
      <c r="I1244" s="724" t="s">
        <v>655</v>
      </c>
      <c r="J1244" s="724" t="s">
        <v>2628</v>
      </c>
      <c r="K1244" s="724" t="s">
        <v>2629</v>
      </c>
      <c r="L1244" s="725">
        <v>0</v>
      </c>
      <c r="M1244" s="725">
        <v>0</v>
      </c>
      <c r="N1244" s="724">
        <v>1</v>
      </c>
      <c r="O1244" s="807">
        <v>1</v>
      </c>
      <c r="P1244" s="725">
        <v>0</v>
      </c>
      <c r="Q1244" s="740"/>
      <c r="R1244" s="724">
        <v>1</v>
      </c>
      <c r="S1244" s="740">
        <v>1</v>
      </c>
      <c r="T1244" s="807">
        <v>1</v>
      </c>
      <c r="U1244" s="763">
        <v>1</v>
      </c>
    </row>
    <row r="1245" spans="1:21" ht="14.4" customHeight="1" x14ac:dyDescent="0.3">
      <c r="A1245" s="723">
        <v>4</v>
      </c>
      <c r="B1245" s="724" t="s">
        <v>2111</v>
      </c>
      <c r="C1245" s="724" t="s">
        <v>2400</v>
      </c>
      <c r="D1245" s="805" t="s">
        <v>4070</v>
      </c>
      <c r="E1245" s="806" t="s">
        <v>2443</v>
      </c>
      <c r="F1245" s="724" t="s">
        <v>2394</v>
      </c>
      <c r="G1245" s="724" t="s">
        <v>2591</v>
      </c>
      <c r="H1245" s="724" t="s">
        <v>563</v>
      </c>
      <c r="I1245" s="724" t="s">
        <v>3922</v>
      </c>
      <c r="J1245" s="724" t="s">
        <v>3923</v>
      </c>
      <c r="K1245" s="724" t="s">
        <v>3924</v>
      </c>
      <c r="L1245" s="725">
        <v>99.11</v>
      </c>
      <c r="M1245" s="725">
        <v>99.11</v>
      </c>
      <c r="N1245" s="724">
        <v>1</v>
      </c>
      <c r="O1245" s="807">
        <v>1</v>
      </c>
      <c r="P1245" s="725"/>
      <c r="Q1245" s="740">
        <v>0</v>
      </c>
      <c r="R1245" s="724"/>
      <c r="S1245" s="740">
        <v>0</v>
      </c>
      <c r="T1245" s="807"/>
      <c r="U1245" s="763">
        <v>0</v>
      </c>
    </row>
    <row r="1246" spans="1:21" ht="14.4" customHeight="1" x14ac:dyDescent="0.3">
      <c r="A1246" s="723">
        <v>4</v>
      </c>
      <c r="B1246" s="724" t="s">
        <v>2111</v>
      </c>
      <c r="C1246" s="724" t="s">
        <v>2400</v>
      </c>
      <c r="D1246" s="805" t="s">
        <v>4070</v>
      </c>
      <c r="E1246" s="806" t="s">
        <v>2443</v>
      </c>
      <c r="F1246" s="724" t="s">
        <v>2394</v>
      </c>
      <c r="G1246" s="724" t="s">
        <v>3228</v>
      </c>
      <c r="H1246" s="724" t="s">
        <v>563</v>
      </c>
      <c r="I1246" s="724" t="s">
        <v>3229</v>
      </c>
      <c r="J1246" s="724" t="s">
        <v>3230</v>
      </c>
      <c r="K1246" s="724" t="s">
        <v>3231</v>
      </c>
      <c r="L1246" s="725">
        <v>453.8</v>
      </c>
      <c r="M1246" s="725">
        <v>907.6</v>
      </c>
      <c r="N1246" s="724">
        <v>2</v>
      </c>
      <c r="O1246" s="807">
        <v>1</v>
      </c>
      <c r="P1246" s="725">
        <v>907.6</v>
      </c>
      <c r="Q1246" s="740">
        <v>1</v>
      </c>
      <c r="R1246" s="724">
        <v>2</v>
      </c>
      <c r="S1246" s="740">
        <v>1</v>
      </c>
      <c r="T1246" s="807">
        <v>1</v>
      </c>
      <c r="U1246" s="763">
        <v>1</v>
      </c>
    </row>
    <row r="1247" spans="1:21" ht="14.4" customHeight="1" x14ac:dyDescent="0.3">
      <c r="A1247" s="723">
        <v>4</v>
      </c>
      <c r="B1247" s="724" t="s">
        <v>2111</v>
      </c>
      <c r="C1247" s="724" t="s">
        <v>2400</v>
      </c>
      <c r="D1247" s="805" t="s">
        <v>4070</v>
      </c>
      <c r="E1247" s="806" t="s">
        <v>2443</v>
      </c>
      <c r="F1247" s="724" t="s">
        <v>2394</v>
      </c>
      <c r="G1247" s="724" t="s">
        <v>2694</v>
      </c>
      <c r="H1247" s="724" t="s">
        <v>563</v>
      </c>
      <c r="I1247" s="724" t="s">
        <v>939</v>
      </c>
      <c r="J1247" s="724" t="s">
        <v>940</v>
      </c>
      <c r="K1247" s="724" t="s">
        <v>3891</v>
      </c>
      <c r="L1247" s="725">
        <v>0</v>
      </c>
      <c r="M1247" s="725">
        <v>0</v>
      </c>
      <c r="N1247" s="724">
        <v>1</v>
      </c>
      <c r="O1247" s="807">
        <v>0.5</v>
      </c>
      <c r="P1247" s="725">
        <v>0</v>
      </c>
      <c r="Q1247" s="740"/>
      <c r="R1247" s="724">
        <v>1</v>
      </c>
      <c r="S1247" s="740">
        <v>1</v>
      </c>
      <c r="T1247" s="807">
        <v>0.5</v>
      </c>
      <c r="U1247" s="763">
        <v>1</v>
      </c>
    </row>
    <row r="1248" spans="1:21" ht="14.4" customHeight="1" x14ac:dyDescent="0.3">
      <c r="A1248" s="723">
        <v>4</v>
      </c>
      <c r="B1248" s="724" t="s">
        <v>2111</v>
      </c>
      <c r="C1248" s="724" t="s">
        <v>2400</v>
      </c>
      <c r="D1248" s="805" t="s">
        <v>4070</v>
      </c>
      <c r="E1248" s="806" t="s">
        <v>2443</v>
      </c>
      <c r="F1248" s="724" t="s">
        <v>2394</v>
      </c>
      <c r="G1248" s="724" t="s">
        <v>2499</v>
      </c>
      <c r="H1248" s="724" t="s">
        <v>563</v>
      </c>
      <c r="I1248" s="724" t="s">
        <v>2518</v>
      </c>
      <c r="J1248" s="724" t="s">
        <v>1157</v>
      </c>
      <c r="K1248" s="724" t="s">
        <v>2519</v>
      </c>
      <c r="L1248" s="725">
        <v>59.56</v>
      </c>
      <c r="M1248" s="725">
        <v>119.12</v>
      </c>
      <c r="N1248" s="724">
        <v>2</v>
      </c>
      <c r="O1248" s="807">
        <v>0.5</v>
      </c>
      <c r="P1248" s="725">
        <v>119.12</v>
      </c>
      <c r="Q1248" s="740">
        <v>1</v>
      </c>
      <c r="R1248" s="724">
        <v>2</v>
      </c>
      <c r="S1248" s="740">
        <v>1</v>
      </c>
      <c r="T1248" s="807">
        <v>0.5</v>
      </c>
      <c r="U1248" s="763">
        <v>1</v>
      </c>
    </row>
    <row r="1249" spans="1:21" ht="14.4" customHeight="1" x14ac:dyDescent="0.3">
      <c r="A1249" s="723">
        <v>4</v>
      </c>
      <c r="B1249" s="724" t="s">
        <v>2111</v>
      </c>
      <c r="C1249" s="724" t="s">
        <v>2400</v>
      </c>
      <c r="D1249" s="805" t="s">
        <v>4070</v>
      </c>
      <c r="E1249" s="806" t="s">
        <v>2443</v>
      </c>
      <c r="F1249" s="724" t="s">
        <v>2394</v>
      </c>
      <c r="G1249" s="724" t="s">
        <v>3925</v>
      </c>
      <c r="H1249" s="724" t="s">
        <v>563</v>
      </c>
      <c r="I1249" s="724" t="s">
        <v>1665</v>
      </c>
      <c r="J1249" s="724" t="s">
        <v>731</v>
      </c>
      <c r="K1249" s="724" t="s">
        <v>3926</v>
      </c>
      <c r="L1249" s="725">
        <v>55.16</v>
      </c>
      <c r="M1249" s="725">
        <v>55.16</v>
      </c>
      <c r="N1249" s="724">
        <v>1</v>
      </c>
      <c r="O1249" s="807">
        <v>0.5</v>
      </c>
      <c r="P1249" s="725">
        <v>55.16</v>
      </c>
      <c r="Q1249" s="740">
        <v>1</v>
      </c>
      <c r="R1249" s="724">
        <v>1</v>
      </c>
      <c r="S1249" s="740">
        <v>1</v>
      </c>
      <c r="T1249" s="807">
        <v>0.5</v>
      </c>
      <c r="U1249" s="763">
        <v>1</v>
      </c>
    </row>
    <row r="1250" spans="1:21" ht="14.4" customHeight="1" x14ac:dyDescent="0.3">
      <c r="A1250" s="723">
        <v>4</v>
      </c>
      <c r="B1250" s="724" t="s">
        <v>2111</v>
      </c>
      <c r="C1250" s="724" t="s">
        <v>2400</v>
      </c>
      <c r="D1250" s="805" t="s">
        <v>4070</v>
      </c>
      <c r="E1250" s="806" t="s">
        <v>2443</v>
      </c>
      <c r="F1250" s="724" t="s">
        <v>2394</v>
      </c>
      <c r="G1250" s="724" t="s">
        <v>3247</v>
      </c>
      <c r="H1250" s="724" t="s">
        <v>563</v>
      </c>
      <c r="I1250" s="724" t="s">
        <v>3927</v>
      </c>
      <c r="J1250" s="724" t="s">
        <v>3895</v>
      </c>
      <c r="K1250" s="724" t="s">
        <v>3928</v>
      </c>
      <c r="L1250" s="725">
        <v>33.31</v>
      </c>
      <c r="M1250" s="725">
        <v>33.31</v>
      </c>
      <c r="N1250" s="724">
        <v>1</v>
      </c>
      <c r="O1250" s="807">
        <v>0.5</v>
      </c>
      <c r="P1250" s="725">
        <v>33.31</v>
      </c>
      <c r="Q1250" s="740">
        <v>1</v>
      </c>
      <c r="R1250" s="724">
        <v>1</v>
      </c>
      <c r="S1250" s="740">
        <v>1</v>
      </c>
      <c r="T1250" s="807">
        <v>0.5</v>
      </c>
      <c r="U1250" s="763">
        <v>1</v>
      </c>
    </row>
    <row r="1251" spans="1:21" ht="14.4" customHeight="1" x14ac:dyDescent="0.3">
      <c r="A1251" s="723">
        <v>4</v>
      </c>
      <c r="B1251" s="724" t="s">
        <v>2111</v>
      </c>
      <c r="C1251" s="724" t="s">
        <v>2400</v>
      </c>
      <c r="D1251" s="805" t="s">
        <v>4070</v>
      </c>
      <c r="E1251" s="806" t="s">
        <v>2443</v>
      </c>
      <c r="F1251" s="724" t="s">
        <v>2396</v>
      </c>
      <c r="G1251" s="724" t="s">
        <v>2459</v>
      </c>
      <c r="H1251" s="724" t="s">
        <v>563</v>
      </c>
      <c r="I1251" s="724" t="s">
        <v>2460</v>
      </c>
      <c r="J1251" s="724" t="s">
        <v>2461</v>
      </c>
      <c r="K1251" s="724" t="s">
        <v>2462</v>
      </c>
      <c r="L1251" s="725">
        <v>100</v>
      </c>
      <c r="M1251" s="725">
        <v>600</v>
      </c>
      <c r="N1251" s="724">
        <v>6</v>
      </c>
      <c r="O1251" s="807">
        <v>2</v>
      </c>
      <c r="P1251" s="725">
        <v>600</v>
      </c>
      <c r="Q1251" s="740">
        <v>1</v>
      </c>
      <c r="R1251" s="724">
        <v>6</v>
      </c>
      <c r="S1251" s="740">
        <v>1</v>
      </c>
      <c r="T1251" s="807">
        <v>2</v>
      </c>
      <c r="U1251" s="763">
        <v>1</v>
      </c>
    </row>
    <row r="1252" spans="1:21" ht="14.4" customHeight="1" x14ac:dyDescent="0.3">
      <c r="A1252" s="723">
        <v>4</v>
      </c>
      <c r="B1252" s="724" t="s">
        <v>2111</v>
      </c>
      <c r="C1252" s="724" t="s">
        <v>2400</v>
      </c>
      <c r="D1252" s="805" t="s">
        <v>4070</v>
      </c>
      <c r="E1252" s="806" t="s">
        <v>2443</v>
      </c>
      <c r="F1252" s="724" t="s">
        <v>2396</v>
      </c>
      <c r="G1252" s="724" t="s">
        <v>3031</v>
      </c>
      <c r="H1252" s="724" t="s">
        <v>563</v>
      </c>
      <c r="I1252" s="724" t="s">
        <v>3032</v>
      </c>
      <c r="J1252" s="724" t="s">
        <v>3033</v>
      </c>
      <c r="K1252" s="724" t="s">
        <v>3034</v>
      </c>
      <c r="L1252" s="725">
        <v>410</v>
      </c>
      <c r="M1252" s="725">
        <v>2050</v>
      </c>
      <c r="N1252" s="724">
        <v>5</v>
      </c>
      <c r="O1252" s="807">
        <v>5</v>
      </c>
      <c r="P1252" s="725">
        <v>1640</v>
      </c>
      <c r="Q1252" s="740">
        <v>0.8</v>
      </c>
      <c r="R1252" s="724">
        <v>4</v>
      </c>
      <c r="S1252" s="740">
        <v>0.8</v>
      </c>
      <c r="T1252" s="807">
        <v>4</v>
      </c>
      <c r="U1252" s="763">
        <v>0.8</v>
      </c>
    </row>
    <row r="1253" spans="1:21" ht="14.4" customHeight="1" x14ac:dyDescent="0.3">
      <c r="A1253" s="723">
        <v>4</v>
      </c>
      <c r="B1253" s="724" t="s">
        <v>2111</v>
      </c>
      <c r="C1253" s="724" t="s">
        <v>2400</v>
      </c>
      <c r="D1253" s="805" t="s">
        <v>4070</v>
      </c>
      <c r="E1253" s="806" t="s">
        <v>2443</v>
      </c>
      <c r="F1253" s="724" t="s">
        <v>2396</v>
      </c>
      <c r="G1253" s="724" t="s">
        <v>2466</v>
      </c>
      <c r="H1253" s="724" t="s">
        <v>563</v>
      </c>
      <c r="I1253" s="724" t="s">
        <v>3485</v>
      </c>
      <c r="J1253" s="724" t="s">
        <v>3486</v>
      </c>
      <c r="K1253" s="724" t="s">
        <v>3487</v>
      </c>
      <c r="L1253" s="725">
        <v>378.48</v>
      </c>
      <c r="M1253" s="725">
        <v>378.48</v>
      </c>
      <c r="N1253" s="724">
        <v>1</v>
      </c>
      <c r="O1253" s="807">
        <v>1</v>
      </c>
      <c r="P1253" s="725">
        <v>378.48</v>
      </c>
      <c r="Q1253" s="740">
        <v>1</v>
      </c>
      <c r="R1253" s="724">
        <v>1</v>
      </c>
      <c r="S1253" s="740">
        <v>1</v>
      </c>
      <c r="T1253" s="807">
        <v>1</v>
      </c>
      <c r="U1253" s="763">
        <v>1</v>
      </c>
    </row>
    <row r="1254" spans="1:21" ht="14.4" customHeight="1" x14ac:dyDescent="0.3">
      <c r="A1254" s="723">
        <v>4</v>
      </c>
      <c r="B1254" s="724" t="s">
        <v>2111</v>
      </c>
      <c r="C1254" s="724" t="s">
        <v>2400</v>
      </c>
      <c r="D1254" s="805" t="s">
        <v>4070</v>
      </c>
      <c r="E1254" s="806" t="s">
        <v>2414</v>
      </c>
      <c r="F1254" s="724" t="s">
        <v>2394</v>
      </c>
      <c r="G1254" s="724" t="s">
        <v>3536</v>
      </c>
      <c r="H1254" s="724" t="s">
        <v>563</v>
      </c>
      <c r="I1254" s="724" t="s">
        <v>825</v>
      </c>
      <c r="J1254" s="724" t="s">
        <v>625</v>
      </c>
      <c r="K1254" s="724" t="s">
        <v>3537</v>
      </c>
      <c r="L1254" s="725">
        <v>0</v>
      </c>
      <c r="M1254" s="725">
        <v>0</v>
      </c>
      <c r="N1254" s="724">
        <v>1</v>
      </c>
      <c r="O1254" s="807">
        <v>0.5</v>
      </c>
      <c r="P1254" s="725">
        <v>0</v>
      </c>
      <c r="Q1254" s="740"/>
      <c r="R1254" s="724">
        <v>1</v>
      </c>
      <c r="S1254" s="740">
        <v>1</v>
      </c>
      <c r="T1254" s="807">
        <v>0.5</v>
      </c>
      <c r="U1254" s="763">
        <v>1</v>
      </c>
    </row>
    <row r="1255" spans="1:21" ht="14.4" customHeight="1" x14ac:dyDescent="0.3">
      <c r="A1255" s="723">
        <v>4</v>
      </c>
      <c r="B1255" s="724" t="s">
        <v>2111</v>
      </c>
      <c r="C1255" s="724" t="s">
        <v>2400</v>
      </c>
      <c r="D1255" s="805" t="s">
        <v>4070</v>
      </c>
      <c r="E1255" s="806" t="s">
        <v>2414</v>
      </c>
      <c r="F1255" s="724" t="s">
        <v>2394</v>
      </c>
      <c r="G1255" s="724" t="s">
        <v>2450</v>
      </c>
      <c r="H1255" s="724" t="s">
        <v>975</v>
      </c>
      <c r="I1255" s="724" t="s">
        <v>1623</v>
      </c>
      <c r="J1255" s="724" t="s">
        <v>1062</v>
      </c>
      <c r="K1255" s="724" t="s">
        <v>2314</v>
      </c>
      <c r="L1255" s="725">
        <v>154.36000000000001</v>
      </c>
      <c r="M1255" s="725">
        <v>926.16000000000008</v>
      </c>
      <c r="N1255" s="724">
        <v>6</v>
      </c>
      <c r="O1255" s="807">
        <v>6</v>
      </c>
      <c r="P1255" s="725">
        <v>771.80000000000007</v>
      </c>
      <c r="Q1255" s="740">
        <v>0.83333333333333337</v>
      </c>
      <c r="R1255" s="724">
        <v>5</v>
      </c>
      <c r="S1255" s="740">
        <v>0.83333333333333337</v>
      </c>
      <c r="T1255" s="807">
        <v>5</v>
      </c>
      <c r="U1255" s="763">
        <v>0.83333333333333337</v>
      </c>
    </row>
    <row r="1256" spans="1:21" ht="14.4" customHeight="1" x14ac:dyDescent="0.3">
      <c r="A1256" s="723">
        <v>4</v>
      </c>
      <c r="B1256" s="724" t="s">
        <v>2111</v>
      </c>
      <c r="C1256" s="724" t="s">
        <v>2400</v>
      </c>
      <c r="D1256" s="805" t="s">
        <v>4070</v>
      </c>
      <c r="E1256" s="806" t="s">
        <v>2414</v>
      </c>
      <c r="F1256" s="724" t="s">
        <v>2394</v>
      </c>
      <c r="G1256" s="724" t="s">
        <v>2450</v>
      </c>
      <c r="H1256" s="724" t="s">
        <v>975</v>
      </c>
      <c r="I1256" s="724" t="s">
        <v>1061</v>
      </c>
      <c r="J1256" s="724" t="s">
        <v>1062</v>
      </c>
      <c r="K1256" s="724" t="s">
        <v>2238</v>
      </c>
      <c r="L1256" s="725">
        <v>225.06</v>
      </c>
      <c r="M1256" s="725">
        <v>1125.3</v>
      </c>
      <c r="N1256" s="724">
        <v>5</v>
      </c>
      <c r="O1256" s="807">
        <v>4.5</v>
      </c>
      <c r="P1256" s="725">
        <v>1125.3</v>
      </c>
      <c r="Q1256" s="740">
        <v>1</v>
      </c>
      <c r="R1256" s="724">
        <v>5</v>
      </c>
      <c r="S1256" s="740">
        <v>1</v>
      </c>
      <c r="T1256" s="807">
        <v>4.5</v>
      </c>
      <c r="U1256" s="763">
        <v>1</v>
      </c>
    </row>
    <row r="1257" spans="1:21" ht="14.4" customHeight="1" x14ac:dyDescent="0.3">
      <c r="A1257" s="723">
        <v>4</v>
      </c>
      <c r="B1257" s="724" t="s">
        <v>2111</v>
      </c>
      <c r="C1257" s="724" t="s">
        <v>2400</v>
      </c>
      <c r="D1257" s="805" t="s">
        <v>4070</v>
      </c>
      <c r="E1257" s="806" t="s">
        <v>2414</v>
      </c>
      <c r="F1257" s="724" t="s">
        <v>2394</v>
      </c>
      <c r="G1257" s="724" t="s">
        <v>2613</v>
      </c>
      <c r="H1257" s="724" t="s">
        <v>563</v>
      </c>
      <c r="I1257" s="724" t="s">
        <v>2614</v>
      </c>
      <c r="J1257" s="724" t="s">
        <v>2096</v>
      </c>
      <c r="K1257" s="724" t="s">
        <v>2615</v>
      </c>
      <c r="L1257" s="725">
        <v>18.760000000000002</v>
      </c>
      <c r="M1257" s="725">
        <v>18.760000000000002</v>
      </c>
      <c r="N1257" s="724">
        <v>1</v>
      </c>
      <c r="O1257" s="807">
        <v>0.5</v>
      </c>
      <c r="P1257" s="725"/>
      <c r="Q1257" s="740">
        <v>0</v>
      </c>
      <c r="R1257" s="724"/>
      <c r="S1257" s="740">
        <v>0</v>
      </c>
      <c r="T1257" s="807"/>
      <c r="U1257" s="763">
        <v>0</v>
      </c>
    </row>
    <row r="1258" spans="1:21" ht="14.4" customHeight="1" x14ac:dyDescent="0.3">
      <c r="A1258" s="723">
        <v>4</v>
      </c>
      <c r="B1258" s="724" t="s">
        <v>2111</v>
      </c>
      <c r="C1258" s="724" t="s">
        <v>2400</v>
      </c>
      <c r="D1258" s="805" t="s">
        <v>4070</v>
      </c>
      <c r="E1258" s="806" t="s">
        <v>2414</v>
      </c>
      <c r="F1258" s="724" t="s">
        <v>2394</v>
      </c>
      <c r="G1258" s="724" t="s">
        <v>2470</v>
      </c>
      <c r="H1258" s="724" t="s">
        <v>563</v>
      </c>
      <c r="I1258" s="724" t="s">
        <v>3929</v>
      </c>
      <c r="J1258" s="724" t="s">
        <v>3930</v>
      </c>
      <c r="K1258" s="724" t="s">
        <v>2264</v>
      </c>
      <c r="L1258" s="725">
        <v>0</v>
      </c>
      <c r="M1258" s="725">
        <v>0</v>
      </c>
      <c r="N1258" s="724">
        <v>1</v>
      </c>
      <c r="O1258" s="807">
        <v>1</v>
      </c>
      <c r="P1258" s="725">
        <v>0</v>
      </c>
      <c r="Q1258" s="740"/>
      <c r="R1258" s="724">
        <v>1</v>
      </c>
      <c r="S1258" s="740">
        <v>1</v>
      </c>
      <c r="T1258" s="807">
        <v>1</v>
      </c>
      <c r="U1258" s="763">
        <v>1</v>
      </c>
    </row>
    <row r="1259" spans="1:21" ht="14.4" customHeight="1" x14ac:dyDescent="0.3">
      <c r="A1259" s="723">
        <v>4</v>
      </c>
      <c r="B1259" s="724" t="s">
        <v>2111</v>
      </c>
      <c r="C1259" s="724" t="s">
        <v>2400</v>
      </c>
      <c r="D1259" s="805" t="s">
        <v>4070</v>
      </c>
      <c r="E1259" s="806" t="s">
        <v>2414</v>
      </c>
      <c r="F1259" s="724" t="s">
        <v>2394</v>
      </c>
      <c r="G1259" s="724" t="s">
        <v>2719</v>
      </c>
      <c r="H1259" s="724" t="s">
        <v>563</v>
      </c>
      <c r="I1259" s="724" t="s">
        <v>2720</v>
      </c>
      <c r="J1259" s="724" t="s">
        <v>2721</v>
      </c>
      <c r="K1259" s="724" t="s">
        <v>2722</v>
      </c>
      <c r="L1259" s="725">
        <v>78.33</v>
      </c>
      <c r="M1259" s="725">
        <v>548.30999999999995</v>
      </c>
      <c r="N1259" s="724">
        <v>7</v>
      </c>
      <c r="O1259" s="807">
        <v>5</v>
      </c>
      <c r="P1259" s="725">
        <v>548.30999999999995</v>
      </c>
      <c r="Q1259" s="740">
        <v>1</v>
      </c>
      <c r="R1259" s="724">
        <v>7</v>
      </c>
      <c r="S1259" s="740">
        <v>1</v>
      </c>
      <c r="T1259" s="807">
        <v>5</v>
      </c>
      <c r="U1259" s="763">
        <v>1</v>
      </c>
    </row>
    <row r="1260" spans="1:21" ht="14.4" customHeight="1" x14ac:dyDescent="0.3">
      <c r="A1260" s="723">
        <v>4</v>
      </c>
      <c r="B1260" s="724" t="s">
        <v>2111</v>
      </c>
      <c r="C1260" s="724" t="s">
        <v>2400</v>
      </c>
      <c r="D1260" s="805" t="s">
        <v>4070</v>
      </c>
      <c r="E1260" s="806" t="s">
        <v>2414</v>
      </c>
      <c r="F1260" s="724" t="s">
        <v>2394</v>
      </c>
      <c r="G1260" s="724" t="s">
        <v>2478</v>
      </c>
      <c r="H1260" s="724" t="s">
        <v>563</v>
      </c>
      <c r="I1260" s="724" t="s">
        <v>702</v>
      </c>
      <c r="J1260" s="724" t="s">
        <v>703</v>
      </c>
      <c r="K1260" s="724" t="s">
        <v>2582</v>
      </c>
      <c r="L1260" s="725">
        <v>48.42</v>
      </c>
      <c r="M1260" s="725">
        <v>96.84</v>
      </c>
      <c r="N1260" s="724">
        <v>2</v>
      </c>
      <c r="O1260" s="807">
        <v>1.5</v>
      </c>
      <c r="P1260" s="725">
        <v>96.84</v>
      </c>
      <c r="Q1260" s="740">
        <v>1</v>
      </c>
      <c r="R1260" s="724">
        <v>2</v>
      </c>
      <c r="S1260" s="740">
        <v>1</v>
      </c>
      <c r="T1260" s="807">
        <v>1.5</v>
      </c>
      <c r="U1260" s="763">
        <v>1</v>
      </c>
    </row>
    <row r="1261" spans="1:21" ht="14.4" customHeight="1" x14ac:dyDescent="0.3">
      <c r="A1261" s="723">
        <v>4</v>
      </c>
      <c r="B1261" s="724" t="s">
        <v>2111</v>
      </c>
      <c r="C1261" s="724" t="s">
        <v>2400</v>
      </c>
      <c r="D1261" s="805" t="s">
        <v>4070</v>
      </c>
      <c r="E1261" s="806" t="s">
        <v>2414</v>
      </c>
      <c r="F1261" s="724" t="s">
        <v>2394</v>
      </c>
      <c r="G1261" s="724" t="s">
        <v>3931</v>
      </c>
      <c r="H1261" s="724" t="s">
        <v>563</v>
      </c>
      <c r="I1261" s="724" t="s">
        <v>3932</v>
      </c>
      <c r="J1261" s="724" t="s">
        <v>2331</v>
      </c>
      <c r="K1261" s="724" t="s">
        <v>3933</v>
      </c>
      <c r="L1261" s="725">
        <v>0</v>
      </c>
      <c r="M1261" s="725">
        <v>0</v>
      </c>
      <c r="N1261" s="724">
        <v>2</v>
      </c>
      <c r="O1261" s="807">
        <v>1</v>
      </c>
      <c r="P1261" s="725">
        <v>0</v>
      </c>
      <c r="Q1261" s="740"/>
      <c r="R1261" s="724">
        <v>2</v>
      </c>
      <c r="S1261" s="740">
        <v>1</v>
      </c>
      <c r="T1261" s="807">
        <v>1</v>
      </c>
      <c r="U1261" s="763">
        <v>1</v>
      </c>
    </row>
    <row r="1262" spans="1:21" ht="14.4" customHeight="1" x14ac:dyDescent="0.3">
      <c r="A1262" s="723">
        <v>4</v>
      </c>
      <c r="B1262" s="724" t="s">
        <v>2111</v>
      </c>
      <c r="C1262" s="724" t="s">
        <v>2400</v>
      </c>
      <c r="D1262" s="805" t="s">
        <v>4070</v>
      </c>
      <c r="E1262" s="806" t="s">
        <v>2414</v>
      </c>
      <c r="F1262" s="724" t="s">
        <v>2394</v>
      </c>
      <c r="G1262" s="724" t="s">
        <v>3934</v>
      </c>
      <c r="H1262" s="724" t="s">
        <v>563</v>
      </c>
      <c r="I1262" s="724" t="s">
        <v>3935</v>
      </c>
      <c r="J1262" s="724" t="s">
        <v>3936</v>
      </c>
      <c r="K1262" s="724" t="s">
        <v>3937</v>
      </c>
      <c r="L1262" s="725">
        <v>386.89</v>
      </c>
      <c r="M1262" s="725">
        <v>773.78</v>
      </c>
      <c r="N1262" s="724">
        <v>2</v>
      </c>
      <c r="O1262" s="807">
        <v>1</v>
      </c>
      <c r="P1262" s="725">
        <v>773.78</v>
      </c>
      <c r="Q1262" s="740">
        <v>1</v>
      </c>
      <c r="R1262" s="724">
        <v>2</v>
      </c>
      <c r="S1262" s="740">
        <v>1</v>
      </c>
      <c r="T1262" s="807">
        <v>1</v>
      </c>
      <c r="U1262" s="763">
        <v>1</v>
      </c>
    </row>
    <row r="1263" spans="1:21" ht="14.4" customHeight="1" x14ac:dyDescent="0.3">
      <c r="A1263" s="723">
        <v>4</v>
      </c>
      <c r="B1263" s="724" t="s">
        <v>2111</v>
      </c>
      <c r="C1263" s="724" t="s">
        <v>2400</v>
      </c>
      <c r="D1263" s="805" t="s">
        <v>4070</v>
      </c>
      <c r="E1263" s="806" t="s">
        <v>2414</v>
      </c>
      <c r="F1263" s="724" t="s">
        <v>2394</v>
      </c>
      <c r="G1263" s="724" t="s">
        <v>2564</v>
      </c>
      <c r="H1263" s="724" t="s">
        <v>563</v>
      </c>
      <c r="I1263" s="724" t="s">
        <v>3202</v>
      </c>
      <c r="J1263" s="724" t="s">
        <v>754</v>
      </c>
      <c r="K1263" s="724" t="s">
        <v>3203</v>
      </c>
      <c r="L1263" s="725">
        <v>0</v>
      </c>
      <c r="M1263" s="725">
        <v>0</v>
      </c>
      <c r="N1263" s="724">
        <v>1</v>
      </c>
      <c r="O1263" s="807">
        <v>1</v>
      </c>
      <c r="P1263" s="725">
        <v>0</v>
      </c>
      <c r="Q1263" s="740"/>
      <c r="R1263" s="724">
        <v>1</v>
      </c>
      <c r="S1263" s="740">
        <v>1</v>
      </c>
      <c r="T1263" s="807">
        <v>1</v>
      </c>
      <c r="U1263" s="763">
        <v>1</v>
      </c>
    </row>
    <row r="1264" spans="1:21" ht="14.4" customHeight="1" x14ac:dyDescent="0.3">
      <c r="A1264" s="723">
        <v>4</v>
      </c>
      <c r="B1264" s="724" t="s">
        <v>2111</v>
      </c>
      <c r="C1264" s="724" t="s">
        <v>2400</v>
      </c>
      <c r="D1264" s="805" t="s">
        <v>4070</v>
      </c>
      <c r="E1264" s="806" t="s">
        <v>2414</v>
      </c>
      <c r="F1264" s="724" t="s">
        <v>2394</v>
      </c>
      <c r="G1264" s="724" t="s">
        <v>3060</v>
      </c>
      <c r="H1264" s="724" t="s">
        <v>563</v>
      </c>
      <c r="I1264" s="724" t="s">
        <v>3938</v>
      </c>
      <c r="J1264" s="724" t="s">
        <v>3062</v>
      </c>
      <c r="K1264" s="724" t="s">
        <v>3708</v>
      </c>
      <c r="L1264" s="725">
        <v>132.97999999999999</v>
      </c>
      <c r="M1264" s="725">
        <v>132.97999999999999</v>
      </c>
      <c r="N1264" s="724">
        <v>1</v>
      </c>
      <c r="O1264" s="807">
        <v>1</v>
      </c>
      <c r="P1264" s="725">
        <v>132.97999999999999</v>
      </c>
      <c r="Q1264" s="740">
        <v>1</v>
      </c>
      <c r="R1264" s="724">
        <v>1</v>
      </c>
      <c r="S1264" s="740">
        <v>1</v>
      </c>
      <c r="T1264" s="807">
        <v>1</v>
      </c>
      <c r="U1264" s="763">
        <v>1</v>
      </c>
    </row>
    <row r="1265" spans="1:21" ht="14.4" customHeight="1" x14ac:dyDescent="0.3">
      <c r="A1265" s="723">
        <v>4</v>
      </c>
      <c r="B1265" s="724" t="s">
        <v>2111</v>
      </c>
      <c r="C1265" s="724" t="s">
        <v>2400</v>
      </c>
      <c r="D1265" s="805" t="s">
        <v>4070</v>
      </c>
      <c r="E1265" s="806" t="s">
        <v>2414</v>
      </c>
      <c r="F1265" s="724" t="s">
        <v>2394</v>
      </c>
      <c r="G1265" s="724" t="s">
        <v>3463</v>
      </c>
      <c r="H1265" s="724" t="s">
        <v>975</v>
      </c>
      <c r="I1265" s="724" t="s">
        <v>3939</v>
      </c>
      <c r="J1265" s="724" t="s">
        <v>2232</v>
      </c>
      <c r="K1265" s="724" t="s">
        <v>3940</v>
      </c>
      <c r="L1265" s="725">
        <v>88.51</v>
      </c>
      <c r="M1265" s="725">
        <v>88.51</v>
      </c>
      <c r="N1265" s="724">
        <v>1</v>
      </c>
      <c r="O1265" s="807">
        <v>1</v>
      </c>
      <c r="P1265" s="725">
        <v>88.51</v>
      </c>
      <c r="Q1265" s="740">
        <v>1</v>
      </c>
      <c r="R1265" s="724">
        <v>1</v>
      </c>
      <c r="S1265" s="740">
        <v>1</v>
      </c>
      <c r="T1265" s="807">
        <v>1</v>
      </c>
      <c r="U1265" s="763">
        <v>1</v>
      </c>
    </row>
    <row r="1266" spans="1:21" ht="14.4" customHeight="1" x14ac:dyDescent="0.3">
      <c r="A1266" s="723">
        <v>4</v>
      </c>
      <c r="B1266" s="724" t="s">
        <v>2111</v>
      </c>
      <c r="C1266" s="724" t="s">
        <v>2400</v>
      </c>
      <c r="D1266" s="805" t="s">
        <v>4070</v>
      </c>
      <c r="E1266" s="806" t="s">
        <v>2414</v>
      </c>
      <c r="F1266" s="724" t="s">
        <v>2394</v>
      </c>
      <c r="G1266" s="724" t="s">
        <v>2547</v>
      </c>
      <c r="H1266" s="724" t="s">
        <v>563</v>
      </c>
      <c r="I1266" s="724" t="s">
        <v>738</v>
      </c>
      <c r="J1266" s="724" t="s">
        <v>739</v>
      </c>
      <c r="K1266" s="724" t="s">
        <v>2548</v>
      </c>
      <c r="L1266" s="725">
        <v>53.57</v>
      </c>
      <c r="M1266" s="725">
        <v>53.57</v>
      </c>
      <c r="N1266" s="724">
        <v>1</v>
      </c>
      <c r="O1266" s="807">
        <v>1</v>
      </c>
      <c r="P1266" s="725">
        <v>53.57</v>
      </c>
      <c r="Q1266" s="740">
        <v>1</v>
      </c>
      <c r="R1266" s="724">
        <v>1</v>
      </c>
      <c r="S1266" s="740">
        <v>1</v>
      </c>
      <c r="T1266" s="807">
        <v>1</v>
      </c>
      <c r="U1266" s="763">
        <v>1</v>
      </c>
    </row>
    <row r="1267" spans="1:21" ht="14.4" customHeight="1" x14ac:dyDescent="0.3">
      <c r="A1267" s="723">
        <v>4</v>
      </c>
      <c r="B1267" s="724" t="s">
        <v>2111</v>
      </c>
      <c r="C1267" s="724" t="s">
        <v>2400</v>
      </c>
      <c r="D1267" s="805" t="s">
        <v>4070</v>
      </c>
      <c r="E1267" s="806" t="s">
        <v>2414</v>
      </c>
      <c r="F1267" s="724" t="s">
        <v>2394</v>
      </c>
      <c r="G1267" s="724" t="s">
        <v>2645</v>
      </c>
      <c r="H1267" s="724" t="s">
        <v>563</v>
      </c>
      <c r="I1267" s="724" t="s">
        <v>2646</v>
      </c>
      <c r="J1267" s="724" t="s">
        <v>1528</v>
      </c>
      <c r="K1267" s="724" t="s">
        <v>2647</v>
      </c>
      <c r="L1267" s="725">
        <v>48.42</v>
      </c>
      <c r="M1267" s="725">
        <v>96.84</v>
      </c>
      <c r="N1267" s="724">
        <v>2</v>
      </c>
      <c r="O1267" s="807">
        <v>1</v>
      </c>
      <c r="P1267" s="725">
        <v>96.84</v>
      </c>
      <c r="Q1267" s="740">
        <v>1</v>
      </c>
      <c r="R1267" s="724">
        <v>2</v>
      </c>
      <c r="S1267" s="740">
        <v>1</v>
      </c>
      <c r="T1267" s="807">
        <v>1</v>
      </c>
      <c r="U1267" s="763">
        <v>1</v>
      </c>
    </row>
    <row r="1268" spans="1:21" ht="14.4" customHeight="1" x14ac:dyDescent="0.3">
      <c r="A1268" s="723">
        <v>4</v>
      </c>
      <c r="B1268" s="724" t="s">
        <v>2111</v>
      </c>
      <c r="C1268" s="724" t="s">
        <v>2400</v>
      </c>
      <c r="D1268" s="805" t="s">
        <v>4070</v>
      </c>
      <c r="E1268" s="806" t="s">
        <v>2414</v>
      </c>
      <c r="F1268" s="724" t="s">
        <v>2394</v>
      </c>
      <c r="G1268" s="724" t="s">
        <v>2515</v>
      </c>
      <c r="H1268" s="724" t="s">
        <v>563</v>
      </c>
      <c r="I1268" s="724" t="s">
        <v>2568</v>
      </c>
      <c r="J1268" s="724" t="s">
        <v>1483</v>
      </c>
      <c r="K1268" s="724" t="s">
        <v>2555</v>
      </c>
      <c r="L1268" s="725">
        <v>93.71</v>
      </c>
      <c r="M1268" s="725">
        <v>187.42</v>
      </c>
      <c r="N1268" s="724">
        <v>2</v>
      </c>
      <c r="O1268" s="807">
        <v>1</v>
      </c>
      <c r="P1268" s="725">
        <v>93.71</v>
      </c>
      <c r="Q1268" s="740">
        <v>0.5</v>
      </c>
      <c r="R1268" s="724">
        <v>1</v>
      </c>
      <c r="S1268" s="740">
        <v>0.5</v>
      </c>
      <c r="T1268" s="807">
        <v>0.5</v>
      </c>
      <c r="U1268" s="763">
        <v>0.5</v>
      </c>
    </row>
    <row r="1269" spans="1:21" ht="14.4" customHeight="1" x14ac:dyDescent="0.3">
      <c r="A1269" s="723">
        <v>4</v>
      </c>
      <c r="B1269" s="724" t="s">
        <v>2111</v>
      </c>
      <c r="C1269" s="724" t="s">
        <v>2400</v>
      </c>
      <c r="D1269" s="805" t="s">
        <v>4070</v>
      </c>
      <c r="E1269" s="806" t="s">
        <v>2414</v>
      </c>
      <c r="F1269" s="724" t="s">
        <v>2394</v>
      </c>
      <c r="G1269" s="724" t="s">
        <v>2515</v>
      </c>
      <c r="H1269" s="724" t="s">
        <v>563</v>
      </c>
      <c r="I1269" s="724" t="s">
        <v>2549</v>
      </c>
      <c r="J1269" s="724" t="s">
        <v>2550</v>
      </c>
      <c r="K1269" s="724" t="s">
        <v>2551</v>
      </c>
      <c r="L1269" s="725">
        <v>0</v>
      </c>
      <c r="M1269" s="725">
        <v>0</v>
      </c>
      <c r="N1269" s="724">
        <v>1</v>
      </c>
      <c r="O1269" s="807">
        <v>1</v>
      </c>
      <c r="P1269" s="725">
        <v>0</v>
      </c>
      <c r="Q1269" s="740"/>
      <c r="R1269" s="724">
        <v>1</v>
      </c>
      <c r="S1269" s="740">
        <v>1</v>
      </c>
      <c r="T1269" s="807">
        <v>1</v>
      </c>
      <c r="U1269" s="763">
        <v>1</v>
      </c>
    </row>
    <row r="1270" spans="1:21" ht="14.4" customHeight="1" x14ac:dyDescent="0.3">
      <c r="A1270" s="723">
        <v>4</v>
      </c>
      <c r="B1270" s="724" t="s">
        <v>2111</v>
      </c>
      <c r="C1270" s="724" t="s">
        <v>2400</v>
      </c>
      <c r="D1270" s="805" t="s">
        <v>4070</v>
      </c>
      <c r="E1270" s="806" t="s">
        <v>2414</v>
      </c>
      <c r="F1270" s="724" t="s">
        <v>2394</v>
      </c>
      <c r="G1270" s="724" t="s">
        <v>2515</v>
      </c>
      <c r="H1270" s="724" t="s">
        <v>563</v>
      </c>
      <c r="I1270" s="724" t="s">
        <v>1482</v>
      </c>
      <c r="J1270" s="724" t="s">
        <v>1483</v>
      </c>
      <c r="K1270" s="724" t="s">
        <v>2517</v>
      </c>
      <c r="L1270" s="725">
        <v>301.2</v>
      </c>
      <c r="M1270" s="725">
        <v>602.4</v>
      </c>
      <c r="N1270" s="724">
        <v>2</v>
      </c>
      <c r="O1270" s="807">
        <v>1</v>
      </c>
      <c r="P1270" s="725"/>
      <c r="Q1270" s="740">
        <v>0</v>
      </c>
      <c r="R1270" s="724"/>
      <c r="S1270" s="740">
        <v>0</v>
      </c>
      <c r="T1270" s="807"/>
      <c r="U1270" s="763">
        <v>0</v>
      </c>
    </row>
    <row r="1271" spans="1:21" ht="14.4" customHeight="1" x14ac:dyDescent="0.3">
      <c r="A1271" s="723">
        <v>4</v>
      </c>
      <c r="B1271" s="724" t="s">
        <v>2111</v>
      </c>
      <c r="C1271" s="724" t="s">
        <v>2400</v>
      </c>
      <c r="D1271" s="805" t="s">
        <v>4070</v>
      </c>
      <c r="E1271" s="806" t="s">
        <v>2414</v>
      </c>
      <c r="F1271" s="724" t="s">
        <v>2394</v>
      </c>
      <c r="G1271" s="724" t="s">
        <v>2457</v>
      </c>
      <c r="H1271" s="724" t="s">
        <v>563</v>
      </c>
      <c r="I1271" s="724" t="s">
        <v>924</v>
      </c>
      <c r="J1271" s="724" t="s">
        <v>925</v>
      </c>
      <c r="K1271" s="724" t="s">
        <v>2458</v>
      </c>
      <c r="L1271" s="725">
        <v>108.44</v>
      </c>
      <c r="M1271" s="725">
        <v>433.76</v>
      </c>
      <c r="N1271" s="724">
        <v>4</v>
      </c>
      <c r="O1271" s="807">
        <v>3.5</v>
      </c>
      <c r="P1271" s="725">
        <v>216.88</v>
      </c>
      <c r="Q1271" s="740">
        <v>0.5</v>
      </c>
      <c r="R1271" s="724">
        <v>2</v>
      </c>
      <c r="S1271" s="740">
        <v>0.5</v>
      </c>
      <c r="T1271" s="807">
        <v>2</v>
      </c>
      <c r="U1271" s="763">
        <v>0.5714285714285714</v>
      </c>
    </row>
    <row r="1272" spans="1:21" ht="14.4" customHeight="1" x14ac:dyDescent="0.3">
      <c r="A1272" s="723">
        <v>4</v>
      </c>
      <c r="B1272" s="724" t="s">
        <v>2111</v>
      </c>
      <c r="C1272" s="724" t="s">
        <v>2400</v>
      </c>
      <c r="D1272" s="805" t="s">
        <v>4070</v>
      </c>
      <c r="E1272" s="806" t="s">
        <v>2414</v>
      </c>
      <c r="F1272" s="724" t="s">
        <v>2394</v>
      </c>
      <c r="G1272" s="724" t="s">
        <v>2457</v>
      </c>
      <c r="H1272" s="724" t="s">
        <v>563</v>
      </c>
      <c r="I1272" s="724" t="s">
        <v>2552</v>
      </c>
      <c r="J1272" s="724" t="s">
        <v>925</v>
      </c>
      <c r="K1272" s="724" t="s">
        <v>2458</v>
      </c>
      <c r="L1272" s="725">
        <v>52.61</v>
      </c>
      <c r="M1272" s="725">
        <v>52.61</v>
      </c>
      <c r="N1272" s="724">
        <v>1</v>
      </c>
      <c r="O1272" s="807">
        <v>1</v>
      </c>
      <c r="P1272" s="725">
        <v>52.61</v>
      </c>
      <c r="Q1272" s="740">
        <v>1</v>
      </c>
      <c r="R1272" s="724">
        <v>1</v>
      </c>
      <c r="S1272" s="740">
        <v>1</v>
      </c>
      <c r="T1272" s="807">
        <v>1</v>
      </c>
      <c r="U1272" s="763">
        <v>1</v>
      </c>
    </row>
    <row r="1273" spans="1:21" ht="14.4" customHeight="1" x14ac:dyDescent="0.3">
      <c r="A1273" s="723">
        <v>4</v>
      </c>
      <c r="B1273" s="724" t="s">
        <v>2111</v>
      </c>
      <c r="C1273" s="724" t="s">
        <v>2400</v>
      </c>
      <c r="D1273" s="805" t="s">
        <v>4070</v>
      </c>
      <c r="E1273" s="806" t="s">
        <v>2414</v>
      </c>
      <c r="F1273" s="724" t="s">
        <v>2394</v>
      </c>
      <c r="G1273" s="724" t="s">
        <v>2497</v>
      </c>
      <c r="H1273" s="724" t="s">
        <v>563</v>
      </c>
      <c r="I1273" s="724" t="s">
        <v>2553</v>
      </c>
      <c r="J1273" s="724" t="s">
        <v>1790</v>
      </c>
      <c r="K1273" s="724" t="s">
        <v>2498</v>
      </c>
      <c r="L1273" s="725">
        <v>0</v>
      </c>
      <c r="M1273" s="725">
        <v>0</v>
      </c>
      <c r="N1273" s="724">
        <v>2</v>
      </c>
      <c r="O1273" s="807">
        <v>1</v>
      </c>
      <c r="P1273" s="725"/>
      <c r="Q1273" s="740"/>
      <c r="R1273" s="724"/>
      <c r="S1273" s="740">
        <v>0</v>
      </c>
      <c r="T1273" s="807"/>
      <c r="U1273" s="763">
        <v>0</v>
      </c>
    </row>
    <row r="1274" spans="1:21" ht="14.4" customHeight="1" x14ac:dyDescent="0.3">
      <c r="A1274" s="723">
        <v>4</v>
      </c>
      <c r="B1274" s="724" t="s">
        <v>2111</v>
      </c>
      <c r="C1274" s="724" t="s">
        <v>2400</v>
      </c>
      <c r="D1274" s="805" t="s">
        <v>4070</v>
      </c>
      <c r="E1274" s="806" t="s">
        <v>2414</v>
      </c>
      <c r="F1274" s="724" t="s">
        <v>2394</v>
      </c>
      <c r="G1274" s="724" t="s">
        <v>2694</v>
      </c>
      <c r="H1274" s="724" t="s">
        <v>563</v>
      </c>
      <c r="I1274" s="724" t="s">
        <v>939</v>
      </c>
      <c r="J1274" s="724" t="s">
        <v>940</v>
      </c>
      <c r="K1274" s="724" t="s">
        <v>3891</v>
      </c>
      <c r="L1274" s="725">
        <v>0</v>
      </c>
      <c r="M1274" s="725">
        <v>0</v>
      </c>
      <c r="N1274" s="724">
        <v>2</v>
      </c>
      <c r="O1274" s="807">
        <v>1.5</v>
      </c>
      <c r="P1274" s="725">
        <v>0</v>
      </c>
      <c r="Q1274" s="740"/>
      <c r="R1274" s="724">
        <v>1</v>
      </c>
      <c r="S1274" s="740">
        <v>0.5</v>
      </c>
      <c r="T1274" s="807">
        <v>1</v>
      </c>
      <c r="U1274" s="763">
        <v>0.66666666666666663</v>
      </c>
    </row>
    <row r="1275" spans="1:21" ht="14.4" customHeight="1" x14ac:dyDescent="0.3">
      <c r="A1275" s="723">
        <v>4</v>
      </c>
      <c r="B1275" s="724" t="s">
        <v>2111</v>
      </c>
      <c r="C1275" s="724" t="s">
        <v>2400</v>
      </c>
      <c r="D1275" s="805" t="s">
        <v>4070</v>
      </c>
      <c r="E1275" s="806" t="s">
        <v>2414</v>
      </c>
      <c r="F1275" s="724" t="s">
        <v>2395</v>
      </c>
      <c r="G1275" s="724" t="s">
        <v>2508</v>
      </c>
      <c r="H1275" s="724" t="s">
        <v>563</v>
      </c>
      <c r="I1275" s="724" t="s">
        <v>2511</v>
      </c>
      <c r="J1275" s="724" t="s">
        <v>2510</v>
      </c>
      <c r="K1275" s="724"/>
      <c r="L1275" s="725">
        <v>0</v>
      </c>
      <c r="M1275" s="725">
        <v>0</v>
      </c>
      <c r="N1275" s="724">
        <v>2</v>
      </c>
      <c r="O1275" s="807">
        <v>2</v>
      </c>
      <c r="P1275" s="725">
        <v>0</v>
      </c>
      <c r="Q1275" s="740"/>
      <c r="R1275" s="724">
        <v>2</v>
      </c>
      <c r="S1275" s="740">
        <v>1</v>
      </c>
      <c r="T1275" s="807">
        <v>2</v>
      </c>
      <c r="U1275" s="763">
        <v>1</v>
      </c>
    </row>
    <row r="1276" spans="1:21" ht="14.4" customHeight="1" x14ac:dyDescent="0.3">
      <c r="A1276" s="723">
        <v>4</v>
      </c>
      <c r="B1276" s="724" t="s">
        <v>2111</v>
      </c>
      <c r="C1276" s="724" t="s">
        <v>2400</v>
      </c>
      <c r="D1276" s="805" t="s">
        <v>4070</v>
      </c>
      <c r="E1276" s="806" t="s">
        <v>2414</v>
      </c>
      <c r="F1276" s="724" t="s">
        <v>2396</v>
      </c>
      <c r="G1276" s="724" t="s">
        <v>2459</v>
      </c>
      <c r="H1276" s="724" t="s">
        <v>563</v>
      </c>
      <c r="I1276" s="724" t="s">
        <v>2460</v>
      </c>
      <c r="J1276" s="724" t="s">
        <v>2461</v>
      </c>
      <c r="K1276" s="724" t="s">
        <v>2462</v>
      </c>
      <c r="L1276" s="725">
        <v>100</v>
      </c>
      <c r="M1276" s="725">
        <v>1000</v>
      </c>
      <c r="N1276" s="724">
        <v>10</v>
      </c>
      <c r="O1276" s="807">
        <v>6</v>
      </c>
      <c r="P1276" s="725">
        <v>900</v>
      </c>
      <c r="Q1276" s="740">
        <v>0.9</v>
      </c>
      <c r="R1276" s="724">
        <v>9</v>
      </c>
      <c r="S1276" s="740">
        <v>0.9</v>
      </c>
      <c r="T1276" s="807">
        <v>5</v>
      </c>
      <c r="U1276" s="763">
        <v>0.83333333333333337</v>
      </c>
    </row>
    <row r="1277" spans="1:21" ht="14.4" customHeight="1" x14ac:dyDescent="0.3">
      <c r="A1277" s="723">
        <v>4</v>
      </c>
      <c r="B1277" s="724" t="s">
        <v>2111</v>
      </c>
      <c r="C1277" s="724" t="s">
        <v>2400</v>
      </c>
      <c r="D1277" s="805" t="s">
        <v>4070</v>
      </c>
      <c r="E1277" s="806" t="s">
        <v>2414</v>
      </c>
      <c r="F1277" s="724" t="s">
        <v>2396</v>
      </c>
      <c r="G1277" s="724" t="s">
        <v>2459</v>
      </c>
      <c r="H1277" s="724" t="s">
        <v>563</v>
      </c>
      <c r="I1277" s="724" t="s">
        <v>2463</v>
      </c>
      <c r="J1277" s="724" t="s">
        <v>2464</v>
      </c>
      <c r="K1277" s="724" t="s">
        <v>2465</v>
      </c>
      <c r="L1277" s="725">
        <v>120</v>
      </c>
      <c r="M1277" s="725">
        <v>240</v>
      </c>
      <c r="N1277" s="724">
        <v>2</v>
      </c>
      <c r="O1277" s="807">
        <v>2</v>
      </c>
      <c r="P1277" s="725">
        <v>240</v>
      </c>
      <c r="Q1277" s="740">
        <v>1</v>
      </c>
      <c r="R1277" s="724">
        <v>2</v>
      </c>
      <c r="S1277" s="740">
        <v>1</v>
      </c>
      <c r="T1277" s="807">
        <v>2</v>
      </c>
      <c r="U1277" s="763">
        <v>1</v>
      </c>
    </row>
    <row r="1278" spans="1:21" ht="14.4" customHeight="1" x14ac:dyDescent="0.3">
      <c r="A1278" s="723">
        <v>4</v>
      </c>
      <c r="B1278" s="724" t="s">
        <v>2111</v>
      </c>
      <c r="C1278" s="724" t="s">
        <v>2400</v>
      </c>
      <c r="D1278" s="805" t="s">
        <v>4070</v>
      </c>
      <c r="E1278" s="806" t="s">
        <v>2414</v>
      </c>
      <c r="F1278" s="724" t="s">
        <v>2396</v>
      </c>
      <c r="G1278" s="724" t="s">
        <v>3031</v>
      </c>
      <c r="H1278" s="724" t="s">
        <v>563</v>
      </c>
      <c r="I1278" s="724" t="s">
        <v>3032</v>
      </c>
      <c r="J1278" s="724" t="s">
        <v>3033</v>
      </c>
      <c r="K1278" s="724" t="s">
        <v>3034</v>
      </c>
      <c r="L1278" s="725">
        <v>410</v>
      </c>
      <c r="M1278" s="725">
        <v>9840</v>
      </c>
      <c r="N1278" s="724">
        <v>24</v>
      </c>
      <c r="O1278" s="807">
        <v>22</v>
      </c>
      <c r="P1278" s="725">
        <v>7790</v>
      </c>
      <c r="Q1278" s="740">
        <v>0.79166666666666663</v>
      </c>
      <c r="R1278" s="724">
        <v>19</v>
      </c>
      <c r="S1278" s="740">
        <v>0.79166666666666663</v>
      </c>
      <c r="T1278" s="807">
        <v>19</v>
      </c>
      <c r="U1278" s="763">
        <v>0.86363636363636365</v>
      </c>
    </row>
    <row r="1279" spans="1:21" ht="14.4" customHeight="1" x14ac:dyDescent="0.3">
      <c r="A1279" s="723">
        <v>4</v>
      </c>
      <c r="B1279" s="724" t="s">
        <v>2111</v>
      </c>
      <c r="C1279" s="724" t="s">
        <v>2400</v>
      </c>
      <c r="D1279" s="805" t="s">
        <v>4070</v>
      </c>
      <c r="E1279" s="806" t="s">
        <v>2414</v>
      </c>
      <c r="F1279" s="724" t="s">
        <v>2396</v>
      </c>
      <c r="G1279" s="724" t="s">
        <v>3031</v>
      </c>
      <c r="H1279" s="724" t="s">
        <v>563</v>
      </c>
      <c r="I1279" s="724" t="s">
        <v>3035</v>
      </c>
      <c r="J1279" s="724" t="s">
        <v>3036</v>
      </c>
      <c r="K1279" s="724" t="s">
        <v>3037</v>
      </c>
      <c r="L1279" s="725">
        <v>566</v>
      </c>
      <c r="M1279" s="725">
        <v>1132</v>
      </c>
      <c r="N1279" s="724">
        <v>2</v>
      </c>
      <c r="O1279" s="807">
        <v>2</v>
      </c>
      <c r="P1279" s="725">
        <v>1132</v>
      </c>
      <c r="Q1279" s="740">
        <v>1</v>
      </c>
      <c r="R1279" s="724">
        <v>2</v>
      </c>
      <c r="S1279" s="740">
        <v>1</v>
      </c>
      <c r="T1279" s="807">
        <v>2</v>
      </c>
      <c r="U1279" s="763">
        <v>1</v>
      </c>
    </row>
    <row r="1280" spans="1:21" ht="14.4" customHeight="1" x14ac:dyDescent="0.3">
      <c r="A1280" s="723">
        <v>4</v>
      </c>
      <c r="B1280" s="724" t="s">
        <v>2111</v>
      </c>
      <c r="C1280" s="724" t="s">
        <v>2400</v>
      </c>
      <c r="D1280" s="805" t="s">
        <v>4070</v>
      </c>
      <c r="E1280" s="806" t="s">
        <v>2414</v>
      </c>
      <c r="F1280" s="724" t="s">
        <v>2396</v>
      </c>
      <c r="G1280" s="724" t="s">
        <v>2466</v>
      </c>
      <c r="H1280" s="724" t="s">
        <v>563</v>
      </c>
      <c r="I1280" s="724" t="s">
        <v>2467</v>
      </c>
      <c r="J1280" s="724" t="s">
        <v>2468</v>
      </c>
      <c r="K1280" s="724" t="s">
        <v>2469</v>
      </c>
      <c r="L1280" s="725">
        <v>900</v>
      </c>
      <c r="M1280" s="725">
        <v>14400</v>
      </c>
      <c r="N1280" s="724">
        <v>16</v>
      </c>
      <c r="O1280" s="807">
        <v>16</v>
      </c>
      <c r="P1280" s="725">
        <v>13500</v>
      </c>
      <c r="Q1280" s="740">
        <v>0.9375</v>
      </c>
      <c r="R1280" s="724">
        <v>15</v>
      </c>
      <c r="S1280" s="740">
        <v>0.9375</v>
      </c>
      <c r="T1280" s="807">
        <v>15</v>
      </c>
      <c r="U1280" s="763">
        <v>0.9375</v>
      </c>
    </row>
    <row r="1281" spans="1:21" ht="14.4" customHeight="1" x14ac:dyDescent="0.3">
      <c r="A1281" s="723">
        <v>4</v>
      </c>
      <c r="B1281" s="724" t="s">
        <v>2111</v>
      </c>
      <c r="C1281" s="724" t="s">
        <v>2400</v>
      </c>
      <c r="D1281" s="805" t="s">
        <v>4070</v>
      </c>
      <c r="E1281" s="806" t="s">
        <v>2414</v>
      </c>
      <c r="F1281" s="724" t="s">
        <v>2396</v>
      </c>
      <c r="G1281" s="724" t="s">
        <v>2466</v>
      </c>
      <c r="H1281" s="724" t="s">
        <v>563</v>
      </c>
      <c r="I1281" s="724" t="s">
        <v>3104</v>
      </c>
      <c r="J1281" s="724" t="s">
        <v>3105</v>
      </c>
      <c r="K1281" s="724" t="s">
        <v>3106</v>
      </c>
      <c r="L1281" s="725">
        <v>378.48</v>
      </c>
      <c r="M1281" s="725">
        <v>378.48</v>
      </c>
      <c r="N1281" s="724">
        <v>1</v>
      </c>
      <c r="O1281" s="807">
        <v>1</v>
      </c>
      <c r="P1281" s="725">
        <v>378.48</v>
      </c>
      <c r="Q1281" s="740">
        <v>1</v>
      </c>
      <c r="R1281" s="724">
        <v>1</v>
      </c>
      <c r="S1281" s="740">
        <v>1</v>
      </c>
      <c r="T1281" s="807">
        <v>1</v>
      </c>
      <c r="U1281" s="763">
        <v>1</v>
      </c>
    </row>
    <row r="1282" spans="1:21" ht="14.4" customHeight="1" x14ac:dyDescent="0.3">
      <c r="A1282" s="723">
        <v>4</v>
      </c>
      <c r="B1282" s="724" t="s">
        <v>2111</v>
      </c>
      <c r="C1282" s="724" t="s">
        <v>2400</v>
      </c>
      <c r="D1282" s="805" t="s">
        <v>4070</v>
      </c>
      <c r="E1282" s="806" t="s">
        <v>2414</v>
      </c>
      <c r="F1282" s="724" t="s">
        <v>2396</v>
      </c>
      <c r="G1282" s="724" t="s">
        <v>2466</v>
      </c>
      <c r="H1282" s="724" t="s">
        <v>563</v>
      </c>
      <c r="I1282" s="724" t="s">
        <v>3485</v>
      </c>
      <c r="J1282" s="724" t="s">
        <v>3486</v>
      </c>
      <c r="K1282" s="724" t="s">
        <v>3487</v>
      </c>
      <c r="L1282" s="725">
        <v>378.48</v>
      </c>
      <c r="M1282" s="725">
        <v>378.48</v>
      </c>
      <c r="N1282" s="724">
        <v>1</v>
      </c>
      <c r="O1282" s="807">
        <v>1</v>
      </c>
      <c r="P1282" s="725">
        <v>378.48</v>
      </c>
      <c r="Q1282" s="740">
        <v>1</v>
      </c>
      <c r="R1282" s="724">
        <v>1</v>
      </c>
      <c r="S1282" s="740">
        <v>1</v>
      </c>
      <c r="T1282" s="807">
        <v>1</v>
      </c>
      <c r="U1282" s="763">
        <v>1</v>
      </c>
    </row>
    <row r="1283" spans="1:21" ht="14.4" customHeight="1" x14ac:dyDescent="0.3">
      <c r="A1283" s="723">
        <v>4</v>
      </c>
      <c r="B1283" s="724" t="s">
        <v>2111</v>
      </c>
      <c r="C1283" s="724" t="s">
        <v>2400</v>
      </c>
      <c r="D1283" s="805" t="s">
        <v>4070</v>
      </c>
      <c r="E1283" s="806" t="s">
        <v>2414</v>
      </c>
      <c r="F1283" s="724" t="s">
        <v>2396</v>
      </c>
      <c r="G1283" s="724" t="s">
        <v>2466</v>
      </c>
      <c r="H1283" s="724" t="s">
        <v>563</v>
      </c>
      <c r="I1283" s="724" t="s">
        <v>3110</v>
      </c>
      <c r="J1283" s="724" t="s">
        <v>3111</v>
      </c>
      <c r="K1283" s="724" t="s">
        <v>3112</v>
      </c>
      <c r="L1283" s="725">
        <v>906.78</v>
      </c>
      <c r="M1283" s="725">
        <v>906.78</v>
      </c>
      <c r="N1283" s="724">
        <v>1</v>
      </c>
      <c r="O1283" s="807">
        <v>1</v>
      </c>
      <c r="P1283" s="725">
        <v>906.78</v>
      </c>
      <c r="Q1283" s="740">
        <v>1</v>
      </c>
      <c r="R1283" s="724">
        <v>1</v>
      </c>
      <c r="S1283" s="740">
        <v>1</v>
      </c>
      <c r="T1283" s="807">
        <v>1</v>
      </c>
      <c r="U1283" s="763">
        <v>1</v>
      </c>
    </row>
    <row r="1284" spans="1:21" ht="14.4" customHeight="1" x14ac:dyDescent="0.3">
      <c r="A1284" s="723">
        <v>4</v>
      </c>
      <c r="B1284" s="724" t="s">
        <v>2111</v>
      </c>
      <c r="C1284" s="724" t="s">
        <v>2400</v>
      </c>
      <c r="D1284" s="805" t="s">
        <v>4070</v>
      </c>
      <c r="E1284" s="806" t="s">
        <v>2433</v>
      </c>
      <c r="F1284" s="724" t="s">
        <v>2394</v>
      </c>
      <c r="G1284" s="724" t="s">
        <v>2450</v>
      </c>
      <c r="H1284" s="724" t="s">
        <v>975</v>
      </c>
      <c r="I1284" s="724" t="s">
        <v>1623</v>
      </c>
      <c r="J1284" s="724" t="s">
        <v>1062</v>
      </c>
      <c r="K1284" s="724" t="s">
        <v>2314</v>
      </c>
      <c r="L1284" s="725">
        <v>154.36000000000001</v>
      </c>
      <c r="M1284" s="725">
        <v>463.08000000000004</v>
      </c>
      <c r="N1284" s="724">
        <v>3</v>
      </c>
      <c r="O1284" s="807">
        <v>3</v>
      </c>
      <c r="P1284" s="725">
        <v>308.72000000000003</v>
      </c>
      <c r="Q1284" s="740">
        <v>0.66666666666666663</v>
      </c>
      <c r="R1284" s="724">
        <v>2</v>
      </c>
      <c r="S1284" s="740">
        <v>0.66666666666666663</v>
      </c>
      <c r="T1284" s="807">
        <v>2</v>
      </c>
      <c r="U1284" s="763">
        <v>0.66666666666666663</v>
      </c>
    </row>
    <row r="1285" spans="1:21" ht="14.4" customHeight="1" x14ac:dyDescent="0.3">
      <c r="A1285" s="723">
        <v>4</v>
      </c>
      <c r="B1285" s="724" t="s">
        <v>2111</v>
      </c>
      <c r="C1285" s="724" t="s">
        <v>2400</v>
      </c>
      <c r="D1285" s="805" t="s">
        <v>4070</v>
      </c>
      <c r="E1285" s="806" t="s">
        <v>2433</v>
      </c>
      <c r="F1285" s="724" t="s">
        <v>2394</v>
      </c>
      <c r="G1285" s="724" t="s">
        <v>2450</v>
      </c>
      <c r="H1285" s="724" t="s">
        <v>975</v>
      </c>
      <c r="I1285" s="724" t="s">
        <v>1061</v>
      </c>
      <c r="J1285" s="724" t="s">
        <v>1062</v>
      </c>
      <c r="K1285" s="724" t="s">
        <v>2238</v>
      </c>
      <c r="L1285" s="725">
        <v>225.06</v>
      </c>
      <c r="M1285" s="725">
        <v>450.12</v>
      </c>
      <c r="N1285" s="724">
        <v>2</v>
      </c>
      <c r="O1285" s="807">
        <v>1.5</v>
      </c>
      <c r="P1285" s="725">
        <v>225.06</v>
      </c>
      <c r="Q1285" s="740">
        <v>0.5</v>
      </c>
      <c r="R1285" s="724">
        <v>1</v>
      </c>
      <c r="S1285" s="740">
        <v>0.5</v>
      </c>
      <c r="T1285" s="807">
        <v>0.5</v>
      </c>
      <c r="U1285" s="763">
        <v>0.33333333333333331</v>
      </c>
    </row>
    <row r="1286" spans="1:21" ht="14.4" customHeight="1" x14ac:dyDescent="0.3">
      <c r="A1286" s="723">
        <v>4</v>
      </c>
      <c r="B1286" s="724" t="s">
        <v>2111</v>
      </c>
      <c r="C1286" s="724" t="s">
        <v>2400</v>
      </c>
      <c r="D1286" s="805" t="s">
        <v>4070</v>
      </c>
      <c r="E1286" s="806" t="s">
        <v>2433</v>
      </c>
      <c r="F1286" s="724" t="s">
        <v>2394</v>
      </c>
      <c r="G1286" s="724" t="s">
        <v>3675</v>
      </c>
      <c r="H1286" s="724" t="s">
        <v>975</v>
      </c>
      <c r="I1286" s="724" t="s">
        <v>3676</v>
      </c>
      <c r="J1286" s="724" t="s">
        <v>1008</v>
      </c>
      <c r="K1286" s="724" t="s">
        <v>3633</v>
      </c>
      <c r="L1286" s="725">
        <v>207.45</v>
      </c>
      <c r="M1286" s="725">
        <v>414.9</v>
      </c>
      <c r="N1286" s="724">
        <v>2</v>
      </c>
      <c r="O1286" s="807">
        <v>1</v>
      </c>
      <c r="P1286" s="725"/>
      <c r="Q1286" s="740">
        <v>0</v>
      </c>
      <c r="R1286" s="724"/>
      <c r="S1286" s="740">
        <v>0</v>
      </c>
      <c r="T1286" s="807"/>
      <c r="U1286" s="763">
        <v>0</v>
      </c>
    </row>
    <row r="1287" spans="1:21" ht="14.4" customHeight="1" x14ac:dyDescent="0.3">
      <c r="A1287" s="723">
        <v>4</v>
      </c>
      <c r="B1287" s="724" t="s">
        <v>2111</v>
      </c>
      <c r="C1287" s="724" t="s">
        <v>2400</v>
      </c>
      <c r="D1287" s="805" t="s">
        <v>4070</v>
      </c>
      <c r="E1287" s="806" t="s">
        <v>2433</v>
      </c>
      <c r="F1287" s="724" t="s">
        <v>2394</v>
      </c>
      <c r="G1287" s="724" t="s">
        <v>2719</v>
      </c>
      <c r="H1287" s="724" t="s">
        <v>563</v>
      </c>
      <c r="I1287" s="724" t="s">
        <v>3941</v>
      </c>
      <c r="J1287" s="724" t="s">
        <v>3041</v>
      </c>
      <c r="K1287" s="724" t="s">
        <v>3942</v>
      </c>
      <c r="L1287" s="725">
        <v>0</v>
      </c>
      <c r="M1287" s="725">
        <v>0</v>
      </c>
      <c r="N1287" s="724">
        <v>1</v>
      </c>
      <c r="O1287" s="807">
        <v>1</v>
      </c>
      <c r="P1287" s="725">
        <v>0</v>
      </c>
      <c r="Q1287" s="740"/>
      <c r="R1287" s="724">
        <v>1</v>
      </c>
      <c r="S1287" s="740">
        <v>1</v>
      </c>
      <c r="T1287" s="807">
        <v>1</v>
      </c>
      <c r="U1287" s="763">
        <v>1</v>
      </c>
    </row>
    <row r="1288" spans="1:21" ht="14.4" customHeight="1" x14ac:dyDescent="0.3">
      <c r="A1288" s="723">
        <v>4</v>
      </c>
      <c r="B1288" s="724" t="s">
        <v>2111</v>
      </c>
      <c r="C1288" s="724" t="s">
        <v>2400</v>
      </c>
      <c r="D1288" s="805" t="s">
        <v>4070</v>
      </c>
      <c r="E1288" s="806" t="s">
        <v>2433</v>
      </c>
      <c r="F1288" s="724" t="s">
        <v>2394</v>
      </c>
      <c r="G1288" s="724" t="s">
        <v>2719</v>
      </c>
      <c r="H1288" s="724" t="s">
        <v>563</v>
      </c>
      <c r="I1288" s="724" t="s">
        <v>3943</v>
      </c>
      <c r="J1288" s="724" t="s">
        <v>2721</v>
      </c>
      <c r="K1288" s="724" t="s">
        <v>3944</v>
      </c>
      <c r="L1288" s="725">
        <v>0</v>
      </c>
      <c r="M1288" s="725">
        <v>0</v>
      </c>
      <c r="N1288" s="724">
        <v>1</v>
      </c>
      <c r="O1288" s="807">
        <v>0.5</v>
      </c>
      <c r="P1288" s="725">
        <v>0</v>
      </c>
      <c r="Q1288" s="740"/>
      <c r="R1288" s="724">
        <v>1</v>
      </c>
      <c r="S1288" s="740">
        <v>1</v>
      </c>
      <c r="T1288" s="807">
        <v>0.5</v>
      </c>
      <c r="U1288" s="763">
        <v>1</v>
      </c>
    </row>
    <row r="1289" spans="1:21" ht="14.4" customHeight="1" x14ac:dyDescent="0.3">
      <c r="A1289" s="723">
        <v>4</v>
      </c>
      <c r="B1289" s="724" t="s">
        <v>2111</v>
      </c>
      <c r="C1289" s="724" t="s">
        <v>2400</v>
      </c>
      <c r="D1289" s="805" t="s">
        <v>4070</v>
      </c>
      <c r="E1289" s="806" t="s">
        <v>2433</v>
      </c>
      <c r="F1289" s="724" t="s">
        <v>2394</v>
      </c>
      <c r="G1289" s="724" t="s">
        <v>2531</v>
      </c>
      <c r="H1289" s="724" t="s">
        <v>563</v>
      </c>
      <c r="I1289" s="724" t="s">
        <v>2532</v>
      </c>
      <c r="J1289" s="724" t="s">
        <v>957</v>
      </c>
      <c r="K1289" s="724" t="s">
        <v>2533</v>
      </c>
      <c r="L1289" s="725">
        <v>760.22</v>
      </c>
      <c r="M1289" s="725">
        <v>760.22</v>
      </c>
      <c r="N1289" s="724">
        <v>1</v>
      </c>
      <c r="O1289" s="807">
        <v>1</v>
      </c>
      <c r="P1289" s="725"/>
      <c r="Q1289" s="740">
        <v>0</v>
      </c>
      <c r="R1289" s="724"/>
      <c r="S1289" s="740">
        <v>0</v>
      </c>
      <c r="T1289" s="807"/>
      <c r="U1289" s="763">
        <v>0</v>
      </c>
    </row>
    <row r="1290" spans="1:21" ht="14.4" customHeight="1" x14ac:dyDescent="0.3">
      <c r="A1290" s="723">
        <v>4</v>
      </c>
      <c r="B1290" s="724" t="s">
        <v>2111</v>
      </c>
      <c r="C1290" s="724" t="s">
        <v>2400</v>
      </c>
      <c r="D1290" s="805" t="s">
        <v>4070</v>
      </c>
      <c r="E1290" s="806" t="s">
        <v>2433</v>
      </c>
      <c r="F1290" s="724" t="s">
        <v>2394</v>
      </c>
      <c r="G1290" s="724" t="s">
        <v>2645</v>
      </c>
      <c r="H1290" s="724" t="s">
        <v>975</v>
      </c>
      <c r="I1290" s="724" t="s">
        <v>1527</v>
      </c>
      <c r="J1290" s="724" t="s">
        <v>1528</v>
      </c>
      <c r="K1290" s="724" t="s">
        <v>2324</v>
      </c>
      <c r="L1290" s="725">
        <v>24.22</v>
      </c>
      <c r="M1290" s="725">
        <v>24.22</v>
      </c>
      <c r="N1290" s="724">
        <v>1</v>
      </c>
      <c r="O1290" s="807">
        <v>1</v>
      </c>
      <c r="P1290" s="725"/>
      <c r="Q1290" s="740">
        <v>0</v>
      </c>
      <c r="R1290" s="724"/>
      <c r="S1290" s="740">
        <v>0</v>
      </c>
      <c r="T1290" s="807"/>
      <c r="U1290" s="763">
        <v>0</v>
      </c>
    </row>
    <row r="1291" spans="1:21" ht="14.4" customHeight="1" x14ac:dyDescent="0.3">
      <c r="A1291" s="723">
        <v>4</v>
      </c>
      <c r="B1291" s="724" t="s">
        <v>2111</v>
      </c>
      <c r="C1291" s="724" t="s">
        <v>2400</v>
      </c>
      <c r="D1291" s="805" t="s">
        <v>4070</v>
      </c>
      <c r="E1291" s="806" t="s">
        <v>2433</v>
      </c>
      <c r="F1291" s="724" t="s">
        <v>2394</v>
      </c>
      <c r="G1291" s="724" t="s">
        <v>2645</v>
      </c>
      <c r="H1291" s="724" t="s">
        <v>563</v>
      </c>
      <c r="I1291" s="724" t="s">
        <v>2646</v>
      </c>
      <c r="J1291" s="724" t="s">
        <v>1528</v>
      </c>
      <c r="K1291" s="724" t="s">
        <v>2647</v>
      </c>
      <c r="L1291" s="725">
        <v>48.42</v>
      </c>
      <c r="M1291" s="725">
        <v>48.42</v>
      </c>
      <c r="N1291" s="724">
        <v>1</v>
      </c>
      <c r="O1291" s="807">
        <v>1</v>
      </c>
      <c r="P1291" s="725"/>
      <c r="Q1291" s="740">
        <v>0</v>
      </c>
      <c r="R1291" s="724"/>
      <c r="S1291" s="740">
        <v>0</v>
      </c>
      <c r="T1291" s="807"/>
      <c r="U1291" s="763">
        <v>0</v>
      </c>
    </row>
    <row r="1292" spans="1:21" ht="14.4" customHeight="1" x14ac:dyDescent="0.3">
      <c r="A1292" s="723">
        <v>4</v>
      </c>
      <c r="B1292" s="724" t="s">
        <v>2111</v>
      </c>
      <c r="C1292" s="724" t="s">
        <v>2400</v>
      </c>
      <c r="D1292" s="805" t="s">
        <v>4070</v>
      </c>
      <c r="E1292" s="806" t="s">
        <v>2433</v>
      </c>
      <c r="F1292" s="724" t="s">
        <v>2394</v>
      </c>
      <c r="G1292" s="724" t="s">
        <v>2457</v>
      </c>
      <c r="H1292" s="724" t="s">
        <v>563</v>
      </c>
      <c r="I1292" s="724" t="s">
        <v>924</v>
      </c>
      <c r="J1292" s="724" t="s">
        <v>925</v>
      </c>
      <c r="K1292" s="724" t="s">
        <v>2458</v>
      </c>
      <c r="L1292" s="725">
        <v>108.44</v>
      </c>
      <c r="M1292" s="725">
        <v>108.44</v>
      </c>
      <c r="N1292" s="724">
        <v>1</v>
      </c>
      <c r="O1292" s="807">
        <v>1</v>
      </c>
      <c r="P1292" s="725">
        <v>108.44</v>
      </c>
      <c r="Q1292" s="740">
        <v>1</v>
      </c>
      <c r="R1292" s="724">
        <v>1</v>
      </c>
      <c r="S1292" s="740">
        <v>1</v>
      </c>
      <c r="T1292" s="807">
        <v>1</v>
      </c>
      <c r="U1292" s="763">
        <v>1</v>
      </c>
    </row>
    <row r="1293" spans="1:21" ht="14.4" customHeight="1" x14ac:dyDescent="0.3">
      <c r="A1293" s="723">
        <v>4</v>
      </c>
      <c r="B1293" s="724" t="s">
        <v>2111</v>
      </c>
      <c r="C1293" s="724" t="s">
        <v>2400</v>
      </c>
      <c r="D1293" s="805" t="s">
        <v>4070</v>
      </c>
      <c r="E1293" s="806" t="s">
        <v>2433</v>
      </c>
      <c r="F1293" s="724" t="s">
        <v>2394</v>
      </c>
      <c r="G1293" s="724" t="s">
        <v>2591</v>
      </c>
      <c r="H1293" s="724" t="s">
        <v>563</v>
      </c>
      <c r="I1293" s="724" t="s">
        <v>3922</v>
      </c>
      <c r="J1293" s="724" t="s">
        <v>3923</v>
      </c>
      <c r="K1293" s="724" t="s">
        <v>3924</v>
      </c>
      <c r="L1293" s="725">
        <v>99.11</v>
      </c>
      <c r="M1293" s="725">
        <v>396.44</v>
      </c>
      <c r="N1293" s="724">
        <v>4</v>
      </c>
      <c r="O1293" s="807">
        <v>2</v>
      </c>
      <c r="P1293" s="725"/>
      <c r="Q1293" s="740">
        <v>0</v>
      </c>
      <c r="R1293" s="724"/>
      <c r="S1293" s="740">
        <v>0</v>
      </c>
      <c r="T1293" s="807"/>
      <c r="U1293" s="763">
        <v>0</v>
      </c>
    </row>
    <row r="1294" spans="1:21" ht="14.4" customHeight="1" x14ac:dyDescent="0.3">
      <c r="A1294" s="723">
        <v>4</v>
      </c>
      <c r="B1294" s="724" t="s">
        <v>2111</v>
      </c>
      <c r="C1294" s="724" t="s">
        <v>2400</v>
      </c>
      <c r="D1294" s="805" t="s">
        <v>4070</v>
      </c>
      <c r="E1294" s="806" t="s">
        <v>2433</v>
      </c>
      <c r="F1294" s="724" t="s">
        <v>2394</v>
      </c>
      <c r="G1294" s="724" t="s">
        <v>2499</v>
      </c>
      <c r="H1294" s="724" t="s">
        <v>563</v>
      </c>
      <c r="I1294" s="724" t="s">
        <v>2518</v>
      </c>
      <c r="J1294" s="724" t="s">
        <v>1157</v>
      </c>
      <c r="K1294" s="724" t="s">
        <v>2519</v>
      </c>
      <c r="L1294" s="725">
        <v>59.56</v>
      </c>
      <c r="M1294" s="725">
        <v>59.56</v>
      </c>
      <c r="N1294" s="724">
        <v>1</v>
      </c>
      <c r="O1294" s="807">
        <v>1</v>
      </c>
      <c r="P1294" s="725">
        <v>59.56</v>
      </c>
      <c r="Q1294" s="740">
        <v>1</v>
      </c>
      <c r="R1294" s="724">
        <v>1</v>
      </c>
      <c r="S1294" s="740">
        <v>1</v>
      </c>
      <c r="T1294" s="807">
        <v>1</v>
      </c>
      <c r="U1294" s="763">
        <v>1</v>
      </c>
    </row>
    <row r="1295" spans="1:21" ht="14.4" customHeight="1" x14ac:dyDescent="0.3">
      <c r="A1295" s="723">
        <v>4</v>
      </c>
      <c r="B1295" s="724" t="s">
        <v>2111</v>
      </c>
      <c r="C1295" s="724" t="s">
        <v>2400</v>
      </c>
      <c r="D1295" s="805" t="s">
        <v>4070</v>
      </c>
      <c r="E1295" s="806" t="s">
        <v>2433</v>
      </c>
      <c r="F1295" s="724" t="s">
        <v>2395</v>
      </c>
      <c r="G1295" s="724" t="s">
        <v>2508</v>
      </c>
      <c r="H1295" s="724" t="s">
        <v>563</v>
      </c>
      <c r="I1295" s="724" t="s">
        <v>2509</v>
      </c>
      <c r="J1295" s="724" t="s">
        <v>2510</v>
      </c>
      <c r="K1295" s="724"/>
      <c r="L1295" s="725">
        <v>0</v>
      </c>
      <c r="M1295" s="725">
        <v>0</v>
      </c>
      <c r="N1295" s="724">
        <v>1</v>
      </c>
      <c r="O1295" s="807">
        <v>1</v>
      </c>
      <c r="P1295" s="725">
        <v>0</v>
      </c>
      <c r="Q1295" s="740"/>
      <c r="R1295" s="724">
        <v>1</v>
      </c>
      <c r="S1295" s="740">
        <v>1</v>
      </c>
      <c r="T1295" s="807">
        <v>1</v>
      </c>
      <c r="U1295" s="763">
        <v>1</v>
      </c>
    </row>
    <row r="1296" spans="1:21" ht="14.4" customHeight="1" x14ac:dyDescent="0.3">
      <c r="A1296" s="723">
        <v>4</v>
      </c>
      <c r="B1296" s="724" t="s">
        <v>2111</v>
      </c>
      <c r="C1296" s="724" t="s">
        <v>2400</v>
      </c>
      <c r="D1296" s="805" t="s">
        <v>4070</v>
      </c>
      <c r="E1296" s="806" t="s">
        <v>2433</v>
      </c>
      <c r="F1296" s="724" t="s">
        <v>2396</v>
      </c>
      <c r="G1296" s="724" t="s">
        <v>2459</v>
      </c>
      <c r="H1296" s="724" t="s">
        <v>563</v>
      </c>
      <c r="I1296" s="724" t="s">
        <v>3082</v>
      </c>
      <c r="J1296" s="724" t="s">
        <v>2461</v>
      </c>
      <c r="K1296" s="724" t="s">
        <v>3083</v>
      </c>
      <c r="L1296" s="725">
        <v>25</v>
      </c>
      <c r="M1296" s="725">
        <v>25</v>
      </c>
      <c r="N1296" s="724">
        <v>1</v>
      </c>
      <c r="O1296" s="807">
        <v>1</v>
      </c>
      <c r="P1296" s="725"/>
      <c r="Q1296" s="740">
        <v>0</v>
      </c>
      <c r="R1296" s="724"/>
      <c r="S1296" s="740">
        <v>0</v>
      </c>
      <c r="T1296" s="807"/>
      <c r="U1296" s="763">
        <v>0</v>
      </c>
    </row>
    <row r="1297" spans="1:21" ht="14.4" customHeight="1" x14ac:dyDescent="0.3">
      <c r="A1297" s="723">
        <v>4</v>
      </c>
      <c r="B1297" s="724" t="s">
        <v>2111</v>
      </c>
      <c r="C1297" s="724" t="s">
        <v>2400</v>
      </c>
      <c r="D1297" s="805" t="s">
        <v>4070</v>
      </c>
      <c r="E1297" s="806" t="s">
        <v>2433</v>
      </c>
      <c r="F1297" s="724" t="s">
        <v>2396</v>
      </c>
      <c r="G1297" s="724" t="s">
        <v>2459</v>
      </c>
      <c r="H1297" s="724" t="s">
        <v>563</v>
      </c>
      <c r="I1297" s="724" t="s">
        <v>3090</v>
      </c>
      <c r="J1297" s="724" t="s">
        <v>3091</v>
      </c>
      <c r="K1297" s="724" t="s">
        <v>3092</v>
      </c>
      <c r="L1297" s="725">
        <v>1512.58</v>
      </c>
      <c r="M1297" s="725">
        <v>1512.58</v>
      </c>
      <c r="N1297" s="724">
        <v>1</v>
      </c>
      <c r="O1297" s="807">
        <v>1</v>
      </c>
      <c r="P1297" s="725">
        <v>1512.58</v>
      </c>
      <c r="Q1297" s="740">
        <v>1</v>
      </c>
      <c r="R1297" s="724">
        <v>1</v>
      </c>
      <c r="S1297" s="740">
        <v>1</v>
      </c>
      <c r="T1297" s="807">
        <v>1</v>
      </c>
      <c r="U1297" s="763">
        <v>1</v>
      </c>
    </row>
    <row r="1298" spans="1:21" ht="14.4" customHeight="1" x14ac:dyDescent="0.3">
      <c r="A1298" s="723">
        <v>4</v>
      </c>
      <c r="B1298" s="724" t="s">
        <v>2111</v>
      </c>
      <c r="C1298" s="724" t="s">
        <v>2400</v>
      </c>
      <c r="D1298" s="805" t="s">
        <v>4070</v>
      </c>
      <c r="E1298" s="806" t="s">
        <v>2433</v>
      </c>
      <c r="F1298" s="724" t="s">
        <v>2396</v>
      </c>
      <c r="G1298" s="724" t="s">
        <v>3031</v>
      </c>
      <c r="H1298" s="724" t="s">
        <v>563</v>
      </c>
      <c r="I1298" s="724" t="s">
        <v>3032</v>
      </c>
      <c r="J1298" s="724" t="s">
        <v>3033</v>
      </c>
      <c r="K1298" s="724" t="s">
        <v>3034</v>
      </c>
      <c r="L1298" s="725">
        <v>410</v>
      </c>
      <c r="M1298" s="725">
        <v>3690</v>
      </c>
      <c r="N1298" s="724">
        <v>9</v>
      </c>
      <c r="O1298" s="807">
        <v>9</v>
      </c>
      <c r="P1298" s="725">
        <v>3690</v>
      </c>
      <c r="Q1298" s="740">
        <v>1</v>
      </c>
      <c r="R1298" s="724">
        <v>9</v>
      </c>
      <c r="S1298" s="740">
        <v>1</v>
      </c>
      <c r="T1298" s="807">
        <v>9</v>
      </c>
      <c r="U1298" s="763">
        <v>1</v>
      </c>
    </row>
    <row r="1299" spans="1:21" ht="14.4" customHeight="1" x14ac:dyDescent="0.3">
      <c r="A1299" s="723">
        <v>4</v>
      </c>
      <c r="B1299" s="724" t="s">
        <v>2111</v>
      </c>
      <c r="C1299" s="724" t="s">
        <v>2400</v>
      </c>
      <c r="D1299" s="805" t="s">
        <v>4070</v>
      </c>
      <c r="E1299" s="806" t="s">
        <v>2433</v>
      </c>
      <c r="F1299" s="724" t="s">
        <v>2396</v>
      </c>
      <c r="G1299" s="724" t="s">
        <v>2466</v>
      </c>
      <c r="H1299" s="724" t="s">
        <v>563</v>
      </c>
      <c r="I1299" s="724" t="s">
        <v>2467</v>
      </c>
      <c r="J1299" s="724" t="s">
        <v>2468</v>
      </c>
      <c r="K1299" s="724" t="s">
        <v>2469</v>
      </c>
      <c r="L1299" s="725">
        <v>900</v>
      </c>
      <c r="M1299" s="725">
        <v>15300</v>
      </c>
      <c r="N1299" s="724">
        <v>17</v>
      </c>
      <c r="O1299" s="807">
        <v>17</v>
      </c>
      <c r="P1299" s="725">
        <v>13500</v>
      </c>
      <c r="Q1299" s="740">
        <v>0.88235294117647056</v>
      </c>
      <c r="R1299" s="724">
        <v>15</v>
      </c>
      <c r="S1299" s="740">
        <v>0.88235294117647056</v>
      </c>
      <c r="T1299" s="807">
        <v>15</v>
      </c>
      <c r="U1299" s="763">
        <v>0.88235294117647056</v>
      </c>
    </row>
    <row r="1300" spans="1:21" ht="14.4" customHeight="1" x14ac:dyDescent="0.3">
      <c r="A1300" s="723">
        <v>4</v>
      </c>
      <c r="B1300" s="724" t="s">
        <v>2111</v>
      </c>
      <c r="C1300" s="724" t="s">
        <v>2400</v>
      </c>
      <c r="D1300" s="805" t="s">
        <v>4070</v>
      </c>
      <c r="E1300" s="806" t="s">
        <v>2433</v>
      </c>
      <c r="F1300" s="724" t="s">
        <v>2396</v>
      </c>
      <c r="G1300" s="724" t="s">
        <v>2466</v>
      </c>
      <c r="H1300" s="724" t="s">
        <v>563</v>
      </c>
      <c r="I1300" s="724" t="s">
        <v>3107</v>
      </c>
      <c r="J1300" s="724" t="s">
        <v>3108</v>
      </c>
      <c r="K1300" s="724" t="s">
        <v>3109</v>
      </c>
      <c r="L1300" s="725">
        <v>378.48</v>
      </c>
      <c r="M1300" s="725">
        <v>378.48</v>
      </c>
      <c r="N1300" s="724">
        <v>1</v>
      </c>
      <c r="O1300" s="807">
        <v>1</v>
      </c>
      <c r="P1300" s="725"/>
      <c r="Q1300" s="740">
        <v>0</v>
      </c>
      <c r="R1300" s="724"/>
      <c r="S1300" s="740">
        <v>0</v>
      </c>
      <c r="T1300" s="807"/>
      <c r="U1300" s="763">
        <v>0</v>
      </c>
    </row>
    <row r="1301" spans="1:21" ht="14.4" customHeight="1" x14ac:dyDescent="0.3">
      <c r="A1301" s="723">
        <v>4</v>
      </c>
      <c r="B1301" s="724" t="s">
        <v>2111</v>
      </c>
      <c r="C1301" s="724" t="s">
        <v>2400</v>
      </c>
      <c r="D1301" s="805" t="s">
        <v>4070</v>
      </c>
      <c r="E1301" s="806" t="s">
        <v>2431</v>
      </c>
      <c r="F1301" s="724" t="s">
        <v>2394</v>
      </c>
      <c r="G1301" s="724" t="s">
        <v>2544</v>
      </c>
      <c r="H1301" s="724" t="s">
        <v>563</v>
      </c>
      <c r="I1301" s="724" t="s">
        <v>2545</v>
      </c>
      <c r="J1301" s="724" t="s">
        <v>664</v>
      </c>
      <c r="K1301" s="724" t="s">
        <v>2546</v>
      </c>
      <c r="L1301" s="725">
        <v>0</v>
      </c>
      <c r="M1301" s="725">
        <v>0</v>
      </c>
      <c r="N1301" s="724">
        <v>1</v>
      </c>
      <c r="O1301" s="807">
        <v>1</v>
      </c>
      <c r="P1301" s="725">
        <v>0</v>
      </c>
      <c r="Q1301" s="740"/>
      <c r="R1301" s="724">
        <v>1</v>
      </c>
      <c r="S1301" s="740">
        <v>1</v>
      </c>
      <c r="T1301" s="807">
        <v>1</v>
      </c>
      <c r="U1301" s="763">
        <v>1</v>
      </c>
    </row>
    <row r="1302" spans="1:21" ht="14.4" customHeight="1" x14ac:dyDescent="0.3">
      <c r="A1302" s="723">
        <v>4</v>
      </c>
      <c r="B1302" s="724" t="s">
        <v>2111</v>
      </c>
      <c r="C1302" s="724" t="s">
        <v>2400</v>
      </c>
      <c r="D1302" s="805" t="s">
        <v>4070</v>
      </c>
      <c r="E1302" s="806" t="s">
        <v>2431</v>
      </c>
      <c r="F1302" s="724" t="s">
        <v>2396</v>
      </c>
      <c r="G1302" s="724" t="s">
        <v>3031</v>
      </c>
      <c r="H1302" s="724" t="s">
        <v>563</v>
      </c>
      <c r="I1302" s="724" t="s">
        <v>3032</v>
      </c>
      <c r="J1302" s="724" t="s">
        <v>3033</v>
      </c>
      <c r="K1302" s="724" t="s">
        <v>3034</v>
      </c>
      <c r="L1302" s="725">
        <v>410</v>
      </c>
      <c r="M1302" s="725">
        <v>410</v>
      </c>
      <c r="N1302" s="724">
        <v>1</v>
      </c>
      <c r="O1302" s="807">
        <v>1</v>
      </c>
      <c r="P1302" s="725">
        <v>410</v>
      </c>
      <c r="Q1302" s="740">
        <v>1</v>
      </c>
      <c r="R1302" s="724">
        <v>1</v>
      </c>
      <c r="S1302" s="740">
        <v>1</v>
      </c>
      <c r="T1302" s="807">
        <v>1</v>
      </c>
      <c r="U1302" s="763">
        <v>1</v>
      </c>
    </row>
    <row r="1303" spans="1:21" ht="14.4" customHeight="1" x14ac:dyDescent="0.3">
      <c r="A1303" s="723">
        <v>4</v>
      </c>
      <c r="B1303" s="724" t="s">
        <v>2111</v>
      </c>
      <c r="C1303" s="724" t="s">
        <v>2400</v>
      </c>
      <c r="D1303" s="805" t="s">
        <v>4070</v>
      </c>
      <c r="E1303" s="806" t="s">
        <v>2417</v>
      </c>
      <c r="F1303" s="724" t="s">
        <v>2394</v>
      </c>
      <c r="G1303" s="724" t="s">
        <v>2450</v>
      </c>
      <c r="H1303" s="724" t="s">
        <v>975</v>
      </c>
      <c r="I1303" s="724" t="s">
        <v>1623</v>
      </c>
      <c r="J1303" s="724" t="s">
        <v>1062</v>
      </c>
      <c r="K1303" s="724" t="s">
        <v>2314</v>
      </c>
      <c r="L1303" s="725">
        <v>154.36000000000001</v>
      </c>
      <c r="M1303" s="725">
        <v>308.72000000000003</v>
      </c>
      <c r="N1303" s="724">
        <v>2</v>
      </c>
      <c r="O1303" s="807">
        <v>2</v>
      </c>
      <c r="P1303" s="725">
        <v>308.72000000000003</v>
      </c>
      <c r="Q1303" s="740">
        <v>1</v>
      </c>
      <c r="R1303" s="724">
        <v>2</v>
      </c>
      <c r="S1303" s="740">
        <v>1</v>
      </c>
      <c r="T1303" s="807">
        <v>2</v>
      </c>
      <c r="U1303" s="763">
        <v>1</v>
      </c>
    </row>
    <row r="1304" spans="1:21" ht="14.4" customHeight="1" x14ac:dyDescent="0.3">
      <c r="A1304" s="723">
        <v>4</v>
      </c>
      <c r="B1304" s="724" t="s">
        <v>2111</v>
      </c>
      <c r="C1304" s="724" t="s">
        <v>2400</v>
      </c>
      <c r="D1304" s="805" t="s">
        <v>4070</v>
      </c>
      <c r="E1304" s="806" t="s">
        <v>2417</v>
      </c>
      <c r="F1304" s="724" t="s">
        <v>2394</v>
      </c>
      <c r="G1304" s="724" t="s">
        <v>2450</v>
      </c>
      <c r="H1304" s="724" t="s">
        <v>975</v>
      </c>
      <c r="I1304" s="724" t="s">
        <v>1061</v>
      </c>
      <c r="J1304" s="724" t="s">
        <v>1062</v>
      </c>
      <c r="K1304" s="724" t="s">
        <v>2238</v>
      </c>
      <c r="L1304" s="725">
        <v>225.06</v>
      </c>
      <c r="M1304" s="725">
        <v>450.12</v>
      </c>
      <c r="N1304" s="724">
        <v>2</v>
      </c>
      <c r="O1304" s="807">
        <v>2</v>
      </c>
      <c r="P1304" s="725">
        <v>450.12</v>
      </c>
      <c r="Q1304" s="740">
        <v>1</v>
      </c>
      <c r="R1304" s="724">
        <v>2</v>
      </c>
      <c r="S1304" s="740">
        <v>1</v>
      </c>
      <c r="T1304" s="807">
        <v>2</v>
      </c>
      <c r="U1304" s="763">
        <v>1</v>
      </c>
    </row>
    <row r="1305" spans="1:21" ht="14.4" customHeight="1" x14ac:dyDescent="0.3">
      <c r="A1305" s="723">
        <v>4</v>
      </c>
      <c r="B1305" s="724" t="s">
        <v>2111</v>
      </c>
      <c r="C1305" s="724" t="s">
        <v>2400</v>
      </c>
      <c r="D1305" s="805" t="s">
        <v>4070</v>
      </c>
      <c r="E1305" s="806" t="s">
        <v>2417</v>
      </c>
      <c r="F1305" s="724" t="s">
        <v>2394</v>
      </c>
      <c r="G1305" s="724" t="s">
        <v>2450</v>
      </c>
      <c r="H1305" s="724" t="s">
        <v>563</v>
      </c>
      <c r="I1305" s="724" t="s">
        <v>3945</v>
      </c>
      <c r="J1305" s="724" t="s">
        <v>3443</v>
      </c>
      <c r="K1305" s="724" t="s">
        <v>2314</v>
      </c>
      <c r="L1305" s="725">
        <v>0</v>
      </c>
      <c r="M1305" s="725">
        <v>0</v>
      </c>
      <c r="N1305" s="724">
        <v>1</v>
      </c>
      <c r="O1305" s="807">
        <v>1</v>
      </c>
      <c r="P1305" s="725"/>
      <c r="Q1305" s="740"/>
      <c r="R1305" s="724"/>
      <c r="S1305" s="740">
        <v>0</v>
      </c>
      <c r="T1305" s="807"/>
      <c r="U1305" s="763">
        <v>0</v>
      </c>
    </row>
    <row r="1306" spans="1:21" ht="14.4" customHeight="1" x14ac:dyDescent="0.3">
      <c r="A1306" s="723">
        <v>4</v>
      </c>
      <c r="B1306" s="724" t="s">
        <v>2111</v>
      </c>
      <c r="C1306" s="724" t="s">
        <v>2400</v>
      </c>
      <c r="D1306" s="805" t="s">
        <v>4070</v>
      </c>
      <c r="E1306" s="806" t="s">
        <v>2417</v>
      </c>
      <c r="F1306" s="724" t="s">
        <v>2394</v>
      </c>
      <c r="G1306" s="724" t="s">
        <v>3183</v>
      </c>
      <c r="H1306" s="724" t="s">
        <v>563</v>
      </c>
      <c r="I1306" s="724" t="s">
        <v>3184</v>
      </c>
      <c r="J1306" s="724" t="s">
        <v>3185</v>
      </c>
      <c r="K1306" s="724" t="s">
        <v>3186</v>
      </c>
      <c r="L1306" s="725">
        <v>0</v>
      </c>
      <c r="M1306" s="725">
        <v>0</v>
      </c>
      <c r="N1306" s="724">
        <v>1</v>
      </c>
      <c r="O1306" s="807">
        <v>0.5</v>
      </c>
      <c r="P1306" s="725">
        <v>0</v>
      </c>
      <c r="Q1306" s="740"/>
      <c r="R1306" s="724">
        <v>1</v>
      </c>
      <c r="S1306" s="740">
        <v>1</v>
      </c>
      <c r="T1306" s="807">
        <v>0.5</v>
      </c>
      <c r="U1306" s="763">
        <v>1</v>
      </c>
    </row>
    <row r="1307" spans="1:21" ht="14.4" customHeight="1" x14ac:dyDescent="0.3">
      <c r="A1307" s="723">
        <v>4</v>
      </c>
      <c r="B1307" s="724" t="s">
        <v>2111</v>
      </c>
      <c r="C1307" s="724" t="s">
        <v>2400</v>
      </c>
      <c r="D1307" s="805" t="s">
        <v>4070</v>
      </c>
      <c r="E1307" s="806" t="s">
        <v>2417</v>
      </c>
      <c r="F1307" s="724" t="s">
        <v>2394</v>
      </c>
      <c r="G1307" s="724" t="s">
        <v>2719</v>
      </c>
      <c r="H1307" s="724" t="s">
        <v>563</v>
      </c>
      <c r="I1307" s="724" t="s">
        <v>2720</v>
      </c>
      <c r="J1307" s="724" t="s">
        <v>2721</v>
      </c>
      <c r="K1307" s="724" t="s">
        <v>2722</v>
      </c>
      <c r="L1307" s="725">
        <v>78.33</v>
      </c>
      <c r="M1307" s="725">
        <v>234.99</v>
      </c>
      <c r="N1307" s="724">
        <v>3</v>
      </c>
      <c r="O1307" s="807">
        <v>3</v>
      </c>
      <c r="P1307" s="725">
        <v>78.33</v>
      </c>
      <c r="Q1307" s="740">
        <v>0.33333333333333331</v>
      </c>
      <c r="R1307" s="724">
        <v>1</v>
      </c>
      <c r="S1307" s="740">
        <v>0.33333333333333331</v>
      </c>
      <c r="T1307" s="807">
        <v>1</v>
      </c>
      <c r="U1307" s="763">
        <v>0.33333333333333331</v>
      </c>
    </row>
    <row r="1308" spans="1:21" ht="14.4" customHeight="1" x14ac:dyDescent="0.3">
      <c r="A1308" s="723">
        <v>4</v>
      </c>
      <c r="B1308" s="724" t="s">
        <v>2111</v>
      </c>
      <c r="C1308" s="724" t="s">
        <v>2400</v>
      </c>
      <c r="D1308" s="805" t="s">
        <v>4070</v>
      </c>
      <c r="E1308" s="806" t="s">
        <v>2417</v>
      </c>
      <c r="F1308" s="724" t="s">
        <v>2394</v>
      </c>
      <c r="G1308" s="724" t="s">
        <v>2719</v>
      </c>
      <c r="H1308" s="724" t="s">
        <v>563</v>
      </c>
      <c r="I1308" s="724" t="s">
        <v>3946</v>
      </c>
      <c r="J1308" s="724" t="s">
        <v>3041</v>
      </c>
      <c r="K1308" s="724" t="s">
        <v>3947</v>
      </c>
      <c r="L1308" s="725">
        <v>39.17</v>
      </c>
      <c r="M1308" s="725">
        <v>39.17</v>
      </c>
      <c r="N1308" s="724">
        <v>1</v>
      </c>
      <c r="O1308" s="807">
        <v>1</v>
      </c>
      <c r="P1308" s="725">
        <v>39.17</v>
      </c>
      <c r="Q1308" s="740">
        <v>1</v>
      </c>
      <c r="R1308" s="724">
        <v>1</v>
      </c>
      <c r="S1308" s="740">
        <v>1</v>
      </c>
      <c r="T1308" s="807">
        <v>1</v>
      </c>
      <c r="U1308" s="763">
        <v>1</v>
      </c>
    </row>
    <row r="1309" spans="1:21" ht="14.4" customHeight="1" x14ac:dyDescent="0.3">
      <c r="A1309" s="723">
        <v>4</v>
      </c>
      <c r="B1309" s="724" t="s">
        <v>2111</v>
      </c>
      <c r="C1309" s="724" t="s">
        <v>2400</v>
      </c>
      <c r="D1309" s="805" t="s">
        <v>4070</v>
      </c>
      <c r="E1309" s="806" t="s">
        <v>2417</v>
      </c>
      <c r="F1309" s="724" t="s">
        <v>2394</v>
      </c>
      <c r="G1309" s="724" t="s">
        <v>2478</v>
      </c>
      <c r="H1309" s="724" t="s">
        <v>563</v>
      </c>
      <c r="I1309" s="724" t="s">
        <v>3948</v>
      </c>
      <c r="J1309" s="724" t="s">
        <v>3949</v>
      </c>
      <c r="K1309" s="724" t="s">
        <v>3950</v>
      </c>
      <c r="L1309" s="725">
        <v>72.64</v>
      </c>
      <c r="M1309" s="725">
        <v>72.64</v>
      </c>
      <c r="N1309" s="724">
        <v>1</v>
      </c>
      <c r="O1309" s="807">
        <v>0.5</v>
      </c>
      <c r="P1309" s="725">
        <v>72.64</v>
      </c>
      <c r="Q1309" s="740">
        <v>1</v>
      </c>
      <c r="R1309" s="724">
        <v>1</v>
      </c>
      <c r="S1309" s="740">
        <v>1</v>
      </c>
      <c r="T1309" s="807">
        <v>0.5</v>
      </c>
      <c r="U1309" s="763">
        <v>1</v>
      </c>
    </row>
    <row r="1310" spans="1:21" ht="14.4" customHeight="1" x14ac:dyDescent="0.3">
      <c r="A1310" s="723">
        <v>4</v>
      </c>
      <c r="B1310" s="724" t="s">
        <v>2111</v>
      </c>
      <c r="C1310" s="724" t="s">
        <v>2400</v>
      </c>
      <c r="D1310" s="805" t="s">
        <v>4070</v>
      </c>
      <c r="E1310" s="806" t="s">
        <v>2417</v>
      </c>
      <c r="F1310" s="724" t="s">
        <v>2394</v>
      </c>
      <c r="G1310" s="724" t="s">
        <v>2478</v>
      </c>
      <c r="H1310" s="724" t="s">
        <v>563</v>
      </c>
      <c r="I1310" s="724" t="s">
        <v>2479</v>
      </c>
      <c r="J1310" s="724" t="s">
        <v>2480</v>
      </c>
      <c r="K1310" s="724" t="s">
        <v>2481</v>
      </c>
      <c r="L1310" s="725">
        <v>64.56</v>
      </c>
      <c r="M1310" s="725">
        <v>64.56</v>
      </c>
      <c r="N1310" s="724">
        <v>1</v>
      </c>
      <c r="O1310" s="807">
        <v>1</v>
      </c>
      <c r="P1310" s="725"/>
      <c r="Q1310" s="740">
        <v>0</v>
      </c>
      <c r="R1310" s="724"/>
      <c r="S1310" s="740">
        <v>0</v>
      </c>
      <c r="T1310" s="807"/>
      <c r="U1310" s="763">
        <v>0</v>
      </c>
    </row>
    <row r="1311" spans="1:21" ht="14.4" customHeight="1" x14ac:dyDescent="0.3">
      <c r="A1311" s="723">
        <v>4</v>
      </c>
      <c r="B1311" s="724" t="s">
        <v>2111</v>
      </c>
      <c r="C1311" s="724" t="s">
        <v>2400</v>
      </c>
      <c r="D1311" s="805" t="s">
        <v>4070</v>
      </c>
      <c r="E1311" s="806" t="s">
        <v>2417</v>
      </c>
      <c r="F1311" s="724" t="s">
        <v>2394</v>
      </c>
      <c r="G1311" s="724" t="s">
        <v>2531</v>
      </c>
      <c r="H1311" s="724" t="s">
        <v>563</v>
      </c>
      <c r="I1311" s="724" t="s">
        <v>2532</v>
      </c>
      <c r="J1311" s="724" t="s">
        <v>957</v>
      </c>
      <c r="K1311" s="724" t="s">
        <v>2533</v>
      </c>
      <c r="L1311" s="725">
        <v>760.22</v>
      </c>
      <c r="M1311" s="725">
        <v>1520.44</v>
      </c>
      <c r="N1311" s="724">
        <v>2</v>
      </c>
      <c r="O1311" s="807">
        <v>1</v>
      </c>
      <c r="P1311" s="725">
        <v>1520.44</v>
      </c>
      <c r="Q1311" s="740">
        <v>1</v>
      </c>
      <c r="R1311" s="724">
        <v>2</v>
      </c>
      <c r="S1311" s="740">
        <v>1</v>
      </c>
      <c r="T1311" s="807">
        <v>1</v>
      </c>
      <c r="U1311" s="763">
        <v>1</v>
      </c>
    </row>
    <row r="1312" spans="1:21" ht="14.4" customHeight="1" x14ac:dyDescent="0.3">
      <c r="A1312" s="723">
        <v>4</v>
      </c>
      <c r="B1312" s="724" t="s">
        <v>2111</v>
      </c>
      <c r="C1312" s="724" t="s">
        <v>2400</v>
      </c>
      <c r="D1312" s="805" t="s">
        <v>4070</v>
      </c>
      <c r="E1312" s="806" t="s">
        <v>2417</v>
      </c>
      <c r="F1312" s="724" t="s">
        <v>2394</v>
      </c>
      <c r="G1312" s="724" t="s">
        <v>2645</v>
      </c>
      <c r="H1312" s="724" t="s">
        <v>975</v>
      </c>
      <c r="I1312" s="724" t="s">
        <v>2651</v>
      </c>
      <c r="J1312" s="724" t="s">
        <v>1528</v>
      </c>
      <c r="K1312" s="724" t="s">
        <v>2652</v>
      </c>
      <c r="L1312" s="725">
        <v>48.42</v>
      </c>
      <c r="M1312" s="725">
        <v>48.42</v>
      </c>
      <c r="N1312" s="724">
        <v>1</v>
      </c>
      <c r="O1312" s="807">
        <v>1</v>
      </c>
      <c r="P1312" s="725">
        <v>48.42</v>
      </c>
      <c r="Q1312" s="740">
        <v>1</v>
      </c>
      <c r="R1312" s="724">
        <v>1</v>
      </c>
      <c r="S1312" s="740">
        <v>1</v>
      </c>
      <c r="T1312" s="807">
        <v>1</v>
      </c>
      <c r="U1312" s="763">
        <v>1</v>
      </c>
    </row>
    <row r="1313" spans="1:21" ht="14.4" customHeight="1" x14ac:dyDescent="0.3">
      <c r="A1313" s="723">
        <v>4</v>
      </c>
      <c r="B1313" s="724" t="s">
        <v>2111</v>
      </c>
      <c r="C1313" s="724" t="s">
        <v>2400</v>
      </c>
      <c r="D1313" s="805" t="s">
        <v>4070</v>
      </c>
      <c r="E1313" s="806" t="s">
        <v>2417</v>
      </c>
      <c r="F1313" s="724" t="s">
        <v>2394</v>
      </c>
      <c r="G1313" s="724" t="s">
        <v>2515</v>
      </c>
      <c r="H1313" s="724" t="s">
        <v>563</v>
      </c>
      <c r="I1313" s="724" t="s">
        <v>2516</v>
      </c>
      <c r="J1313" s="724" t="s">
        <v>1483</v>
      </c>
      <c r="K1313" s="724" t="s">
        <v>2517</v>
      </c>
      <c r="L1313" s="725">
        <v>301.2</v>
      </c>
      <c r="M1313" s="725">
        <v>301.2</v>
      </c>
      <c r="N1313" s="724">
        <v>1</v>
      </c>
      <c r="O1313" s="807">
        <v>0.5</v>
      </c>
      <c r="P1313" s="725"/>
      <c r="Q1313" s="740">
        <v>0</v>
      </c>
      <c r="R1313" s="724"/>
      <c r="S1313" s="740">
        <v>0</v>
      </c>
      <c r="T1313" s="807"/>
      <c r="U1313" s="763">
        <v>0</v>
      </c>
    </row>
    <row r="1314" spans="1:21" ht="14.4" customHeight="1" x14ac:dyDescent="0.3">
      <c r="A1314" s="723">
        <v>4</v>
      </c>
      <c r="B1314" s="724" t="s">
        <v>2111</v>
      </c>
      <c r="C1314" s="724" t="s">
        <v>2400</v>
      </c>
      <c r="D1314" s="805" t="s">
        <v>4070</v>
      </c>
      <c r="E1314" s="806" t="s">
        <v>2417</v>
      </c>
      <c r="F1314" s="724" t="s">
        <v>2394</v>
      </c>
      <c r="G1314" s="724" t="s">
        <v>2515</v>
      </c>
      <c r="H1314" s="724" t="s">
        <v>563</v>
      </c>
      <c r="I1314" s="724" t="s">
        <v>2554</v>
      </c>
      <c r="J1314" s="724" t="s">
        <v>1483</v>
      </c>
      <c r="K1314" s="724" t="s">
        <v>2555</v>
      </c>
      <c r="L1314" s="725">
        <v>57.64</v>
      </c>
      <c r="M1314" s="725">
        <v>57.64</v>
      </c>
      <c r="N1314" s="724">
        <v>1</v>
      </c>
      <c r="O1314" s="807">
        <v>0.5</v>
      </c>
      <c r="P1314" s="725"/>
      <c r="Q1314" s="740">
        <v>0</v>
      </c>
      <c r="R1314" s="724"/>
      <c r="S1314" s="740">
        <v>0</v>
      </c>
      <c r="T1314" s="807"/>
      <c r="U1314" s="763">
        <v>0</v>
      </c>
    </row>
    <row r="1315" spans="1:21" ht="14.4" customHeight="1" x14ac:dyDescent="0.3">
      <c r="A1315" s="723">
        <v>4</v>
      </c>
      <c r="B1315" s="724" t="s">
        <v>2111</v>
      </c>
      <c r="C1315" s="724" t="s">
        <v>2400</v>
      </c>
      <c r="D1315" s="805" t="s">
        <v>4070</v>
      </c>
      <c r="E1315" s="806" t="s">
        <v>2417</v>
      </c>
      <c r="F1315" s="724" t="s">
        <v>2394</v>
      </c>
      <c r="G1315" s="724" t="s">
        <v>2515</v>
      </c>
      <c r="H1315" s="724" t="s">
        <v>563</v>
      </c>
      <c r="I1315" s="724" t="s">
        <v>2626</v>
      </c>
      <c r="J1315" s="724" t="s">
        <v>1483</v>
      </c>
      <c r="K1315" s="724" t="s">
        <v>2517</v>
      </c>
      <c r="L1315" s="725">
        <v>185.26</v>
      </c>
      <c r="M1315" s="725">
        <v>370.52</v>
      </c>
      <c r="N1315" s="724">
        <v>2</v>
      </c>
      <c r="O1315" s="807">
        <v>1</v>
      </c>
      <c r="P1315" s="725">
        <v>370.52</v>
      </c>
      <c r="Q1315" s="740">
        <v>1</v>
      </c>
      <c r="R1315" s="724">
        <v>2</v>
      </c>
      <c r="S1315" s="740">
        <v>1</v>
      </c>
      <c r="T1315" s="807">
        <v>1</v>
      </c>
      <c r="U1315" s="763">
        <v>1</v>
      </c>
    </row>
    <row r="1316" spans="1:21" ht="14.4" customHeight="1" x14ac:dyDescent="0.3">
      <c r="A1316" s="723">
        <v>4</v>
      </c>
      <c r="B1316" s="724" t="s">
        <v>2111</v>
      </c>
      <c r="C1316" s="724" t="s">
        <v>2400</v>
      </c>
      <c r="D1316" s="805" t="s">
        <v>4070</v>
      </c>
      <c r="E1316" s="806" t="s">
        <v>2417</v>
      </c>
      <c r="F1316" s="724" t="s">
        <v>2394</v>
      </c>
      <c r="G1316" s="724" t="s">
        <v>2739</v>
      </c>
      <c r="H1316" s="724" t="s">
        <v>563</v>
      </c>
      <c r="I1316" s="724" t="s">
        <v>3765</v>
      </c>
      <c r="J1316" s="724" t="s">
        <v>3766</v>
      </c>
      <c r="K1316" s="724" t="s">
        <v>3767</v>
      </c>
      <c r="L1316" s="725">
        <v>256.67</v>
      </c>
      <c r="M1316" s="725">
        <v>256.67</v>
      </c>
      <c r="N1316" s="724">
        <v>1</v>
      </c>
      <c r="O1316" s="807">
        <v>1</v>
      </c>
      <c r="P1316" s="725"/>
      <c r="Q1316" s="740">
        <v>0</v>
      </c>
      <c r="R1316" s="724"/>
      <c r="S1316" s="740">
        <v>0</v>
      </c>
      <c r="T1316" s="807"/>
      <c r="U1316" s="763">
        <v>0</v>
      </c>
    </row>
    <row r="1317" spans="1:21" ht="14.4" customHeight="1" x14ac:dyDescent="0.3">
      <c r="A1317" s="723">
        <v>4</v>
      </c>
      <c r="B1317" s="724" t="s">
        <v>2111</v>
      </c>
      <c r="C1317" s="724" t="s">
        <v>2400</v>
      </c>
      <c r="D1317" s="805" t="s">
        <v>4070</v>
      </c>
      <c r="E1317" s="806" t="s">
        <v>2417</v>
      </c>
      <c r="F1317" s="724" t="s">
        <v>2394</v>
      </c>
      <c r="G1317" s="724" t="s">
        <v>2457</v>
      </c>
      <c r="H1317" s="724" t="s">
        <v>563</v>
      </c>
      <c r="I1317" s="724" t="s">
        <v>924</v>
      </c>
      <c r="J1317" s="724" t="s">
        <v>925</v>
      </c>
      <c r="K1317" s="724" t="s">
        <v>2458</v>
      </c>
      <c r="L1317" s="725">
        <v>108.44</v>
      </c>
      <c r="M1317" s="725">
        <v>108.44</v>
      </c>
      <c r="N1317" s="724">
        <v>1</v>
      </c>
      <c r="O1317" s="807">
        <v>1</v>
      </c>
      <c r="P1317" s="725">
        <v>108.44</v>
      </c>
      <c r="Q1317" s="740">
        <v>1</v>
      </c>
      <c r="R1317" s="724">
        <v>1</v>
      </c>
      <c r="S1317" s="740">
        <v>1</v>
      </c>
      <c r="T1317" s="807">
        <v>1</v>
      </c>
      <c r="U1317" s="763">
        <v>1</v>
      </c>
    </row>
    <row r="1318" spans="1:21" ht="14.4" customHeight="1" x14ac:dyDescent="0.3">
      <c r="A1318" s="723">
        <v>4</v>
      </c>
      <c r="B1318" s="724" t="s">
        <v>2111</v>
      </c>
      <c r="C1318" s="724" t="s">
        <v>2400</v>
      </c>
      <c r="D1318" s="805" t="s">
        <v>4070</v>
      </c>
      <c r="E1318" s="806" t="s">
        <v>2417</v>
      </c>
      <c r="F1318" s="724" t="s">
        <v>2394</v>
      </c>
      <c r="G1318" s="724" t="s">
        <v>2457</v>
      </c>
      <c r="H1318" s="724" t="s">
        <v>563</v>
      </c>
      <c r="I1318" s="724" t="s">
        <v>2552</v>
      </c>
      <c r="J1318" s="724" t="s">
        <v>925</v>
      </c>
      <c r="K1318" s="724" t="s">
        <v>2458</v>
      </c>
      <c r="L1318" s="725">
        <v>52.61</v>
      </c>
      <c r="M1318" s="725">
        <v>52.61</v>
      </c>
      <c r="N1318" s="724">
        <v>1</v>
      </c>
      <c r="O1318" s="807">
        <v>0.5</v>
      </c>
      <c r="P1318" s="725"/>
      <c r="Q1318" s="740">
        <v>0</v>
      </c>
      <c r="R1318" s="724"/>
      <c r="S1318" s="740">
        <v>0</v>
      </c>
      <c r="T1318" s="807"/>
      <c r="U1318" s="763">
        <v>0</v>
      </c>
    </row>
    <row r="1319" spans="1:21" ht="14.4" customHeight="1" x14ac:dyDescent="0.3">
      <c r="A1319" s="723">
        <v>4</v>
      </c>
      <c r="B1319" s="724" t="s">
        <v>2111</v>
      </c>
      <c r="C1319" s="724" t="s">
        <v>2400</v>
      </c>
      <c r="D1319" s="805" t="s">
        <v>4070</v>
      </c>
      <c r="E1319" s="806" t="s">
        <v>2417</v>
      </c>
      <c r="F1319" s="724" t="s">
        <v>2394</v>
      </c>
      <c r="G1319" s="724" t="s">
        <v>2497</v>
      </c>
      <c r="H1319" s="724" t="s">
        <v>563</v>
      </c>
      <c r="I1319" s="724" t="s">
        <v>1789</v>
      </c>
      <c r="J1319" s="724" t="s">
        <v>1790</v>
      </c>
      <c r="K1319" s="724" t="s">
        <v>2498</v>
      </c>
      <c r="L1319" s="725">
        <v>0</v>
      </c>
      <c r="M1319" s="725">
        <v>0</v>
      </c>
      <c r="N1319" s="724">
        <v>1</v>
      </c>
      <c r="O1319" s="807">
        <v>1</v>
      </c>
      <c r="P1319" s="725"/>
      <c r="Q1319" s="740"/>
      <c r="R1319" s="724"/>
      <c r="S1319" s="740">
        <v>0</v>
      </c>
      <c r="T1319" s="807"/>
      <c r="U1319" s="763">
        <v>0</v>
      </c>
    </row>
    <row r="1320" spans="1:21" ht="14.4" customHeight="1" x14ac:dyDescent="0.3">
      <c r="A1320" s="723">
        <v>4</v>
      </c>
      <c r="B1320" s="724" t="s">
        <v>2111</v>
      </c>
      <c r="C1320" s="724" t="s">
        <v>2400</v>
      </c>
      <c r="D1320" s="805" t="s">
        <v>4070</v>
      </c>
      <c r="E1320" s="806" t="s">
        <v>2417</v>
      </c>
      <c r="F1320" s="724" t="s">
        <v>2394</v>
      </c>
      <c r="G1320" s="724" t="s">
        <v>3474</v>
      </c>
      <c r="H1320" s="724" t="s">
        <v>975</v>
      </c>
      <c r="I1320" s="724" t="s">
        <v>1535</v>
      </c>
      <c r="J1320" s="724" t="s">
        <v>1536</v>
      </c>
      <c r="K1320" s="724" t="s">
        <v>2332</v>
      </c>
      <c r="L1320" s="725">
        <v>63.75</v>
      </c>
      <c r="M1320" s="725">
        <v>127.5</v>
      </c>
      <c r="N1320" s="724">
        <v>2</v>
      </c>
      <c r="O1320" s="807">
        <v>1</v>
      </c>
      <c r="P1320" s="725">
        <v>127.5</v>
      </c>
      <c r="Q1320" s="740">
        <v>1</v>
      </c>
      <c r="R1320" s="724">
        <v>2</v>
      </c>
      <c r="S1320" s="740">
        <v>1</v>
      </c>
      <c r="T1320" s="807">
        <v>1</v>
      </c>
      <c r="U1320" s="763">
        <v>1</v>
      </c>
    </row>
    <row r="1321" spans="1:21" ht="14.4" customHeight="1" x14ac:dyDescent="0.3">
      <c r="A1321" s="723">
        <v>4</v>
      </c>
      <c r="B1321" s="724" t="s">
        <v>2111</v>
      </c>
      <c r="C1321" s="724" t="s">
        <v>2400</v>
      </c>
      <c r="D1321" s="805" t="s">
        <v>4070</v>
      </c>
      <c r="E1321" s="806" t="s">
        <v>2417</v>
      </c>
      <c r="F1321" s="724" t="s">
        <v>2394</v>
      </c>
      <c r="G1321" s="724" t="s">
        <v>2451</v>
      </c>
      <c r="H1321" s="724" t="s">
        <v>975</v>
      </c>
      <c r="I1321" s="724" t="s">
        <v>999</v>
      </c>
      <c r="J1321" s="724" t="s">
        <v>2263</v>
      </c>
      <c r="K1321" s="724" t="s">
        <v>2264</v>
      </c>
      <c r="L1321" s="725">
        <v>0</v>
      </c>
      <c r="M1321" s="725">
        <v>0</v>
      </c>
      <c r="N1321" s="724">
        <v>10</v>
      </c>
      <c r="O1321" s="807">
        <v>10</v>
      </c>
      <c r="P1321" s="725">
        <v>0</v>
      </c>
      <c r="Q1321" s="740"/>
      <c r="R1321" s="724">
        <v>8</v>
      </c>
      <c r="S1321" s="740">
        <v>0.8</v>
      </c>
      <c r="T1321" s="807">
        <v>8</v>
      </c>
      <c r="U1321" s="763">
        <v>0.8</v>
      </c>
    </row>
    <row r="1322" spans="1:21" ht="14.4" customHeight="1" x14ac:dyDescent="0.3">
      <c r="A1322" s="723">
        <v>4</v>
      </c>
      <c r="B1322" s="724" t="s">
        <v>2111</v>
      </c>
      <c r="C1322" s="724" t="s">
        <v>2400</v>
      </c>
      <c r="D1322" s="805" t="s">
        <v>4070</v>
      </c>
      <c r="E1322" s="806" t="s">
        <v>2417</v>
      </c>
      <c r="F1322" s="724" t="s">
        <v>2394</v>
      </c>
      <c r="G1322" s="724" t="s">
        <v>2499</v>
      </c>
      <c r="H1322" s="724" t="s">
        <v>563</v>
      </c>
      <c r="I1322" s="724" t="s">
        <v>2601</v>
      </c>
      <c r="J1322" s="724" t="s">
        <v>1157</v>
      </c>
      <c r="K1322" s="724" t="s">
        <v>2500</v>
      </c>
      <c r="L1322" s="725">
        <v>42.54</v>
      </c>
      <c r="M1322" s="725">
        <v>42.54</v>
      </c>
      <c r="N1322" s="724">
        <v>1</v>
      </c>
      <c r="O1322" s="807">
        <v>1</v>
      </c>
      <c r="P1322" s="725">
        <v>42.54</v>
      </c>
      <c r="Q1322" s="740">
        <v>1</v>
      </c>
      <c r="R1322" s="724">
        <v>1</v>
      </c>
      <c r="S1322" s="740">
        <v>1</v>
      </c>
      <c r="T1322" s="807">
        <v>1</v>
      </c>
      <c r="U1322" s="763">
        <v>1</v>
      </c>
    </row>
    <row r="1323" spans="1:21" ht="14.4" customHeight="1" x14ac:dyDescent="0.3">
      <c r="A1323" s="723">
        <v>4</v>
      </c>
      <c r="B1323" s="724" t="s">
        <v>2111</v>
      </c>
      <c r="C1323" s="724" t="s">
        <v>2400</v>
      </c>
      <c r="D1323" s="805" t="s">
        <v>4070</v>
      </c>
      <c r="E1323" s="806" t="s">
        <v>2417</v>
      </c>
      <c r="F1323" s="724" t="s">
        <v>2394</v>
      </c>
      <c r="G1323" s="724" t="s">
        <v>2577</v>
      </c>
      <c r="H1323" s="724" t="s">
        <v>975</v>
      </c>
      <c r="I1323" s="724" t="s">
        <v>1515</v>
      </c>
      <c r="J1323" s="724" t="s">
        <v>2193</v>
      </c>
      <c r="K1323" s="724" t="s">
        <v>2290</v>
      </c>
      <c r="L1323" s="725">
        <v>53.57</v>
      </c>
      <c r="M1323" s="725">
        <v>53.57</v>
      </c>
      <c r="N1323" s="724">
        <v>1</v>
      </c>
      <c r="O1323" s="807">
        <v>0.5</v>
      </c>
      <c r="P1323" s="725"/>
      <c r="Q1323" s="740">
        <v>0</v>
      </c>
      <c r="R1323" s="724"/>
      <c r="S1323" s="740">
        <v>0</v>
      </c>
      <c r="T1323" s="807"/>
      <c r="U1323" s="763">
        <v>0</v>
      </c>
    </row>
    <row r="1324" spans="1:21" ht="14.4" customHeight="1" x14ac:dyDescent="0.3">
      <c r="A1324" s="723">
        <v>4</v>
      </c>
      <c r="B1324" s="724" t="s">
        <v>2111</v>
      </c>
      <c r="C1324" s="724" t="s">
        <v>2400</v>
      </c>
      <c r="D1324" s="805" t="s">
        <v>4070</v>
      </c>
      <c r="E1324" s="806" t="s">
        <v>2417</v>
      </c>
      <c r="F1324" s="724" t="s">
        <v>2395</v>
      </c>
      <c r="G1324" s="724" t="s">
        <v>2508</v>
      </c>
      <c r="H1324" s="724" t="s">
        <v>563</v>
      </c>
      <c r="I1324" s="724" t="s">
        <v>2509</v>
      </c>
      <c r="J1324" s="724" t="s">
        <v>2510</v>
      </c>
      <c r="K1324" s="724"/>
      <c r="L1324" s="725">
        <v>0</v>
      </c>
      <c r="M1324" s="725">
        <v>0</v>
      </c>
      <c r="N1324" s="724">
        <v>1</v>
      </c>
      <c r="O1324" s="807">
        <v>1</v>
      </c>
      <c r="P1324" s="725">
        <v>0</v>
      </c>
      <c r="Q1324" s="740"/>
      <c r="R1324" s="724">
        <v>1</v>
      </c>
      <c r="S1324" s="740">
        <v>1</v>
      </c>
      <c r="T1324" s="807">
        <v>1</v>
      </c>
      <c r="U1324" s="763">
        <v>1</v>
      </c>
    </row>
    <row r="1325" spans="1:21" ht="14.4" customHeight="1" x14ac:dyDescent="0.3">
      <c r="A1325" s="723">
        <v>4</v>
      </c>
      <c r="B1325" s="724" t="s">
        <v>2111</v>
      </c>
      <c r="C1325" s="724" t="s">
        <v>2400</v>
      </c>
      <c r="D1325" s="805" t="s">
        <v>4070</v>
      </c>
      <c r="E1325" s="806" t="s">
        <v>2417</v>
      </c>
      <c r="F1325" s="724" t="s">
        <v>2395</v>
      </c>
      <c r="G1325" s="724" t="s">
        <v>2508</v>
      </c>
      <c r="H1325" s="724" t="s">
        <v>563</v>
      </c>
      <c r="I1325" s="724" t="s">
        <v>2511</v>
      </c>
      <c r="J1325" s="724" t="s">
        <v>2510</v>
      </c>
      <c r="K1325" s="724"/>
      <c r="L1325" s="725">
        <v>0</v>
      </c>
      <c r="M1325" s="725">
        <v>0</v>
      </c>
      <c r="N1325" s="724">
        <v>3</v>
      </c>
      <c r="O1325" s="807">
        <v>3</v>
      </c>
      <c r="P1325" s="725">
        <v>0</v>
      </c>
      <c r="Q1325" s="740"/>
      <c r="R1325" s="724">
        <v>2</v>
      </c>
      <c r="S1325" s="740">
        <v>0.66666666666666663</v>
      </c>
      <c r="T1325" s="807">
        <v>2</v>
      </c>
      <c r="U1325" s="763">
        <v>0.66666666666666663</v>
      </c>
    </row>
    <row r="1326" spans="1:21" ht="14.4" customHeight="1" x14ac:dyDescent="0.3">
      <c r="A1326" s="723">
        <v>4</v>
      </c>
      <c r="B1326" s="724" t="s">
        <v>2111</v>
      </c>
      <c r="C1326" s="724" t="s">
        <v>2400</v>
      </c>
      <c r="D1326" s="805" t="s">
        <v>4070</v>
      </c>
      <c r="E1326" s="806" t="s">
        <v>2417</v>
      </c>
      <c r="F1326" s="724" t="s">
        <v>2396</v>
      </c>
      <c r="G1326" s="724" t="s">
        <v>2459</v>
      </c>
      <c r="H1326" s="724" t="s">
        <v>563</v>
      </c>
      <c r="I1326" s="724" t="s">
        <v>3951</v>
      </c>
      <c r="J1326" s="724" t="s">
        <v>3952</v>
      </c>
      <c r="K1326" s="724" t="s">
        <v>3089</v>
      </c>
      <c r="L1326" s="725">
        <v>100</v>
      </c>
      <c r="M1326" s="725">
        <v>700</v>
      </c>
      <c r="N1326" s="724">
        <v>7</v>
      </c>
      <c r="O1326" s="807">
        <v>3</v>
      </c>
      <c r="P1326" s="725">
        <v>700</v>
      </c>
      <c r="Q1326" s="740">
        <v>1</v>
      </c>
      <c r="R1326" s="724">
        <v>7</v>
      </c>
      <c r="S1326" s="740">
        <v>1</v>
      </c>
      <c r="T1326" s="807">
        <v>3</v>
      </c>
      <c r="U1326" s="763">
        <v>1</v>
      </c>
    </row>
    <row r="1327" spans="1:21" ht="14.4" customHeight="1" x14ac:dyDescent="0.3">
      <c r="A1327" s="723">
        <v>4</v>
      </c>
      <c r="B1327" s="724" t="s">
        <v>2111</v>
      </c>
      <c r="C1327" s="724" t="s">
        <v>2400</v>
      </c>
      <c r="D1327" s="805" t="s">
        <v>4070</v>
      </c>
      <c r="E1327" s="806" t="s">
        <v>2417</v>
      </c>
      <c r="F1327" s="724" t="s">
        <v>2396</v>
      </c>
      <c r="G1327" s="724" t="s">
        <v>2459</v>
      </c>
      <c r="H1327" s="724" t="s">
        <v>563</v>
      </c>
      <c r="I1327" s="724" t="s">
        <v>2460</v>
      </c>
      <c r="J1327" s="724" t="s">
        <v>2461</v>
      </c>
      <c r="K1327" s="724" t="s">
        <v>2462</v>
      </c>
      <c r="L1327" s="725">
        <v>100</v>
      </c>
      <c r="M1327" s="725">
        <v>1900</v>
      </c>
      <c r="N1327" s="724">
        <v>19</v>
      </c>
      <c r="O1327" s="807">
        <v>16</v>
      </c>
      <c r="P1327" s="725">
        <v>1700</v>
      </c>
      <c r="Q1327" s="740">
        <v>0.89473684210526316</v>
      </c>
      <c r="R1327" s="724">
        <v>17</v>
      </c>
      <c r="S1327" s="740">
        <v>0.89473684210526316</v>
      </c>
      <c r="T1327" s="807">
        <v>14</v>
      </c>
      <c r="U1327" s="763">
        <v>0.875</v>
      </c>
    </row>
    <row r="1328" spans="1:21" ht="14.4" customHeight="1" x14ac:dyDescent="0.3">
      <c r="A1328" s="723">
        <v>4</v>
      </c>
      <c r="B1328" s="724" t="s">
        <v>2111</v>
      </c>
      <c r="C1328" s="724" t="s">
        <v>2400</v>
      </c>
      <c r="D1328" s="805" t="s">
        <v>4070</v>
      </c>
      <c r="E1328" s="806" t="s">
        <v>2417</v>
      </c>
      <c r="F1328" s="724" t="s">
        <v>2396</v>
      </c>
      <c r="G1328" s="724" t="s">
        <v>2459</v>
      </c>
      <c r="H1328" s="724" t="s">
        <v>563</v>
      </c>
      <c r="I1328" s="724" t="s">
        <v>2463</v>
      </c>
      <c r="J1328" s="724" t="s">
        <v>2464</v>
      </c>
      <c r="K1328" s="724" t="s">
        <v>2465</v>
      </c>
      <c r="L1328" s="725">
        <v>120</v>
      </c>
      <c r="M1328" s="725">
        <v>240</v>
      </c>
      <c r="N1328" s="724">
        <v>2</v>
      </c>
      <c r="O1328" s="807">
        <v>2</v>
      </c>
      <c r="P1328" s="725">
        <v>240</v>
      </c>
      <c r="Q1328" s="740">
        <v>1</v>
      </c>
      <c r="R1328" s="724">
        <v>2</v>
      </c>
      <c r="S1328" s="740">
        <v>1</v>
      </c>
      <c r="T1328" s="807">
        <v>2</v>
      </c>
      <c r="U1328" s="763">
        <v>1</v>
      </c>
    </row>
    <row r="1329" spans="1:21" ht="14.4" customHeight="1" x14ac:dyDescent="0.3">
      <c r="A1329" s="723">
        <v>4</v>
      </c>
      <c r="B1329" s="724" t="s">
        <v>2111</v>
      </c>
      <c r="C1329" s="724" t="s">
        <v>2400</v>
      </c>
      <c r="D1329" s="805" t="s">
        <v>4070</v>
      </c>
      <c r="E1329" s="806" t="s">
        <v>2417</v>
      </c>
      <c r="F1329" s="724" t="s">
        <v>2396</v>
      </c>
      <c r="G1329" s="724" t="s">
        <v>2459</v>
      </c>
      <c r="H1329" s="724" t="s">
        <v>563</v>
      </c>
      <c r="I1329" s="724" t="s">
        <v>3953</v>
      </c>
      <c r="J1329" s="724" t="s">
        <v>3954</v>
      </c>
      <c r="K1329" s="724" t="s">
        <v>3955</v>
      </c>
      <c r="L1329" s="725">
        <v>0</v>
      </c>
      <c r="M1329" s="725">
        <v>0</v>
      </c>
      <c r="N1329" s="724">
        <v>1</v>
      </c>
      <c r="O1329" s="807">
        <v>1</v>
      </c>
      <c r="P1329" s="725"/>
      <c r="Q1329" s="740"/>
      <c r="R1329" s="724"/>
      <c r="S1329" s="740">
        <v>0</v>
      </c>
      <c r="T1329" s="807"/>
      <c r="U1329" s="763">
        <v>0</v>
      </c>
    </row>
    <row r="1330" spans="1:21" ht="14.4" customHeight="1" x14ac:dyDescent="0.3">
      <c r="A1330" s="723">
        <v>4</v>
      </c>
      <c r="B1330" s="724" t="s">
        <v>2111</v>
      </c>
      <c r="C1330" s="724" t="s">
        <v>2400</v>
      </c>
      <c r="D1330" s="805" t="s">
        <v>4070</v>
      </c>
      <c r="E1330" s="806" t="s">
        <v>2417</v>
      </c>
      <c r="F1330" s="724" t="s">
        <v>2396</v>
      </c>
      <c r="G1330" s="724" t="s">
        <v>2459</v>
      </c>
      <c r="H1330" s="724" t="s">
        <v>563</v>
      </c>
      <c r="I1330" s="724" t="s">
        <v>3584</v>
      </c>
      <c r="J1330" s="724" t="s">
        <v>3585</v>
      </c>
      <c r="K1330" s="724" t="s">
        <v>3092</v>
      </c>
      <c r="L1330" s="725">
        <v>248.21</v>
      </c>
      <c r="M1330" s="725">
        <v>248.21</v>
      </c>
      <c r="N1330" s="724">
        <v>1</v>
      </c>
      <c r="O1330" s="807">
        <v>1</v>
      </c>
      <c r="P1330" s="725">
        <v>248.21</v>
      </c>
      <c r="Q1330" s="740">
        <v>1</v>
      </c>
      <c r="R1330" s="724">
        <v>1</v>
      </c>
      <c r="S1330" s="740">
        <v>1</v>
      </c>
      <c r="T1330" s="807">
        <v>1</v>
      </c>
      <c r="U1330" s="763">
        <v>1</v>
      </c>
    </row>
    <row r="1331" spans="1:21" ht="14.4" customHeight="1" x14ac:dyDescent="0.3">
      <c r="A1331" s="723">
        <v>4</v>
      </c>
      <c r="B1331" s="724" t="s">
        <v>2111</v>
      </c>
      <c r="C1331" s="724" t="s">
        <v>2400</v>
      </c>
      <c r="D1331" s="805" t="s">
        <v>4070</v>
      </c>
      <c r="E1331" s="806" t="s">
        <v>2417</v>
      </c>
      <c r="F1331" s="724" t="s">
        <v>2396</v>
      </c>
      <c r="G1331" s="724" t="s">
        <v>3031</v>
      </c>
      <c r="H1331" s="724" t="s">
        <v>563</v>
      </c>
      <c r="I1331" s="724" t="s">
        <v>3032</v>
      </c>
      <c r="J1331" s="724" t="s">
        <v>3033</v>
      </c>
      <c r="K1331" s="724" t="s">
        <v>3034</v>
      </c>
      <c r="L1331" s="725">
        <v>410</v>
      </c>
      <c r="M1331" s="725">
        <v>14350</v>
      </c>
      <c r="N1331" s="724">
        <v>35</v>
      </c>
      <c r="O1331" s="807">
        <v>35</v>
      </c>
      <c r="P1331" s="725">
        <v>13120</v>
      </c>
      <c r="Q1331" s="740">
        <v>0.91428571428571426</v>
      </c>
      <c r="R1331" s="724">
        <v>32</v>
      </c>
      <c r="S1331" s="740">
        <v>0.91428571428571426</v>
      </c>
      <c r="T1331" s="807">
        <v>32</v>
      </c>
      <c r="U1331" s="763">
        <v>0.91428571428571426</v>
      </c>
    </row>
    <row r="1332" spans="1:21" ht="14.4" customHeight="1" x14ac:dyDescent="0.3">
      <c r="A1332" s="723">
        <v>4</v>
      </c>
      <c r="B1332" s="724" t="s">
        <v>2111</v>
      </c>
      <c r="C1332" s="724" t="s">
        <v>2400</v>
      </c>
      <c r="D1332" s="805" t="s">
        <v>4070</v>
      </c>
      <c r="E1332" s="806" t="s">
        <v>2417</v>
      </c>
      <c r="F1332" s="724" t="s">
        <v>2396</v>
      </c>
      <c r="G1332" s="724" t="s">
        <v>3031</v>
      </c>
      <c r="H1332" s="724" t="s">
        <v>563</v>
      </c>
      <c r="I1332" s="724" t="s">
        <v>3035</v>
      </c>
      <c r="J1332" s="724" t="s">
        <v>3036</v>
      </c>
      <c r="K1332" s="724" t="s">
        <v>3037</v>
      </c>
      <c r="L1332" s="725">
        <v>566</v>
      </c>
      <c r="M1332" s="725">
        <v>3396</v>
      </c>
      <c r="N1332" s="724">
        <v>6</v>
      </c>
      <c r="O1332" s="807">
        <v>6</v>
      </c>
      <c r="P1332" s="725">
        <v>566</v>
      </c>
      <c r="Q1332" s="740">
        <v>0.16666666666666666</v>
      </c>
      <c r="R1332" s="724">
        <v>1</v>
      </c>
      <c r="S1332" s="740">
        <v>0.16666666666666666</v>
      </c>
      <c r="T1332" s="807">
        <v>1</v>
      </c>
      <c r="U1332" s="763">
        <v>0.16666666666666666</v>
      </c>
    </row>
    <row r="1333" spans="1:21" ht="14.4" customHeight="1" x14ac:dyDescent="0.3">
      <c r="A1333" s="723">
        <v>4</v>
      </c>
      <c r="B1333" s="724" t="s">
        <v>2111</v>
      </c>
      <c r="C1333" s="724" t="s">
        <v>2400</v>
      </c>
      <c r="D1333" s="805" t="s">
        <v>4070</v>
      </c>
      <c r="E1333" s="806" t="s">
        <v>2417</v>
      </c>
      <c r="F1333" s="724" t="s">
        <v>2396</v>
      </c>
      <c r="G1333" s="724" t="s">
        <v>2466</v>
      </c>
      <c r="H1333" s="724" t="s">
        <v>563</v>
      </c>
      <c r="I1333" s="724" t="s">
        <v>2467</v>
      </c>
      <c r="J1333" s="724" t="s">
        <v>2468</v>
      </c>
      <c r="K1333" s="724" t="s">
        <v>2469</v>
      </c>
      <c r="L1333" s="725">
        <v>900</v>
      </c>
      <c r="M1333" s="725">
        <v>40500</v>
      </c>
      <c r="N1333" s="724">
        <v>45</v>
      </c>
      <c r="O1333" s="807">
        <v>45</v>
      </c>
      <c r="P1333" s="725">
        <v>23400</v>
      </c>
      <c r="Q1333" s="740">
        <v>0.57777777777777772</v>
      </c>
      <c r="R1333" s="724">
        <v>26</v>
      </c>
      <c r="S1333" s="740">
        <v>0.57777777777777772</v>
      </c>
      <c r="T1333" s="807">
        <v>26</v>
      </c>
      <c r="U1333" s="763">
        <v>0.57777777777777772</v>
      </c>
    </row>
    <row r="1334" spans="1:21" ht="14.4" customHeight="1" x14ac:dyDescent="0.3">
      <c r="A1334" s="723">
        <v>4</v>
      </c>
      <c r="B1334" s="724" t="s">
        <v>2111</v>
      </c>
      <c r="C1334" s="724" t="s">
        <v>2400</v>
      </c>
      <c r="D1334" s="805" t="s">
        <v>4070</v>
      </c>
      <c r="E1334" s="806" t="s">
        <v>2417</v>
      </c>
      <c r="F1334" s="724" t="s">
        <v>2396</v>
      </c>
      <c r="G1334" s="724" t="s">
        <v>2466</v>
      </c>
      <c r="H1334" s="724" t="s">
        <v>563</v>
      </c>
      <c r="I1334" s="724" t="s">
        <v>3104</v>
      </c>
      <c r="J1334" s="724" t="s">
        <v>3105</v>
      </c>
      <c r="K1334" s="724" t="s">
        <v>3106</v>
      </c>
      <c r="L1334" s="725">
        <v>378.48</v>
      </c>
      <c r="M1334" s="725">
        <v>378.48</v>
      </c>
      <c r="N1334" s="724">
        <v>1</v>
      </c>
      <c r="O1334" s="807">
        <v>1</v>
      </c>
      <c r="P1334" s="725">
        <v>378.48</v>
      </c>
      <c r="Q1334" s="740">
        <v>1</v>
      </c>
      <c r="R1334" s="724">
        <v>1</v>
      </c>
      <c r="S1334" s="740">
        <v>1</v>
      </c>
      <c r="T1334" s="807">
        <v>1</v>
      </c>
      <c r="U1334" s="763">
        <v>1</v>
      </c>
    </row>
    <row r="1335" spans="1:21" ht="14.4" customHeight="1" x14ac:dyDescent="0.3">
      <c r="A1335" s="723">
        <v>4</v>
      </c>
      <c r="B1335" s="724" t="s">
        <v>2111</v>
      </c>
      <c r="C1335" s="724" t="s">
        <v>2400</v>
      </c>
      <c r="D1335" s="805" t="s">
        <v>4070</v>
      </c>
      <c r="E1335" s="806" t="s">
        <v>2417</v>
      </c>
      <c r="F1335" s="724" t="s">
        <v>2396</v>
      </c>
      <c r="G1335" s="724" t="s">
        <v>2466</v>
      </c>
      <c r="H1335" s="724" t="s">
        <v>563</v>
      </c>
      <c r="I1335" s="724" t="s">
        <v>3485</v>
      </c>
      <c r="J1335" s="724" t="s">
        <v>3486</v>
      </c>
      <c r="K1335" s="724" t="s">
        <v>3487</v>
      </c>
      <c r="L1335" s="725">
        <v>378.48</v>
      </c>
      <c r="M1335" s="725">
        <v>3406.32</v>
      </c>
      <c r="N1335" s="724">
        <v>9</v>
      </c>
      <c r="O1335" s="807">
        <v>9</v>
      </c>
      <c r="P1335" s="725">
        <v>3406.32</v>
      </c>
      <c r="Q1335" s="740">
        <v>1</v>
      </c>
      <c r="R1335" s="724">
        <v>9</v>
      </c>
      <c r="S1335" s="740">
        <v>1</v>
      </c>
      <c r="T1335" s="807">
        <v>9</v>
      </c>
      <c r="U1335" s="763">
        <v>1</v>
      </c>
    </row>
    <row r="1336" spans="1:21" ht="14.4" customHeight="1" x14ac:dyDescent="0.3">
      <c r="A1336" s="723">
        <v>4</v>
      </c>
      <c r="B1336" s="724" t="s">
        <v>2111</v>
      </c>
      <c r="C1336" s="724" t="s">
        <v>2400</v>
      </c>
      <c r="D1336" s="805" t="s">
        <v>4070</v>
      </c>
      <c r="E1336" s="806" t="s">
        <v>2417</v>
      </c>
      <c r="F1336" s="724" t="s">
        <v>2396</v>
      </c>
      <c r="G1336" s="724" t="s">
        <v>2466</v>
      </c>
      <c r="H1336" s="724" t="s">
        <v>563</v>
      </c>
      <c r="I1336" s="724" t="s">
        <v>3110</v>
      </c>
      <c r="J1336" s="724" t="s">
        <v>3111</v>
      </c>
      <c r="K1336" s="724" t="s">
        <v>3112</v>
      </c>
      <c r="L1336" s="725">
        <v>906.78</v>
      </c>
      <c r="M1336" s="725">
        <v>906.78</v>
      </c>
      <c r="N1336" s="724">
        <v>1</v>
      </c>
      <c r="O1336" s="807">
        <v>1</v>
      </c>
      <c r="P1336" s="725">
        <v>906.78</v>
      </c>
      <c r="Q1336" s="740">
        <v>1</v>
      </c>
      <c r="R1336" s="724">
        <v>1</v>
      </c>
      <c r="S1336" s="740">
        <v>1</v>
      </c>
      <c r="T1336" s="807">
        <v>1</v>
      </c>
      <c r="U1336" s="763">
        <v>1</v>
      </c>
    </row>
    <row r="1337" spans="1:21" ht="14.4" customHeight="1" x14ac:dyDescent="0.3">
      <c r="A1337" s="723">
        <v>4</v>
      </c>
      <c r="B1337" s="724" t="s">
        <v>2111</v>
      </c>
      <c r="C1337" s="724" t="s">
        <v>2400</v>
      </c>
      <c r="D1337" s="805" t="s">
        <v>4070</v>
      </c>
      <c r="E1337" s="806" t="s">
        <v>2417</v>
      </c>
      <c r="F1337" s="724" t="s">
        <v>2396</v>
      </c>
      <c r="G1337" s="724" t="s">
        <v>2466</v>
      </c>
      <c r="H1337" s="724" t="s">
        <v>563</v>
      </c>
      <c r="I1337" s="724" t="s">
        <v>3956</v>
      </c>
      <c r="J1337" s="724" t="s">
        <v>3957</v>
      </c>
      <c r="K1337" s="724" t="s">
        <v>3958</v>
      </c>
      <c r="L1337" s="725">
        <v>409.87</v>
      </c>
      <c r="M1337" s="725">
        <v>409.87</v>
      </c>
      <c r="N1337" s="724">
        <v>1</v>
      </c>
      <c r="O1337" s="807">
        <v>1</v>
      </c>
      <c r="P1337" s="725"/>
      <c r="Q1337" s="740">
        <v>0</v>
      </c>
      <c r="R1337" s="724"/>
      <c r="S1337" s="740">
        <v>0</v>
      </c>
      <c r="T1337" s="807"/>
      <c r="U1337" s="763">
        <v>0</v>
      </c>
    </row>
    <row r="1338" spans="1:21" ht="14.4" customHeight="1" x14ac:dyDescent="0.3">
      <c r="A1338" s="723">
        <v>4</v>
      </c>
      <c r="B1338" s="724" t="s">
        <v>2111</v>
      </c>
      <c r="C1338" s="724" t="s">
        <v>2400</v>
      </c>
      <c r="D1338" s="805" t="s">
        <v>4070</v>
      </c>
      <c r="E1338" s="806" t="s">
        <v>2424</v>
      </c>
      <c r="F1338" s="724" t="s">
        <v>2394</v>
      </c>
      <c r="G1338" s="724" t="s">
        <v>2452</v>
      </c>
      <c r="H1338" s="724" t="s">
        <v>975</v>
      </c>
      <c r="I1338" s="724" t="s">
        <v>3959</v>
      </c>
      <c r="J1338" s="724" t="s">
        <v>1068</v>
      </c>
      <c r="K1338" s="724" t="s">
        <v>3960</v>
      </c>
      <c r="L1338" s="725">
        <v>147.26</v>
      </c>
      <c r="M1338" s="725">
        <v>147.26</v>
      </c>
      <c r="N1338" s="724">
        <v>1</v>
      </c>
      <c r="O1338" s="807">
        <v>1</v>
      </c>
      <c r="P1338" s="725">
        <v>147.26</v>
      </c>
      <c r="Q1338" s="740">
        <v>1</v>
      </c>
      <c r="R1338" s="724">
        <v>1</v>
      </c>
      <c r="S1338" s="740">
        <v>1</v>
      </c>
      <c r="T1338" s="807">
        <v>1</v>
      </c>
      <c r="U1338" s="763">
        <v>1</v>
      </c>
    </row>
    <row r="1339" spans="1:21" ht="14.4" customHeight="1" x14ac:dyDescent="0.3">
      <c r="A1339" s="723">
        <v>4</v>
      </c>
      <c r="B1339" s="724" t="s">
        <v>2111</v>
      </c>
      <c r="C1339" s="724" t="s">
        <v>2402</v>
      </c>
      <c r="D1339" s="805" t="s">
        <v>4071</v>
      </c>
      <c r="E1339" s="806" t="s">
        <v>2411</v>
      </c>
      <c r="F1339" s="724" t="s">
        <v>2394</v>
      </c>
      <c r="G1339" s="724" t="s">
        <v>3133</v>
      </c>
      <c r="H1339" s="724" t="s">
        <v>563</v>
      </c>
      <c r="I1339" s="724" t="s">
        <v>3774</v>
      </c>
      <c r="J1339" s="724" t="s">
        <v>3135</v>
      </c>
      <c r="K1339" s="724" t="s">
        <v>3775</v>
      </c>
      <c r="L1339" s="725">
        <v>61.44</v>
      </c>
      <c r="M1339" s="725">
        <v>61.44</v>
      </c>
      <c r="N1339" s="724">
        <v>1</v>
      </c>
      <c r="O1339" s="807">
        <v>0.5</v>
      </c>
      <c r="P1339" s="725">
        <v>61.44</v>
      </c>
      <c r="Q1339" s="740">
        <v>1</v>
      </c>
      <c r="R1339" s="724">
        <v>1</v>
      </c>
      <c r="S1339" s="740">
        <v>1</v>
      </c>
      <c r="T1339" s="807">
        <v>0.5</v>
      </c>
      <c r="U1339" s="763">
        <v>1</v>
      </c>
    </row>
    <row r="1340" spans="1:21" ht="14.4" customHeight="1" x14ac:dyDescent="0.3">
      <c r="A1340" s="723">
        <v>4</v>
      </c>
      <c r="B1340" s="724" t="s">
        <v>2111</v>
      </c>
      <c r="C1340" s="724" t="s">
        <v>2402</v>
      </c>
      <c r="D1340" s="805" t="s">
        <v>4071</v>
      </c>
      <c r="E1340" s="806" t="s">
        <v>2411</v>
      </c>
      <c r="F1340" s="724" t="s">
        <v>2394</v>
      </c>
      <c r="G1340" s="724" t="s">
        <v>3144</v>
      </c>
      <c r="H1340" s="724" t="s">
        <v>563</v>
      </c>
      <c r="I1340" s="724" t="s">
        <v>3145</v>
      </c>
      <c r="J1340" s="724" t="s">
        <v>2019</v>
      </c>
      <c r="K1340" s="724" t="s">
        <v>2473</v>
      </c>
      <c r="L1340" s="725">
        <v>98.75</v>
      </c>
      <c r="M1340" s="725">
        <v>296.25</v>
      </c>
      <c r="N1340" s="724">
        <v>3</v>
      </c>
      <c r="O1340" s="807">
        <v>1</v>
      </c>
      <c r="P1340" s="725">
        <v>296.25</v>
      </c>
      <c r="Q1340" s="740">
        <v>1</v>
      </c>
      <c r="R1340" s="724">
        <v>3</v>
      </c>
      <c r="S1340" s="740">
        <v>1</v>
      </c>
      <c r="T1340" s="807">
        <v>1</v>
      </c>
      <c r="U1340" s="763">
        <v>1</v>
      </c>
    </row>
    <row r="1341" spans="1:21" ht="14.4" customHeight="1" x14ac:dyDescent="0.3">
      <c r="A1341" s="723">
        <v>4</v>
      </c>
      <c r="B1341" s="724" t="s">
        <v>2111</v>
      </c>
      <c r="C1341" s="724" t="s">
        <v>2402</v>
      </c>
      <c r="D1341" s="805" t="s">
        <v>4071</v>
      </c>
      <c r="E1341" s="806" t="s">
        <v>2411</v>
      </c>
      <c r="F1341" s="724" t="s">
        <v>2394</v>
      </c>
      <c r="G1341" s="724" t="s">
        <v>2617</v>
      </c>
      <c r="H1341" s="724" t="s">
        <v>975</v>
      </c>
      <c r="I1341" s="724" t="s">
        <v>2618</v>
      </c>
      <c r="J1341" s="724" t="s">
        <v>2619</v>
      </c>
      <c r="K1341" s="724" t="s">
        <v>2620</v>
      </c>
      <c r="L1341" s="725">
        <v>115.27</v>
      </c>
      <c r="M1341" s="725">
        <v>345.81</v>
      </c>
      <c r="N1341" s="724">
        <v>3</v>
      </c>
      <c r="O1341" s="807">
        <v>0.5</v>
      </c>
      <c r="P1341" s="725">
        <v>345.81</v>
      </c>
      <c r="Q1341" s="740">
        <v>1</v>
      </c>
      <c r="R1341" s="724">
        <v>3</v>
      </c>
      <c r="S1341" s="740">
        <v>1</v>
      </c>
      <c r="T1341" s="807">
        <v>0.5</v>
      </c>
      <c r="U1341" s="763">
        <v>1</v>
      </c>
    </row>
    <row r="1342" spans="1:21" ht="14.4" customHeight="1" x14ac:dyDescent="0.3">
      <c r="A1342" s="723">
        <v>4</v>
      </c>
      <c r="B1342" s="724" t="s">
        <v>2111</v>
      </c>
      <c r="C1342" s="724" t="s">
        <v>2402</v>
      </c>
      <c r="D1342" s="805" t="s">
        <v>4071</v>
      </c>
      <c r="E1342" s="806" t="s">
        <v>2411</v>
      </c>
      <c r="F1342" s="724" t="s">
        <v>2394</v>
      </c>
      <c r="G1342" s="724" t="s">
        <v>3784</v>
      </c>
      <c r="H1342" s="724" t="s">
        <v>563</v>
      </c>
      <c r="I1342" s="724" t="s">
        <v>3788</v>
      </c>
      <c r="J1342" s="724" t="s">
        <v>796</v>
      </c>
      <c r="K1342" s="724" t="s">
        <v>3786</v>
      </c>
      <c r="L1342" s="725">
        <v>0</v>
      </c>
      <c r="M1342" s="725">
        <v>0</v>
      </c>
      <c r="N1342" s="724">
        <v>2</v>
      </c>
      <c r="O1342" s="807">
        <v>0.5</v>
      </c>
      <c r="P1342" s="725"/>
      <c r="Q1342" s="740"/>
      <c r="R1342" s="724"/>
      <c r="S1342" s="740">
        <v>0</v>
      </c>
      <c r="T1342" s="807"/>
      <c r="U1342" s="763">
        <v>0</v>
      </c>
    </row>
    <row r="1343" spans="1:21" ht="14.4" customHeight="1" x14ac:dyDescent="0.3">
      <c r="A1343" s="723">
        <v>4</v>
      </c>
      <c r="B1343" s="724" t="s">
        <v>2111</v>
      </c>
      <c r="C1343" s="724" t="s">
        <v>2402</v>
      </c>
      <c r="D1343" s="805" t="s">
        <v>4071</v>
      </c>
      <c r="E1343" s="806" t="s">
        <v>2411</v>
      </c>
      <c r="F1343" s="724" t="s">
        <v>2394</v>
      </c>
      <c r="G1343" s="724" t="s">
        <v>2596</v>
      </c>
      <c r="H1343" s="724" t="s">
        <v>563</v>
      </c>
      <c r="I1343" s="724" t="s">
        <v>1860</v>
      </c>
      <c r="J1343" s="724" t="s">
        <v>1861</v>
      </c>
      <c r="K1343" s="724" t="s">
        <v>2597</v>
      </c>
      <c r="L1343" s="725">
        <v>34.19</v>
      </c>
      <c r="M1343" s="725">
        <v>102.57</v>
      </c>
      <c r="N1343" s="724">
        <v>3</v>
      </c>
      <c r="O1343" s="807">
        <v>0.5</v>
      </c>
      <c r="P1343" s="725">
        <v>102.57</v>
      </c>
      <c r="Q1343" s="740">
        <v>1</v>
      </c>
      <c r="R1343" s="724">
        <v>3</v>
      </c>
      <c r="S1343" s="740">
        <v>1</v>
      </c>
      <c r="T1343" s="807">
        <v>0.5</v>
      </c>
      <c r="U1343" s="763">
        <v>1</v>
      </c>
    </row>
    <row r="1344" spans="1:21" ht="14.4" customHeight="1" x14ac:dyDescent="0.3">
      <c r="A1344" s="723">
        <v>4</v>
      </c>
      <c r="B1344" s="724" t="s">
        <v>2111</v>
      </c>
      <c r="C1344" s="724" t="s">
        <v>2402</v>
      </c>
      <c r="D1344" s="805" t="s">
        <v>4071</v>
      </c>
      <c r="E1344" s="806" t="s">
        <v>2411</v>
      </c>
      <c r="F1344" s="724" t="s">
        <v>2394</v>
      </c>
      <c r="G1344" s="724" t="s">
        <v>2512</v>
      </c>
      <c r="H1344" s="724" t="s">
        <v>563</v>
      </c>
      <c r="I1344" s="724" t="s">
        <v>3961</v>
      </c>
      <c r="J1344" s="724" t="s">
        <v>3962</v>
      </c>
      <c r="K1344" s="724" t="s">
        <v>3963</v>
      </c>
      <c r="L1344" s="725">
        <v>144.41999999999999</v>
      </c>
      <c r="M1344" s="725">
        <v>288.83999999999997</v>
      </c>
      <c r="N1344" s="724">
        <v>2</v>
      </c>
      <c r="O1344" s="807">
        <v>1</v>
      </c>
      <c r="P1344" s="725"/>
      <c r="Q1344" s="740">
        <v>0</v>
      </c>
      <c r="R1344" s="724"/>
      <c r="S1344" s="740">
        <v>0</v>
      </c>
      <c r="T1344" s="807"/>
      <c r="U1344" s="763">
        <v>0</v>
      </c>
    </row>
    <row r="1345" spans="1:21" ht="14.4" customHeight="1" x14ac:dyDescent="0.3">
      <c r="A1345" s="723">
        <v>4</v>
      </c>
      <c r="B1345" s="724" t="s">
        <v>2111</v>
      </c>
      <c r="C1345" s="724" t="s">
        <v>2402</v>
      </c>
      <c r="D1345" s="805" t="s">
        <v>4071</v>
      </c>
      <c r="E1345" s="806" t="s">
        <v>2411</v>
      </c>
      <c r="F1345" s="724" t="s">
        <v>2394</v>
      </c>
      <c r="G1345" s="724" t="s">
        <v>2645</v>
      </c>
      <c r="H1345" s="724" t="s">
        <v>975</v>
      </c>
      <c r="I1345" s="724" t="s">
        <v>1527</v>
      </c>
      <c r="J1345" s="724" t="s">
        <v>1528</v>
      </c>
      <c r="K1345" s="724" t="s">
        <v>2324</v>
      </c>
      <c r="L1345" s="725">
        <v>24.22</v>
      </c>
      <c r="M1345" s="725">
        <v>48.44</v>
      </c>
      <c r="N1345" s="724">
        <v>2</v>
      </c>
      <c r="O1345" s="807">
        <v>0.5</v>
      </c>
      <c r="P1345" s="725"/>
      <c r="Q1345" s="740">
        <v>0</v>
      </c>
      <c r="R1345" s="724"/>
      <c r="S1345" s="740">
        <v>0</v>
      </c>
      <c r="T1345" s="807"/>
      <c r="U1345" s="763">
        <v>0</v>
      </c>
    </row>
    <row r="1346" spans="1:21" ht="14.4" customHeight="1" x14ac:dyDescent="0.3">
      <c r="A1346" s="723">
        <v>4</v>
      </c>
      <c r="B1346" s="724" t="s">
        <v>2111</v>
      </c>
      <c r="C1346" s="724" t="s">
        <v>2402</v>
      </c>
      <c r="D1346" s="805" t="s">
        <v>4071</v>
      </c>
      <c r="E1346" s="806" t="s">
        <v>2411</v>
      </c>
      <c r="F1346" s="724" t="s">
        <v>2394</v>
      </c>
      <c r="G1346" s="724" t="s">
        <v>2515</v>
      </c>
      <c r="H1346" s="724" t="s">
        <v>563</v>
      </c>
      <c r="I1346" s="724" t="s">
        <v>2516</v>
      </c>
      <c r="J1346" s="724" t="s">
        <v>1483</v>
      </c>
      <c r="K1346" s="724" t="s">
        <v>2517</v>
      </c>
      <c r="L1346" s="725">
        <v>301.2</v>
      </c>
      <c r="M1346" s="725">
        <v>7530</v>
      </c>
      <c r="N1346" s="724">
        <v>25</v>
      </c>
      <c r="O1346" s="807">
        <v>9</v>
      </c>
      <c r="P1346" s="725">
        <v>3313.2</v>
      </c>
      <c r="Q1346" s="740">
        <v>0.44</v>
      </c>
      <c r="R1346" s="724">
        <v>11</v>
      </c>
      <c r="S1346" s="740">
        <v>0.44</v>
      </c>
      <c r="T1346" s="807">
        <v>3.5</v>
      </c>
      <c r="U1346" s="763">
        <v>0.3888888888888889</v>
      </c>
    </row>
    <row r="1347" spans="1:21" ht="14.4" customHeight="1" x14ac:dyDescent="0.3">
      <c r="A1347" s="723">
        <v>4</v>
      </c>
      <c r="B1347" s="724" t="s">
        <v>2111</v>
      </c>
      <c r="C1347" s="724" t="s">
        <v>2402</v>
      </c>
      <c r="D1347" s="805" t="s">
        <v>4071</v>
      </c>
      <c r="E1347" s="806" t="s">
        <v>2411</v>
      </c>
      <c r="F1347" s="724" t="s">
        <v>2394</v>
      </c>
      <c r="G1347" s="724" t="s">
        <v>2515</v>
      </c>
      <c r="H1347" s="724" t="s">
        <v>563</v>
      </c>
      <c r="I1347" s="724" t="s">
        <v>2626</v>
      </c>
      <c r="J1347" s="724" t="s">
        <v>1483</v>
      </c>
      <c r="K1347" s="724" t="s">
        <v>2517</v>
      </c>
      <c r="L1347" s="725">
        <v>185.26</v>
      </c>
      <c r="M1347" s="725">
        <v>2593.64</v>
      </c>
      <c r="N1347" s="724">
        <v>14</v>
      </c>
      <c r="O1347" s="807">
        <v>4</v>
      </c>
      <c r="P1347" s="725">
        <v>1111.56</v>
      </c>
      <c r="Q1347" s="740">
        <v>0.42857142857142855</v>
      </c>
      <c r="R1347" s="724">
        <v>6</v>
      </c>
      <c r="S1347" s="740">
        <v>0.42857142857142855</v>
      </c>
      <c r="T1347" s="807">
        <v>1.5</v>
      </c>
      <c r="U1347" s="763">
        <v>0.375</v>
      </c>
    </row>
    <row r="1348" spans="1:21" ht="14.4" customHeight="1" x14ac:dyDescent="0.3">
      <c r="A1348" s="723">
        <v>4</v>
      </c>
      <c r="B1348" s="724" t="s">
        <v>2111</v>
      </c>
      <c r="C1348" s="724" t="s">
        <v>2402</v>
      </c>
      <c r="D1348" s="805" t="s">
        <v>4071</v>
      </c>
      <c r="E1348" s="806" t="s">
        <v>2411</v>
      </c>
      <c r="F1348" s="724" t="s">
        <v>2394</v>
      </c>
      <c r="G1348" s="724" t="s">
        <v>2515</v>
      </c>
      <c r="H1348" s="724" t="s">
        <v>563</v>
      </c>
      <c r="I1348" s="724" t="s">
        <v>3597</v>
      </c>
      <c r="J1348" s="724" t="s">
        <v>2550</v>
      </c>
      <c r="K1348" s="724" t="s">
        <v>3598</v>
      </c>
      <c r="L1348" s="725">
        <v>0</v>
      </c>
      <c r="M1348" s="725">
        <v>0</v>
      </c>
      <c r="N1348" s="724">
        <v>2</v>
      </c>
      <c r="O1348" s="807">
        <v>1</v>
      </c>
      <c r="P1348" s="725"/>
      <c r="Q1348" s="740"/>
      <c r="R1348" s="724"/>
      <c r="S1348" s="740">
        <v>0</v>
      </c>
      <c r="T1348" s="807"/>
      <c r="U1348" s="763">
        <v>0</v>
      </c>
    </row>
    <row r="1349" spans="1:21" ht="14.4" customHeight="1" x14ac:dyDescent="0.3">
      <c r="A1349" s="723">
        <v>4</v>
      </c>
      <c r="B1349" s="724" t="s">
        <v>2111</v>
      </c>
      <c r="C1349" s="724" t="s">
        <v>2402</v>
      </c>
      <c r="D1349" s="805" t="s">
        <v>4071</v>
      </c>
      <c r="E1349" s="806" t="s">
        <v>2411</v>
      </c>
      <c r="F1349" s="724" t="s">
        <v>2394</v>
      </c>
      <c r="G1349" s="724" t="s">
        <v>2515</v>
      </c>
      <c r="H1349" s="724" t="s">
        <v>563</v>
      </c>
      <c r="I1349" s="724" t="s">
        <v>3964</v>
      </c>
      <c r="J1349" s="724" t="s">
        <v>3965</v>
      </c>
      <c r="K1349" s="724" t="s">
        <v>3966</v>
      </c>
      <c r="L1349" s="725">
        <v>207.16</v>
      </c>
      <c r="M1349" s="725">
        <v>414.32</v>
      </c>
      <c r="N1349" s="724">
        <v>2</v>
      </c>
      <c r="O1349" s="807">
        <v>0.5</v>
      </c>
      <c r="P1349" s="725"/>
      <c r="Q1349" s="740">
        <v>0</v>
      </c>
      <c r="R1349" s="724"/>
      <c r="S1349" s="740">
        <v>0</v>
      </c>
      <c r="T1349" s="807"/>
      <c r="U1349" s="763">
        <v>0</v>
      </c>
    </row>
    <row r="1350" spans="1:21" ht="14.4" customHeight="1" x14ac:dyDescent="0.3">
      <c r="A1350" s="723">
        <v>4</v>
      </c>
      <c r="B1350" s="724" t="s">
        <v>2111</v>
      </c>
      <c r="C1350" s="724" t="s">
        <v>2402</v>
      </c>
      <c r="D1350" s="805" t="s">
        <v>4071</v>
      </c>
      <c r="E1350" s="806" t="s">
        <v>2411</v>
      </c>
      <c r="F1350" s="724" t="s">
        <v>2394</v>
      </c>
      <c r="G1350" s="724" t="s">
        <v>2454</v>
      </c>
      <c r="H1350" s="724" t="s">
        <v>975</v>
      </c>
      <c r="I1350" s="724" t="s">
        <v>3494</v>
      </c>
      <c r="J1350" s="724" t="s">
        <v>2190</v>
      </c>
      <c r="K1350" s="724" t="s">
        <v>2191</v>
      </c>
      <c r="L1350" s="725">
        <v>102.93</v>
      </c>
      <c r="M1350" s="725">
        <v>205.86</v>
      </c>
      <c r="N1350" s="724">
        <v>2</v>
      </c>
      <c r="O1350" s="807">
        <v>1</v>
      </c>
      <c r="P1350" s="725">
        <v>205.86</v>
      </c>
      <c r="Q1350" s="740">
        <v>1</v>
      </c>
      <c r="R1350" s="724">
        <v>2</v>
      </c>
      <c r="S1350" s="740">
        <v>1</v>
      </c>
      <c r="T1350" s="807">
        <v>1</v>
      </c>
      <c r="U1350" s="763">
        <v>1</v>
      </c>
    </row>
    <row r="1351" spans="1:21" ht="14.4" customHeight="1" x14ac:dyDescent="0.3">
      <c r="A1351" s="723">
        <v>4</v>
      </c>
      <c r="B1351" s="724" t="s">
        <v>2111</v>
      </c>
      <c r="C1351" s="724" t="s">
        <v>2402</v>
      </c>
      <c r="D1351" s="805" t="s">
        <v>4071</v>
      </c>
      <c r="E1351" s="806" t="s">
        <v>2411</v>
      </c>
      <c r="F1351" s="724" t="s">
        <v>2394</v>
      </c>
      <c r="G1351" s="724" t="s">
        <v>2454</v>
      </c>
      <c r="H1351" s="724" t="s">
        <v>975</v>
      </c>
      <c r="I1351" s="724" t="s">
        <v>1077</v>
      </c>
      <c r="J1351" s="724" t="s">
        <v>2190</v>
      </c>
      <c r="K1351" s="724" t="s">
        <v>2191</v>
      </c>
      <c r="L1351" s="725">
        <v>102.93</v>
      </c>
      <c r="M1351" s="725">
        <v>205.86</v>
      </c>
      <c r="N1351" s="724">
        <v>2</v>
      </c>
      <c r="O1351" s="807">
        <v>0.5</v>
      </c>
      <c r="P1351" s="725"/>
      <c r="Q1351" s="740">
        <v>0</v>
      </c>
      <c r="R1351" s="724"/>
      <c r="S1351" s="740">
        <v>0</v>
      </c>
      <c r="T1351" s="807"/>
      <c r="U1351" s="763">
        <v>0</v>
      </c>
    </row>
    <row r="1352" spans="1:21" ht="14.4" customHeight="1" x14ac:dyDescent="0.3">
      <c r="A1352" s="723">
        <v>4</v>
      </c>
      <c r="B1352" s="724" t="s">
        <v>2111</v>
      </c>
      <c r="C1352" s="724" t="s">
        <v>2402</v>
      </c>
      <c r="D1352" s="805" t="s">
        <v>4071</v>
      </c>
      <c r="E1352" s="806" t="s">
        <v>2411</v>
      </c>
      <c r="F1352" s="724" t="s">
        <v>2394</v>
      </c>
      <c r="G1352" s="724" t="s">
        <v>2739</v>
      </c>
      <c r="H1352" s="724" t="s">
        <v>563</v>
      </c>
      <c r="I1352" s="724" t="s">
        <v>2740</v>
      </c>
      <c r="J1352" s="724" t="s">
        <v>2034</v>
      </c>
      <c r="K1352" s="724" t="s">
        <v>2741</v>
      </c>
      <c r="L1352" s="725">
        <v>256.67</v>
      </c>
      <c r="M1352" s="725">
        <v>513.34</v>
      </c>
      <c r="N1352" s="724">
        <v>2</v>
      </c>
      <c r="O1352" s="807">
        <v>1.5</v>
      </c>
      <c r="P1352" s="725">
        <v>513.34</v>
      </c>
      <c r="Q1352" s="740">
        <v>1</v>
      </c>
      <c r="R1352" s="724">
        <v>2</v>
      </c>
      <c r="S1352" s="740">
        <v>1</v>
      </c>
      <c r="T1352" s="807">
        <v>1.5</v>
      </c>
      <c r="U1352" s="763">
        <v>1</v>
      </c>
    </row>
    <row r="1353" spans="1:21" ht="14.4" customHeight="1" x14ac:dyDescent="0.3">
      <c r="A1353" s="723">
        <v>4</v>
      </c>
      <c r="B1353" s="724" t="s">
        <v>2111</v>
      </c>
      <c r="C1353" s="724" t="s">
        <v>2402</v>
      </c>
      <c r="D1353" s="805" t="s">
        <v>4071</v>
      </c>
      <c r="E1353" s="806" t="s">
        <v>2411</v>
      </c>
      <c r="F1353" s="724" t="s">
        <v>2394</v>
      </c>
      <c r="G1353" s="724" t="s">
        <v>2684</v>
      </c>
      <c r="H1353" s="724" t="s">
        <v>563</v>
      </c>
      <c r="I1353" s="724" t="s">
        <v>2685</v>
      </c>
      <c r="J1353" s="724" t="s">
        <v>2686</v>
      </c>
      <c r="K1353" s="724" t="s">
        <v>2456</v>
      </c>
      <c r="L1353" s="725">
        <v>115.27</v>
      </c>
      <c r="M1353" s="725">
        <v>806.89</v>
      </c>
      <c r="N1353" s="724">
        <v>7</v>
      </c>
      <c r="O1353" s="807">
        <v>1.5</v>
      </c>
      <c r="P1353" s="725">
        <v>230.54</v>
      </c>
      <c r="Q1353" s="740">
        <v>0.2857142857142857</v>
      </c>
      <c r="R1353" s="724">
        <v>2</v>
      </c>
      <c r="S1353" s="740">
        <v>0.2857142857142857</v>
      </c>
      <c r="T1353" s="807">
        <v>0.5</v>
      </c>
      <c r="U1353" s="763">
        <v>0.33333333333333331</v>
      </c>
    </row>
    <row r="1354" spans="1:21" ht="14.4" customHeight="1" x14ac:dyDescent="0.3">
      <c r="A1354" s="723">
        <v>4</v>
      </c>
      <c r="B1354" s="724" t="s">
        <v>2111</v>
      </c>
      <c r="C1354" s="724" t="s">
        <v>2402</v>
      </c>
      <c r="D1354" s="805" t="s">
        <v>4071</v>
      </c>
      <c r="E1354" s="806" t="s">
        <v>2411</v>
      </c>
      <c r="F1354" s="724" t="s">
        <v>2394</v>
      </c>
      <c r="G1354" s="724" t="s">
        <v>2694</v>
      </c>
      <c r="H1354" s="724" t="s">
        <v>563</v>
      </c>
      <c r="I1354" s="724" t="s">
        <v>2695</v>
      </c>
      <c r="J1354" s="724" t="s">
        <v>940</v>
      </c>
      <c r="K1354" s="724" t="s">
        <v>2696</v>
      </c>
      <c r="L1354" s="725">
        <v>0</v>
      </c>
      <c r="M1354" s="725">
        <v>0</v>
      </c>
      <c r="N1354" s="724">
        <v>1</v>
      </c>
      <c r="O1354" s="807">
        <v>0.5</v>
      </c>
      <c r="P1354" s="725"/>
      <c r="Q1354" s="740"/>
      <c r="R1354" s="724"/>
      <c r="S1354" s="740">
        <v>0</v>
      </c>
      <c r="T1354" s="807"/>
      <c r="U1354" s="763">
        <v>0</v>
      </c>
    </row>
    <row r="1355" spans="1:21" ht="14.4" customHeight="1" x14ac:dyDescent="0.3">
      <c r="A1355" s="723">
        <v>4</v>
      </c>
      <c r="B1355" s="724" t="s">
        <v>2111</v>
      </c>
      <c r="C1355" s="724" t="s">
        <v>2402</v>
      </c>
      <c r="D1355" s="805" t="s">
        <v>4071</v>
      </c>
      <c r="E1355" s="806" t="s">
        <v>2411</v>
      </c>
      <c r="F1355" s="724" t="s">
        <v>2394</v>
      </c>
      <c r="G1355" s="724" t="s">
        <v>3071</v>
      </c>
      <c r="H1355" s="724" t="s">
        <v>563</v>
      </c>
      <c r="I1355" s="724" t="s">
        <v>3072</v>
      </c>
      <c r="J1355" s="724" t="s">
        <v>3073</v>
      </c>
      <c r="K1355" s="724" t="s">
        <v>3074</v>
      </c>
      <c r="L1355" s="725">
        <v>96.81</v>
      </c>
      <c r="M1355" s="725">
        <v>2323.44</v>
      </c>
      <c r="N1355" s="724">
        <v>24</v>
      </c>
      <c r="O1355" s="807">
        <v>2.5</v>
      </c>
      <c r="P1355" s="725">
        <v>580.86</v>
      </c>
      <c r="Q1355" s="740">
        <v>0.25</v>
      </c>
      <c r="R1355" s="724">
        <v>6</v>
      </c>
      <c r="S1355" s="740">
        <v>0.25</v>
      </c>
      <c r="T1355" s="807">
        <v>0.5</v>
      </c>
      <c r="U1355" s="763">
        <v>0.2</v>
      </c>
    </row>
    <row r="1356" spans="1:21" ht="14.4" customHeight="1" x14ac:dyDescent="0.3">
      <c r="A1356" s="723">
        <v>4</v>
      </c>
      <c r="B1356" s="724" t="s">
        <v>2111</v>
      </c>
      <c r="C1356" s="724" t="s">
        <v>2402</v>
      </c>
      <c r="D1356" s="805" t="s">
        <v>4071</v>
      </c>
      <c r="E1356" s="806" t="s">
        <v>2411</v>
      </c>
      <c r="F1356" s="724" t="s">
        <v>2394</v>
      </c>
      <c r="G1356" s="724" t="s">
        <v>3967</v>
      </c>
      <c r="H1356" s="724" t="s">
        <v>975</v>
      </c>
      <c r="I1356" s="724" t="s">
        <v>3968</v>
      </c>
      <c r="J1356" s="724" t="s">
        <v>3969</v>
      </c>
      <c r="K1356" s="724" t="s">
        <v>3970</v>
      </c>
      <c r="L1356" s="725">
        <v>72.58</v>
      </c>
      <c r="M1356" s="725">
        <v>217.74</v>
      </c>
      <c r="N1356" s="724">
        <v>3</v>
      </c>
      <c r="O1356" s="807">
        <v>0.5</v>
      </c>
      <c r="P1356" s="725"/>
      <c r="Q1356" s="740">
        <v>0</v>
      </c>
      <c r="R1356" s="724"/>
      <c r="S1356" s="740">
        <v>0</v>
      </c>
      <c r="T1356" s="807"/>
      <c r="U1356" s="763">
        <v>0</v>
      </c>
    </row>
    <row r="1357" spans="1:21" ht="14.4" customHeight="1" x14ac:dyDescent="0.3">
      <c r="A1357" s="723">
        <v>4</v>
      </c>
      <c r="B1357" s="724" t="s">
        <v>2111</v>
      </c>
      <c r="C1357" s="724" t="s">
        <v>2402</v>
      </c>
      <c r="D1357" s="805" t="s">
        <v>4071</v>
      </c>
      <c r="E1357" s="806" t="s">
        <v>2411</v>
      </c>
      <c r="F1357" s="724" t="s">
        <v>2394</v>
      </c>
      <c r="G1357" s="724" t="s">
        <v>2577</v>
      </c>
      <c r="H1357" s="724" t="s">
        <v>975</v>
      </c>
      <c r="I1357" s="724" t="s">
        <v>1035</v>
      </c>
      <c r="J1357" s="724" t="s">
        <v>2193</v>
      </c>
      <c r="K1357" s="724" t="s">
        <v>2194</v>
      </c>
      <c r="L1357" s="725">
        <v>133.94</v>
      </c>
      <c r="M1357" s="725">
        <v>4821.84</v>
      </c>
      <c r="N1357" s="724">
        <v>36</v>
      </c>
      <c r="O1357" s="807">
        <v>9</v>
      </c>
      <c r="P1357" s="725">
        <v>2946.6800000000003</v>
      </c>
      <c r="Q1357" s="740">
        <v>0.61111111111111116</v>
      </c>
      <c r="R1357" s="724">
        <v>22</v>
      </c>
      <c r="S1357" s="740">
        <v>0.61111111111111116</v>
      </c>
      <c r="T1357" s="807">
        <v>6</v>
      </c>
      <c r="U1357" s="763">
        <v>0.66666666666666663</v>
      </c>
    </row>
    <row r="1358" spans="1:21" ht="14.4" customHeight="1" x14ac:dyDescent="0.3">
      <c r="A1358" s="723">
        <v>4</v>
      </c>
      <c r="B1358" s="724" t="s">
        <v>2111</v>
      </c>
      <c r="C1358" s="724" t="s">
        <v>2402</v>
      </c>
      <c r="D1358" s="805" t="s">
        <v>4071</v>
      </c>
      <c r="E1358" s="806" t="s">
        <v>2411</v>
      </c>
      <c r="F1358" s="724" t="s">
        <v>2394</v>
      </c>
      <c r="G1358" s="724" t="s">
        <v>2577</v>
      </c>
      <c r="H1358" s="724" t="s">
        <v>563</v>
      </c>
      <c r="I1358" s="724" t="s">
        <v>3169</v>
      </c>
      <c r="J1358" s="724" t="s">
        <v>3080</v>
      </c>
      <c r="K1358" s="724" t="s">
        <v>3170</v>
      </c>
      <c r="L1358" s="725">
        <v>133.94</v>
      </c>
      <c r="M1358" s="725">
        <v>2410.92</v>
      </c>
      <c r="N1358" s="724">
        <v>18</v>
      </c>
      <c r="O1358" s="807">
        <v>3.5</v>
      </c>
      <c r="P1358" s="725">
        <v>1205.46</v>
      </c>
      <c r="Q1358" s="740">
        <v>0.5</v>
      </c>
      <c r="R1358" s="724">
        <v>9</v>
      </c>
      <c r="S1358" s="740">
        <v>0.5</v>
      </c>
      <c r="T1358" s="807">
        <v>1.5</v>
      </c>
      <c r="U1358" s="763">
        <v>0.42857142857142855</v>
      </c>
    </row>
    <row r="1359" spans="1:21" ht="14.4" customHeight="1" x14ac:dyDescent="0.3">
      <c r="A1359" s="723">
        <v>4</v>
      </c>
      <c r="B1359" s="724" t="s">
        <v>2111</v>
      </c>
      <c r="C1359" s="724" t="s">
        <v>2402</v>
      </c>
      <c r="D1359" s="805" t="s">
        <v>4071</v>
      </c>
      <c r="E1359" s="806" t="s">
        <v>2411</v>
      </c>
      <c r="F1359" s="724" t="s">
        <v>2394</v>
      </c>
      <c r="G1359" s="724" t="s">
        <v>2577</v>
      </c>
      <c r="H1359" s="724" t="s">
        <v>563</v>
      </c>
      <c r="I1359" s="724" t="s">
        <v>3079</v>
      </c>
      <c r="J1359" s="724" t="s">
        <v>3080</v>
      </c>
      <c r="K1359" s="724" t="s">
        <v>3081</v>
      </c>
      <c r="L1359" s="725">
        <v>133.94</v>
      </c>
      <c r="M1359" s="725">
        <v>401.82</v>
      </c>
      <c r="N1359" s="724">
        <v>3</v>
      </c>
      <c r="O1359" s="807">
        <v>0.5</v>
      </c>
      <c r="P1359" s="725">
        <v>401.82</v>
      </c>
      <c r="Q1359" s="740">
        <v>1</v>
      </c>
      <c r="R1359" s="724">
        <v>3</v>
      </c>
      <c r="S1359" s="740">
        <v>1</v>
      </c>
      <c r="T1359" s="807">
        <v>0.5</v>
      </c>
      <c r="U1359" s="763">
        <v>1</v>
      </c>
    </row>
    <row r="1360" spans="1:21" ht="14.4" customHeight="1" x14ac:dyDescent="0.3">
      <c r="A1360" s="723">
        <v>4</v>
      </c>
      <c r="B1360" s="724" t="s">
        <v>2111</v>
      </c>
      <c r="C1360" s="724" t="s">
        <v>2402</v>
      </c>
      <c r="D1360" s="805" t="s">
        <v>4071</v>
      </c>
      <c r="E1360" s="806" t="s">
        <v>2411</v>
      </c>
      <c r="F1360" s="724" t="s">
        <v>2395</v>
      </c>
      <c r="G1360" s="724" t="s">
        <v>2508</v>
      </c>
      <c r="H1360" s="724" t="s">
        <v>563</v>
      </c>
      <c r="I1360" s="724" t="s">
        <v>2511</v>
      </c>
      <c r="J1360" s="724" t="s">
        <v>2510</v>
      </c>
      <c r="K1360" s="724"/>
      <c r="L1360" s="725">
        <v>0</v>
      </c>
      <c r="M1360" s="725">
        <v>0</v>
      </c>
      <c r="N1360" s="724">
        <v>1</v>
      </c>
      <c r="O1360" s="807">
        <v>1</v>
      </c>
      <c r="P1360" s="725">
        <v>0</v>
      </c>
      <c r="Q1360" s="740"/>
      <c r="R1360" s="724">
        <v>1</v>
      </c>
      <c r="S1360" s="740">
        <v>1</v>
      </c>
      <c r="T1360" s="807">
        <v>1</v>
      </c>
      <c r="U1360" s="763">
        <v>1</v>
      </c>
    </row>
    <row r="1361" spans="1:21" ht="14.4" customHeight="1" x14ac:dyDescent="0.3">
      <c r="A1361" s="723">
        <v>4</v>
      </c>
      <c r="B1361" s="724" t="s">
        <v>2111</v>
      </c>
      <c r="C1361" s="724" t="s">
        <v>2402</v>
      </c>
      <c r="D1361" s="805" t="s">
        <v>4071</v>
      </c>
      <c r="E1361" s="806" t="s">
        <v>2411</v>
      </c>
      <c r="F1361" s="724" t="s">
        <v>2396</v>
      </c>
      <c r="G1361" s="724" t="s">
        <v>3031</v>
      </c>
      <c r="H1361" s="724" t="s">
        <v>563</v>
      </c>
      <c r="I1361" s="724" t="s">
        <v>3032</v>
      </c>
      <c r="J1361" s="724" t="s">
        <v>3033</v>
      </c>
      <c r="K1361" s="724" t="s">
        <v>3034</v>
      </c>
      <c r="L1361" s="725">
        <v>410</v>
      </c>
      <c r="M1361" s="725">
        <v>5330</v>
      </c>
      <c r="N1361" s="724">
        <v>13</v>
      </c>
      <c r="O1361" s="807">
        <v>13</v>
      </c>
      <c r="P1361" s="725">
        <v>5330</v>
      </c>
      <c r="Q1361" s="740">
        <v>1</v>
      </c>
      <c r="R1361" s="724">
        <v>13</v>
      </c>
      <c r="S1361" s="740">
        <v>1</v>
      </c>
      <c r="T1361" s="807">
        <v>13</v>
      </c>
      <c r="U1361" s="763">
        <v>1</v>
      </c>
    </row>
    <row r="1362" spans="1:21" ht="14.4" customHeight="1" x14ac:dyDescent="0.3">
      <c r="A1362" s="723">
        <v>4</v>
      </c>
      <c r="B1362" s="724" t="s">
        <v>2111</v>
      </c>
      <c r="C1362" s="724" t="s">
        <v>2402</v>
      </c>
      <c r="D1362" s="805" t="s">
        <v>4071</v>
      </c>
      <c r="E1362" s="806" t="s">
        <v>2413</v>
      </c>
      <c r="F1362" s="724" t="s">
        <v>2394</v>
      </c>
      <c r="G1362" s="724" t="s">
        <v>2515</v>
      </c>
      <c r="H1362" s="724" t="s">
        <v>563</v>
      </c>
      <c r="I1362" s="724" t="s">
        <v>2516</v>
      </c>
      <c r="J1362" s="724" t="s">
        <v>1483</v>
      </c>
      <c r="K1362" s="724" t="s">
        <v>2517</v>
      </c>
      <c r="L1362" s="725">
        <v>301.2</v>
      </c>
      <c r="M1362" s="725">
        <v>301.2</v>
      </c>
      <c r="N1362" s="724">
        <v>1</v>
      </c>
      <c r="O1362" s="807">
        <v>0.5</v>
      </c>
      <c r="P1362" s="725"/>
      <c r="Q1362" s="740">
        <v>0</v>
      </c>
      <c r="R1362" s="724"/>
      <c r="S1362" s="740">
        <v>0</v>
      </c>
      <c r="T1362" s="807"/>
      <c r="U1362" s="763">
        <v>0</v>
      </c>
    </row>
    <row r="1363" spans="1:21" ht="14.4" customHeight="1" x14ac:dyDescent="0.3">
      <c r="A1363" s="723">
        <v>4</v>
      </c>
      <c r="B1363" s="724" t="s">
        <v>2111</v>
      </c>
      <c r="C1363" s="724" t="s">
        <v>2402</v>
      </c>
      <c r="D1363" s="805" t="s">
        <v>4071</v>
      </c>
      <c r="E1363" s="806" t="s">
        <v>2413</v>
      </c>
      <c r="F1363" s="724" t="s">
        <v>2394</v>
      </c>
      <c r="G1363" s="724" t="s">
        <v>2577</v>
      </c>
      <c r="H1363" s="724" t="s">
        <v>975</v>
      </c>
      <c r="I1363" s="724" t="s">
        <v>1035</v>
      </c>
      <c r="J1363" s="724" t="s">
        <v>2193</v>
      </c>
      <c r="K1363" s="724" t="s">
        <v>2194</v>
      </c>
      <c r="L1363" s="725">
        <v>133.94</v>
      </c>
      <c r="M1363" s="725">
        <v>133.94</v>
      </c>
      <c r="N1363" s="724">
        <v>1</v>
      </c>
      <c r="O1363" s="807">
        <v>0.5</v>
      </c>
      <c r="P1363" s="725"/>
      <c r="Q1363" s="740">
        <v>0</v>
      </c>
      <c r="R1363" s="724"/>
      <c r="S1363" s="740">
        <v>0</v>
      </c>
      <c r="T1363" s="807"/>
      <c r="U1363" s="763">
        <v>0</v>
      </c>
    </row>
    <row r="1364" spans="1:21" ht="14.4" customHeight="1" x14ac:dyDescent="0.3">
      <c r="A1364" s="723">
        <v>4</v>
      </c>
      <c r="B1364" s="724" t="s">
        <v>2111</v>
      </c>
      <c r="C1364" s="724" t="s">
        <v>2402</v>
      </c>
      <c r="D1364" s="805" t="s">
        <v>4071</v>
      </c>
      <c r="E1364" s="806" t="s">
        <v>2416</v>
      </c>
      <c r="F1364" s="724" t="s">
        <v>2394</v>
      </c>
      <c r="G1364" s="724" t="s">
        <v>2515</v>
      </c>
      <c r="H1364" s="724" t="s">
        <v>563</v>
      </c>
      <c r="I1364" s="724" t="s">
        <v>2516</v>
      </c>
      <c r="J1364" s="724" t="s">
        <v>1483</v>
      </c>
      <c r="K1364" s="724" t="s">
        <v>2517</v>
      </c>
      <c r="L1364" s="725">
        <v>301.2</v>
      </c>
      <c r="M1364" s="725">
        <v>602.4</v>
      </c>
      <c r="N1364" s="724">
        <v>2</v>
      </c>
      <c r="O1364" s="807">
        <v>0.5</v>
      </c>
      <c r="P1364" s="725"/>
      <c r="Q1364" s="740">
        <v>0</v>
      </c>
      <c r="R1364" s="724"/>
      <c r="S1364" s="740">
        <v>0</v>
      </c>
      <c r="T1364" s="807"/>
      <c r="U1364" s="763">
        <v>0</v>
      </c>
    </row>
    <row r="1365" spans="1:21" ht="14.4" customHeight="1" x14ac:dyDescent="0.3">
      <c r="A1365" s="723">
        <v>4</v>
      </c>
      <c r="B1365" s="724" t="s">
        <v>2111</v>
      </c>
      <c r="C1365" s="724" t="s">
        <v>2402</v>
      </c>
      <c r="D1365" s="805" t="s">
        <v>4071</v>
      </c>
      <c r="E1365" s="806" t="s">
        <v>2416</v>
      </c>
      <c r="F1365" s="724" t="s">
        <v>2394</v>
      </c>
      <c r="G1365" s="724" t="s">
        <v>2577</v>
      </c>
      <c r="H1365" s="724" t="s">
        <v>975</v>
      </c>
      <c r="I1365" s="724" t="s">
        <v>1515</v>
      </c>
      <c r="J1365" s="724" t="s">
        <v>2193</v>
      </c>
      <c r="K1365" s="724" t="s">
        <v>2290</v>
      </c>
      <c r="L1365" s="725">
        <v>53.57</v>
      </c>
      <c r="M1365" s="725">
        <v>107.14</v>
      </c>
      <c r="N1365" s="724">
        <v>2</v>
      </c>
      <c r="O1365" s="807">
        <v>0.5</v>
      </c>
      <c r="P1365" s="725"/>
      <c r="Q1365" s="740">
        <v>0</v>
      </c>
      <c r="R1365" s="724"/>
      <c r="S1365" s="740">
        <v>0</v>
      </c>
      <c r="T1365" s="807"/>
      <c r="U1365" s="763">
        <v>0</v>
      </c>
    </row>
    <row r="1366" spans="1:21" ht="14.4" customHeight="1" x14ac:dyDescent="0.3">
      <c r="A1366" s="723">
        <v>4</v>
      </c>
      <c r="B1366" s="724" t="s">
        <v>2111</v>
      </c>
      <c r="C1366" s="724" t="s">
        <v>2402</v>
      </c>
      <c r="D1366" s="805" t="s">
        <v>4071</v>
      </c>
      <c r="E1366" s="806" t="s">
        <v>2419</v>
      </c>
      <c r="F1366" s="724" t="s">
        <v>2394</v>
      </c>
      <c r="G1366" s="724" t="s">
        <v>2515</v>
      </c>
      <c r="H1366" s="724" t="s">
        <v>563</v>
      </c>
      <c r="I1366" s="724" t="s">
        <v>2516</v>
      </c>
      <c r="J1366" s="724" t="s">
        <v>1483</v>
      </c>
      <c r="K1366" s="724" t="s">
        <v>2517</v>
      </c>
      <c r="L1366" s="725">
        <v>301.2</v>
      </c>
      <c r="M1366" s="725">
        <v>602.4</v>
      </c>
      <c r="N1366" s="724">
        <v>2</v>
      </c>
      <c r="O1366" s="807">
        <v>0.5</v>
      </c>
      <c r="P1366" s="725"/>
      <c r="Q1366" s="740">
        <v>0</v>
      </c>
      <c r="R1366" s="724"/>
      <c r="S1366" s="740">
        <v>0</v>
      </c>
      <c r="T1366" s="807"/>
      <c r="U1366" s="763">
        <v>0</v>
      </c>
    </row>
    <row r="1367" spans="1:21" ht="14.4" customHeight="1" x14ac:dyDescent="0.3">
      <c r="A1367" s="723">
        <v>4</v>
      </c>
      <c r="B1367" s="724" t="s">
        <v>2111</v>
      </c>
      <c r="C1367" s="724" t="s">
        <v>2402</v>
      </c>
      <c r="D1367" s="805" t="s">
        <v>4071</v>
      </c>
      <c r="E1367" s="806" t="s">
        <v>2419</v>
      </c>
      <c r="F1367" s="724" t="s">
        <v>2394</v>
      </c>
      <c r="G1367" s="724" t="s">
        <v>2577</v>
      </c>
      <c r="H1367" s="724" t="s">
        <v>563</v>
      </c>
      <c r="I1367" s="724" t="s">
        <v>3971</v>
      </c>
      <c r="J1367" s="724" t="s">
        <v>3080</v>
      </c>
      <c r="K1367" s="724" t="s">
        <v>3972</v>
      </c>
      <c r="L1367" s="725">
        <v>53.57</v>
      </c>
      <c r="M1367" s="725">
        <v>160.71</v>
      </c>
      <c r="N1367" s="724">
        <v>3</v>
      </c>
      <c r="O1367" s="807">
        <v>0.5</v>
      </c>
      <c r="P1367" s="725"/>
      <c r="Q1367" s="740">
        <v>0</v>
      </c>
      <c r="R1367" s="724"/>
      <c r="S1367" s="740">
        <v>0</v>
      </c>
      <c r="T1367" s="807"/>
      <c r="U1367" s="763">
        <v>0</v>
      </c>
    </row>
    <row r="1368" spans="1:21" ht="14.4" customHeight="1" x14ac:dyDescent="0.3">
      <c r="A1368" s="723">
        <v>4</v>
      </c>
      <c r="B1368" s="724" t="s">
        <v>2111</v>
      </c>
      <c r="C1368" s="724" t="s">
        <v>2402</v>
      </c>
      <c r="D1368" s="805" t="s">
        <v>4071</v>
      </c>
      <c r="E1368" s="806" t="s">
        <v>2421</v>
      </c>
      <c r="F1368" s="724" t="s">
        <v>2394</v>
      </c>
      <c r="G1368" s="724" t="s">
        <v>3116</v>
      </c>
      <c r="H1368" s="724" t="s">
        <v>975</v>
      </c>
      <c r="I1368" s="724" t="s">
        <v>3117</v>
      </c>
      <c r="J1368" s="724" t="s">
        <v>3118</v>
      </c>
      <c r="K1368" s="724" t="s">
        <v>3119</v>
      </c>
      <c r="L1368" s="725">
        <v>4.7</v>
      </c>
      <c r="M1368" s="725">
        <v>4.7</v>
      </c>
      <c r="N1368" s="724">
        <v>1</v>
      </c>
      <c r="O1368" s="807">
        <v>1</v>
      </c>
      <c r="P1368" s="725">
        <v>4.7</v>
      </c>
      <c r="Q1368" s="740">
        <v>1</v>
      </c>
      <c r="R1368" s="724">
        <v>1</v>
      </c>
      <c r="S1368" s="740">
        <v>1</v>
      </c>
      <c r="T1368" s="807">
        <v>1</v>
      </c>
      <c r="U1368" s="763">
        <v>1</v>
      </c>
    </row>
    <row r="1369" spans="1:21" ht="14.4" customHeight="1" x14ac:dyDescent="0.3">
      <c r="A1369" s="723">
        <v>4</v>
      </c>
      <c r="B1369" s="724" t="s">
        <v>2111</v>
      </c>
      <c r="C1369" s="724" t="s">
        <v>2402</v>
      </c>
      <c r="D1369" s="805" t="s">
        <v>4071</v>
      </c>
      <c r="E1369" s="806" t="s">
        <v>2421</v>
      </c>
      <c r="F1369" s="724" t="s">
        <v>2394</v>
      </c>
      <c r="G1369" s="724" t="s">
        <v>3133</v>
      </c>
      <c r="H1369" s="724" t="s">
        <v>563</v>
      </c>
      <c r="I1369" s="724" t="s">
        <v>3134</v>
      </c>
      <c r="J1369" s="724" t="s">
        <v>3135</v>
      </c>
      <c r="K1369" s="724" t="s">
        <v>2473</v>
      </c>
      <c r="L1369" s="725">
        <v>46.09</v>
      </c>
      <c r="M1369" s="725">
        <v>46.09</v>
      </c>
      <c r="N1369" s="724">
        <v>1</v>
      </c>
      <c r="O1369" s="807">
        <v>0.5</v>
      </c>
      <c r="P1369" s="725">
        <v>46.09</v>
      </c>
      <c r="Q1369" s="740">
        <v>1</v>
      </c>
      <c r="R1369" s="724">
        <v>1</v>
      </c>
      <c r="S1369" s="740">
        <v>1</v>
      </c>
      <c r="T1369" s="807">
        <v>0.5</v>
      </c>
      <c r="U1369" s="763">
        <v>1</v>
      </c>
    </row>
    <row r="1370" spans="1:21" ht="14.4" customHeight="1" x14ac:dyDescent="0.3">
      <c r="A1370" s="723">
        <v>4</v>
      </c>
      <c r="B1370" s="724" t="s">
        <v>2111</v>
      </c>
      <c r="C1370" s="724" t="s">
        <v>2402</v>
      </c>
      <c r="D1370" s="805" t="s">
        <v>4071</v>
      </c>
      <c r="E1370" s="806" t="s">
        <v>2421</v>
      </c>
      <c r="F1370" s="724" t="s">
        <v>2394</v>
      </c>
      <c r="G1370" s="724" t="s">
        <v>3133</v>
      </c>
      <c r="H1370" s="724" t="s">
        <v>563</v>
      </c>
      <c r="I1370" s="724" t="s">
        <v>3774</v>
      </c>
      <c r="J1370" s="724" t="s">
        <v>3135</v>
      </c>
      <c r="K1370" s="724" t="s">
        <v>3775</v>
      </c>
      <c r="L1370" s="725">
        <v>61.44</v>
      </c>
      <c r="M1370" s="725">
        <v>245.76</v>
      </c>
      <c r="N1370" s="724">
        <v>4</v>
      </c>
      <c r="O1370" s="807">
        <v>2</v>
      </c>
      <c r="P1370" s="725">
        <v>184.32</v>
      </c>
      <c r="Q1370" s="740">
        <v>0.75</v>
      </c>
      <c r="R1370" s="724">
        <v>3</v>
      </c>
      <c r="S1370" s="740">
        <v>0.75</v>
      </c>
      <c r="T1370" s="807">
        <v>1.5</v>
      </c>
      <c r="U1370" s="763">
        <v>0.75</v>
      </c>
    </row>
    <row r="1371" spans="1:21" ht="14.4" customHeight="1" x14ac:dyDescent="0.3">
      <c r="A1371" s="723">
        <v>4</v>
      </c>
      <c r="B1371" s="724" t="s">
        <v>2111</v>
      </c>
      <c r="C1371" s="724" t="s">
        <v>2402</v>
      </c>
      <c r="D1371" s="805" t="s">
        <v>4071</v>
      </c>
      <c r="E1371" s="806" t="s">
        <v>2421</v>
      </c>
      <c r="F1371" s="724" t="s">
        <v>2394</v>
      </c>
      <c r="G1371" s="724" t="s">
        <v>2450</v>
      </c>
      <c r="H1371" s="724" t="s">
        <v>975</v>
      </c>
      <c r="I1371" s="724" t="s">
        <v>1061</v>
      </c>
      <c r="J1371" s="724" t="s">
        <v>1062</v>
      </c>
      <c r="K1371" s="724" t="s">
        <v>2238</v>
      </c>
      <c r="L1371" s="725">
        <v>225.06</v>
      </c>
      <c r="M1371" s="725">
        <v>225.06</v>
      </c>
      <c r="N1371" s="724">
        <v>1</v>
      </c>
      <c r="O1371" s="807">
        <v>1</v>
      </c>
      <c r="P1371" s="725">
        <v>225.06</v>
      </c>
      <c r="Q1371" s="740">
        <v>1</v>
      </c>
      <c r="R1371" s="724">
        <v>1</v>
      </c>
      <c r="S1371" s="740">
        <v>1</v>
      </c>
      <c r="T1371" s="807">
        <v>1</v>
      </c>
      <c r="U1371" s="763">
        <v>1</v>
      </c>
    </row>
    <row r="1372" spans="1:21" ht="14.4" customHeight="1" x14ac:dyDescent="0.3">
      <c r="A1372" s="723">
        <v>4</v>
      </c>
      <c r="B1372" s="724" t="s">
        <v>2111</v>
      </c>
      <c r="C1372" s="724" t="s">
        <v>2402</v>
      </c>
      <c r="D1372" s="805" t="s">
        <v>4071</v>
      </c>
      <c r="E1372" s="806" t="s">
        <v>2421</v>
      </c>
      <c r="F1372" s="724" t="s">
        <v>2394</v>
      </c>
      <c r="G1372" s="724" t="s">
        <v>2670</v>
      </c>
      <c r="H1372" s="724" t="s">
        <v>563</v>
      </c>
      <c r="I1372" s="724" t="s">
        <v>3545</v>
      </c>
      <c r="J1372" s="724" t="s">
        <v>2672</v>
      </c>
      <c r="K1372" s="724" t="s">
        <v>2673</v>
      </c>
      <c r="L1372" s="725">
        <v>107.27</v>
      </c>
      <c r="M1372" s="725">
        <v>214.54</v>
      </c>
      <c r="N1372" s="724">
        <v>2</v>
      </c>
      <c r="O1372" s="807">
        <v>0.5</v>
      </c>
      <c r="P1372" s="725"/>
      <c r="Q1372" s="740">
        <v>0</v>
      </c>
      <c r="R1372" s="724"/>
      <c r="S1372" s="740">
        <v>0</v>
      </c>
      <c r="T1372" s="807"/>
      <c r="U1372" s="763">
        <v>0</v>
      </c>
    </row>
    <row r="1373" spans="1:21" ht="14.4" customHeight="1" x14ac:dyDescent="0.3">
      <c r="A1373" s="723">
        <v>4</v>
      </c>
      <c r="B1373" s="724" t="s">
        <v>2111</v>
      </c>
      <c r="C1373" s="724" t="s">
        <v>2402</v>
      </c>
      <c r="D1373" s="805" t="s">
        <v>4071</v>
      </c>
      <c r="E1373" s="806" t="s">
        <v>2421</v>
      </c>
      <c r="F1373" s="724" t="s">
        <v>2394</v>
      </c>
      <c r="G1373" s="724" t="s">
        <v>3144</v>
      </c>
      <c r="H1373" s="724" t="s">
        <v>563</v>
      </c>
      <c r="I1373" s="724" t="s">
        <v>3145</v>
      </c>
      <c r="J1373" s="724" t="s">
        <v>2019</v>
      </c>
      <c r="K1373" s="724" t="s">
        <v>2473</v>
      </c>
      <c r="L1373" s="725">
        <v>98.75</v>
      </c>
      <c r="M1373" s="725">
        <v>493.75</v>
      </c>
      <c r="N1373" s="724">
        <v>5</v>
      </c>
      <c r="O1373" s="807">
        <v>3</v>
      </c>
      <c r="P1373" s="725">
        <v>395</v>
      </c>
      <c r="Q1373" s="740">
        <v>0.8</v>
      </c>
      <c r="R1373" s="724">
        <v>4</v>
      </c>
      <c r="S1373" s="740">
        <v>0.8</v>
      </c>
      <c r="T1373" s="807">
        <v>2</v>
      </c>
      <c r="U1373" s="763">
        <v>0.66666666666666663</v>
      </c>
    </row>
    <row r="1374" spans="1:21" ht="14.4" customHeight="1" x14ac:dyDescent="0.3">
      <c r="A1374" s="723">
        <v>4</v>
      </c>
      <c r="B1374" s="724" t="s">
        <v>2111</v>
      </c>
      <c r="C1374" s="724" t="s">
        <v>2402</v>
      </c>
      <c r="D1374" s="805" t="s">
        <v>4071</v>
      </c>
      <c r="E1374" s="806" t="s">
        <v>2421</v>
      </c>
      <c r="F1374" s="724" t="s">
        <v>2394</v>
      </c>
      <c r="G1374" s="724" t="s">
        <v>3973</v>
      </c>
      <c r="H1374" s="724" t="s">
        <v>563</v>
      </c>
      <c r="I1374" s="724" t="s">
        <v>3974</v>
      </c>
      <c r="J1374" s="724" t="s">
        <v>3975</v>
      </c>
      <c r="K1374" s="724" t="s">
        <v>3976</v>
      </c>
      <c r="L1374" s="725">
        <v>156.19</v>
      </c>
      <c r="M1374" s="725">
        <v>156.19</v>
      </c>
      <c r="N1374" s="724">
        <v>1</v>
      </c>
      <c r="O1374" s="807">
        <v>1</v>
      </c>
      <c r="P1374" s="725"/>
      <c r="Q1374" s="740">
        <v>0</v>
      </c>
      <c r="R1374" s="724"/>
      <c r="S1374" s="740">
        <v>0</v>
      </c>
      <c r="T1374" s="807"/>
      <c r="U1374" s="763">
        <v>0</v>
      </c>
    </row>
    <row r="1375" spans="1:21" ht="14.4" customHeight="1" x14ac:dyDescent="0.3">
      <c r="A1375" s="723">
        <v>4</v>
      </c>
      <c r="B1375" s="724" t="s">
        <v>2111</v>
      </c>
      <c r="C1375" s="724" t="s">
        <v>2402</v>
      </c>
      <c r="D1375" s="805" t="s">
        <v>4071</v>
      </c>
      <c r="E1375" s="806" t="s">
        <v>2421</v>
      </c>
      <c r="F1375" s="724" t="s">
        <v>2394</v>
      </c>
      <c r="G1375" s="724" t="s">
        <v>2617</v>
      </c>
      <c r="H1375" s="724" t="s">
        <v>975</v>
      </c>
      <c r="I1375" s="724" t="s">
        <v>2618</v>
      </c>
      <c r="J1375" s="724" t="s">
        <v>2619</v>
      </c>
      <c r="K1375" s="724" t="s">
        <v>2620</v>
      </c>
      <c r="L1375" s="725">
        <v>115.27</v>
      </c>
      <c r="M1375" s="725">
        <v>1729.0500000000002</v>
      </c>
      <c r="N1375" s="724">
        <v>15</v>
      </c>
      <c r="O1375" s="807">
        <v>4</v>
      </c>
      <c r="P1375" s="725">
        <v>691.62</v>
      </c>
      <c r="Q1375" s="740">
        <v>0.39999999999999997</v>
      </c>
      <c r="R1375" s="724">
        <v>6</v>
      </c>
      <c r="S1375" s="740">
        <v>0.4</v>
      </c>
      <c r="T1375" s="807">
        <v>1.5</v>
      </c>
      <c r="U1375" s="763">
        <v>0.375</v>
      </c>
    </row>
    <row r="1376" spans="1:21" ht="14.4" customHeight="1" x14ac:dyDescent="0.3">
      <c r="A1376" s="723">
        <v>4</v>
      </c>
      <c r="B1376" s="724" t="s">
        <v>2111</v>
      </c>
      <c r="C1376" s="724" t="s">
        <v>2402</v>
      </c>
      <c r="D1376" s="805" t="s">
        <v>4071</v>
      </c>
      <c r="E1376" s="806" t="s">
        <v>2421</v>
      </c>
      <c r="F1376" s="724" t="s">
        <v>2394</v>
      </c>
      <c r="G1376" s="724" t="s">
        <v>2727</v>
      </c>
      <c r="H1376" s="724" t="s">
        <v>563</v>
      </c>
      <c r="I1376" s="724" t="s">
        <v>706</v>
      </c>
      <c r="J1376" s="724" t="s">
        <v>707</v>
      </c>
      <c r="K1376" s="724" t="s">
        <v>2728</v>
      </c>
      <c r="L1376" s="725">
        <v>256.67</v>
      </c>
      <c r="M1376" s="725">
        <v>256.67</v>
      </c>
      <c r="N1376" s="724">
        <v>1</v>
      </c>
      <c r="O1376" s="807">
        <v>1</v>
      </c>
      <c r="P1376" s="725">
        <v>256.67</v>
      </c>
      <c r="Q1376" s="740">
        <v>1</v>
      </c>
      <c r="R1376" s="724">
        <v>1</v>
      </c>
      <c r="S1376" s="740">
        <v>1</v>
      </c>
      <c r="T1376" s="807">
        <v>1</v>
      </c>
      <c r="U1376" s="763">
        <v>1</v>
      </c>
    </row>
    <row r="1377" spans="1:21" ht="14.4" customHeight="1" x14ac:dyDescent="0.3">
      <c r="A1377" s="723">
        <v>4</v>
      </c>
      <c r="B1377" s="724" t="s">
        <v>2111</v>
      </c>
      <c r="C1377" s="724" t="s">
        <v>2402</v>
      </c>
      <c r="D1377" s="805" t="s">
        <v>4071</v>
      </c>
      <c r="E1377" s="806" t="s">
        <v>2421</v>
      </c>
      <c r="F1377" s="724" t="s">
        <v>2394</v>
      </c>
      <c r="G1377" s="724" t="s">
        <v>2512</v>
      </c>
      <c r="H1377" s="724" t="s">
        <v>563</v>
      </c>
      <c r="I1377" s="724" t="s">
        <v>1464</v>
      </c>
      <c r="J1377" s="724" t="s">
        <v>1465</v>
      </c>
      <c r="K1377" s="724" t="s">
        <v>2536</v>
      </c>
      <c r="L1377" s="725">
        <v>374.79</v>
      </c>
      <c r="M1377" s="725">
        <v>374.79</v>
      </c>
      <c r="N1377" s="724">
        <v>1</v>
      </c>
      <c r="O1377" s="807">
        <v>1</v>
      </c>
      <c r="P1377" s="725">
        <v>374.79</v>
      </c>
      <c r="Q1377" s="740">
        <v>1</v>
      </c>
      <c r="R1377" s="724">
        <v>1</v>
      </c>
      <c r="S1377" s="740">
        <v>1</v>
      </c>
      <c r="T1377" s="807">
        <v>1</v>
      </c>
      <c r="U1377" s="763">
        <v>1</v>
      </c>
    </row>
    <row r="1378" spans="1:21" ht="14.4" customHeight="1" x14ac:dyDescent="0.3">
      <c r="A1378" s="723">
        <v>4</v>
      </c>
      <c r="B1378" s="724" t="s">
        <v>2111</v>
      </c>
      <c r="C1378" s="724" t="s">
        <v>2402</v>
      </c>
      <c r="D1378" s="805" t="s">
        <v>4071</v>
      </c>
      <c r="E1378" s="806" t="s">
        <v>2421</v>
      </c>
      <c r="F1378" s="724" t="s">
        <v>2394</v>
      </c>
      <c r="G1378" s="724" t="s">
        <v>2515</v>
      </c>
      <c r="H1378" s="724" t="s">
        <v>563</v>
      </c>
      <c r="I1378" s="724" t="s">
        <v>2516</v>
      </c>
      <c r="J1378" s="724" t="s">
        <v>1483</v>
      </c>
      <c r="K1378" s="724" t="s">
        <v>2517</v>
      </c>
      <c r="L1378" s="725">
        <v>301.2</v>
      </c>
      <c r="M1378" s="725">
        <v>2108.3999999999996</v>
      </c>
      <c r="N1378" s="724">
        <v>7</v>
      </c>
      <c r="O1378" s="807">
        <v>3.5</v>
      </c>
      <c r="P1378" s="725">
        <v>2108.3999999999996</v>
      </c>
      <c r="Q1378" s="740">
        <v>1</v>
      </c>
      <c r="R1378" s="724">
        <v>7</v>
      </c>
      <c r="S1378" s="740">
        <v>1</v>
      </c>
      <c r="T1378" s="807">
        <v>3.5</v>
      </c>
      <c r="U1378" s="763">
        <v>1</v>
      </c>
    </row>
    <row r="1379" spans="1:21" ht="14.4" customHeight="1" x14ac:dyDescent="0.3">
      <c r="A1379" s="723">
        <v>4</v>
      </c>
      <c r="B1379" s="724" t="s">
        <v>2111</v>
      </c>
      <c r="C1379" s="724" t="s">
        <v>2402</v>
      </c>
      <c r="D1379" s="805" t="s">
        <v>4071</v>
      </c>
      <c r="E1379" s="806" t="s">
        <v>2421</v>
      </c>
      <c r="F1379" s="724" t="s">
        <v>2394</v>
      </c>
      <c r="G1379" s="724" t="s">
        <v>2515</v>
      </c>
      <c r="H1379" s="724" t="s">
        <v>563</v>
      </c>
      <c r="I1379" s="724" t="s">
        <v>2626</v>
      </c>
      <c r="J1379" s="724" t="s">
        <v>1483</v>
      </c>
      <c r="K1379" s="724" t="s">
        <v>2517</v>
      </c>
      <c r="L1379" s="725">
        <v>185.26</v>
      </c>
      <c r="M1379" s="725">
        <v>2037.86</v>
      </c>
      <c r="N1379" s="724">
        <v>11</v>
      </c>
      <c r="O1379" s="807">
        <v>6</v>
      </c>
      <c r="P1379" s="725">
        <v>926.3</v>
      </c>
      <c r="Q1379" s="740">
        <v>0.45454545454545453</v>
      </c>
      <c r="R1379" s="724">
        <v>5</v>
      </c>
      <c r="S1379" s="740">
        <v>0.45454545454545453</v>
      </c>
      <c r="T1379" s="807">
        <v>2.5</v>
      </c>
      <c r="U1379" s="763">
        <v>0.41666666666666669</v>
      </c>
    </row>
    <row r="1380" spans="1:21" ht="14.4" customHeight="1" x14ac:dyDescent="0.3">
      <c r="A1380" s="723">
        <v>4</v>
      </c>
      <c r="B1380" s="724" t="s">
        <v>2111</v>
      </c>
      <c r="C1380" s="724" t="s">
        <v>2402</v>
      </c>
      <c r="D1380" s="805" t="s">
        <v>4071</v>
      </c>
      <c r="E1380" s="806" t="s">
        <v>2421</v>
      </c>
      <c r="F1380" s="724" t="s">
        <v>2394</v>
      </c>
      <c r="G1380" s="724" t="s">
        <v>2627</v>
      </c>
      <c r="H1380" s="724" t="s">
        <v>563</v>
      </c>
      <c r="I1380" s="724" t="s">
        <v>655</v>
      </c>
      <c r="J1380" s="724" t="s">
        <v>2628</v>
      </c>
      <c r="K1380" s="724" t="s">
        <v>2629</v>
      </c>
      <c r="L1380" s="725">
        <v>0</v>
      </c>
      <c r="M1380" s="725">
        <v>0</v>
      </c>
      <c r="N1380" s="724">
        <v>1</v>
      </c>
      <c r="O1380" s="807">
        <v>1</v>
      </c>
      <c r="P1380" s="725"/>
      <c r="Q1380" s="740"/>
      <c r="R1380" s="724"/>
      <c r="S1380" s="740">
        <v>0</v>
      </c>
      <c r="T1380" s="807"/>
      <c r="U1380" s="763">
        <v>0</v>
      </c>
    </row>
    <row r="1381" spans="1:21" ht="14.4" customHeight="1" x14ac:dyDescent="0.3">
      <c r="A1381" s="723">
        <v>4</v>
      </c>
      <c r="B1381" s="724" t="s">
        <v>2111</v>
      </c>
      <c r="C1381" s="724" t="s">
        <v>2402</v>
      </c>
      <c r="D1381" s="805" t="s">
        <v>4071</v>
      </c>
      <c r="E1381" s="806" t="s">
        <v>2421</v>
      </c>
      <c r="F1381" s="724" t="s">
        <v>2394</v>
      </c>
      <c r="G1381" s="724" t="s">
        <v>2454</v>
      </c>
      <c r="H1381" s="724" t="s">
        <v>563</v>
      </c>
      <c r="I1381" s="724" t="s">
        <v>3977</v>
      </c>
      <c r="J1381" s="724" t="s">
        <v>3978</v>
      </c>
      <c r="K1381" s="724" t="s">
        <v>3979</v>
      </c>
      <c r="L1381" s="725">
        <v>205.84</v>
      </c>
      <c r="M1381" s="725">
        <v>205.84</v>
      </c>
      <c r="N1381" s="724">
        <v>1</v>
      </c>
      <c r="O1381" s="807">
        <v>0.5</v>
      </c>
      <c r="P1381" s="725"/>
      <c r="Q1381" s="740">
        <v>0</v>
      </c>
      <c r="R1381" s="724"/>
      <c r="S1381" s="740">
        <v>0</v>
      </c>
      <c r="T1381" s="807"/>
      <c r="U1381" s="763">
        <v>0</v>
      </c>
    </row>
    <row r="1382" spans="1:21" ht="14.4" customHeight="1" x14ac:dyDescent="0.3">
      <c r="A1382" s="723">
        <v>4</v>
      </c>
      <c r="B1382" s="724" t="s">
        <v>2111</v>
      </c>
      <c r="C1382" s="724" t="s">
        <v>2402</v>
      </c>
      <c r="D1382" s="805" t="s">
        <v>4071</v>
      </c>
      <c r="E1382" s="806" t="s">
        <v>2421</v>
      </c>
      <c r="F1382" s="724" t="s">
        <v>2394</v>
      </c>
      <c r="G1382" s="724" t="s">
        <v>2739</v>
      </c>
      <c r="H1382" s="724" t="s">
        <v>563</v>
      </c>
      <c r="I1382" s="724" t="s">
        <v>2740</v>
      </c>
      <c r="J1382" s="724" t="s">
        <v>2034</v>
      </c>
      <c r="K1382" s="724" t="s">
        <v>2741</v>
      </c>
      <c r="L1382" s="725">
        <v>256.67</v>
      </c>
      <c r="M1382" s="725">
        <v>1283.3500000000001</v>
      </c>
      <c r="N1382" s="724">
        <v>5</v>
      </c>
      <c r="O1382" s="807">
        <v>5</v>
      </c>
      <c r="P1382" s="725">
        <v>1026.68</v>
      </c>
      <c r="Q1382" s="740">
        <v>0.79999999999999993</v>
      </c>
      <c r="R1382" s="724">
        <v>4</v>
      </c>
      <c r="S1382" s="740">
        <v>0.8</v>
      </c>
      <c r="T1382" s="807">
        <v>4</v>
      </c>
      <c r="U1382" s="763">
        <v>0.8</v>
      </c>
    </row>
    <row r="1383" spans="1:21" ht="14.4" customHeight="1" x14ac:dyDescent="0.3">
      <c r="A1383" s="723">
        <v>4</v>
      </c>
      <c r="B1383" s="724" t="s">
        <v>2111</v>
      </c>
      <c r="C1383" s="724" t="s">
        <v>2402</v>
      </c>
      <c r="D1383" s="805" t="s">
        <v>4071</v>
      </c>
      <c r="E1383" s="806" t="s">
        <v>2421</v>
      </c>
      <c r="F1383" s="724" t="s">
        <v>2394</v>
      </c>
      <c r="G1383" s="724" t="s">
        <v>2739</v>
      </c>
      <c r="H1383" s="724" t="s">
        <v>563</v>
      </c>
      <c r="I1383" s="724" t="s">
        <v>2033</v>
      </c>
      <c r="J1383" s="724" t="s">
        <v>3227</v>
      </c>
      <c r="K1383" s="724" t="s">
        <v>2741</v>
      </c>
      <c r="L1383" s="725">
        <v>256.67</v>
      </c>
      <c r="M1383" s="725">
        <v>1026.68</v>
      </c>
      <c r="N1383" s="724">
        <v>4</v>
      </c>
      <c r="O1383" s="807">
        <v>4</v>
      </c>
      <c r="P1383" s="725">
        <v>256.67</v>
      </c>
      <c r="Q1383" s="740">
        <v>0.25</v>
      </c>
      <c r="R1383" s="724">
        <v>1</v>
      </c>
      <c r="S1383" s="740">
        <v>0.25</v>
      </c>
      <c r="T1383" s="807">
        <v>1</v>
      </c>
      <c r="U1383" s="763">
        <v>0.25</v>
      </c>
    </row>
    <row r="1384" spans="1:21" ht="14.4" customHeight="1" x14ac:dyDescent="0.3">
      <c r="A1384" s="723">
        <v>4</v>
      </c>
      <c r="B1384" s="724" t="s">
        <v>2111</v>
      </c>
      <c r="C1384" s="724" t="s">
        <v>2402</v>
      </c>
      <c r="D1384" s="805" t="s">
        <v>4071</v>
      </c>
      <c r="E1384" s="806" t="s">
        <v>2421</v>
      </c>
      <c r="F1384" s="724" t="s">
        <v>2394</v>
      </c>
      <c r="G1384" s="724" t="s">
        <v>2457</v>
      </c>
      <c r="H1384" s="724" t="s">
        <v>563</v>
      </c>
      <c r="I1384" s="724" t="s">
        <v>924</v>
      </c>
      <c r="J1384" s="724" t="s">
        <v>925</v>
      </c>
      <c r="K1384" s="724" t="s">
        <v>2458</v>
      </c>
      <c r="L1384" s="725">
        <v>108.44</v>
      </c>
      <c r="M1384" s="725">
        <v>325.32</v>
      </c>
      <c r="N1384" s="724">
        <v>3</v>
      </c>
      <c r="O1384" s="807">
        <v>2.5</v>
      </c>
      <c r="P1384" s="725">
        <v>216.88</v>
      </c>
      <c r="Q1384" s="740">
        <v>0.66666666666666663</v>
      </c>
      <c r="R1384" s="724">
        <v>2</v>
      </c>
      <c r="S1384" s="740">
        <v>0.66666666666666663</v>
      </c>
      <c r="T1384" s="807">
        <v>1.5</v>
      </c>
      <c r="U1384" s="763">
        <v>0.6</v>
      </c>
    </row>
    <row r="1385" spans="1:21" ht="14.4" customHeight="1" x14ac:dyDescent="0.3">
      <c r="A1385" s="723">
        <v>4</v>
      </c>
      <c r="B1385" s="724" t="s">
        <v>2111</v>
      </c>
      <c r="C1385" s="724" t="s">
        <v>2402</v>
      </c>
      <c r="D1385" s="805" t="s">
        <v>4071</v>
      </c>
      <c r="E1385" s="806" t="s">
        <v>2421</v>
      </c>
      <c r="F1385" s="724" t="s">
        <v>2394</v>
      </c>
      <c r="G1385" s="724" t="s">
        <v>2457</v>
      </c>
      <c r="H1385" s="724" t="s">
        <v>563</v>
      </c>
      <c r="I1385" s="724" t="s">
        <v>757</v>
      </c>
      <c r="J1385" s="724" t="s">
        <v>758</v>
      </c>
      <c r="K1385" s="724" t="s">
        <v>759</v>
      </c>
      <c r="L1385" s="725">
        <v>120.09</v>
      </c>
      <c r="M1385" s="725">
        <v>120.09</v>
      </c>
      <c r="N1385" s="724">
        <v>1</v>
      </c>
      <c r="O1385" s="807">
        <v>0.5</v>
      </c>
      <c r="P1385" s="725">
        <v>120.09</v>
      </c>
      <c r="Q1385" s="740">
        <v>1</v>
      </c>
      <c r="R1385" s="724">
        <v>1</v>
      </c>
      <c r="S1385" s="740">
        <v>1</v>
      </c>
      <c r="T1385" s="807">
        <v>0.5</v>
      </c>
      <c r="U1385" s="763">
        <v>1</v>
      </c>
    </row>
    <row r="1386" spans="1:21" ht="14.4" customHeight="1" x14ac:dyDescent="0.3">
      <c r="A1386" s="723">
        <v>4</v>
      </c>
      <c r="B1386" s="724" t="s">
        <v>2111</v>
      </c>
      <c r="C1386" s="724" t="s">
        <v>2402</v>
      </c>
      <c r="D1386" s="805" t="s">
        <v>4071</v>
      </c>
      <c r="E1386" s="806" t="s">
        <v>2421</v>
      </c>
      <c r="F1386" s="724" t="s">
        <v>2394</v>
      </c>
      <c r="G1386" s="724" t="s">
        <v>3474</v>
      </c>
      <c r="H1386" s="724" t="s">
        <v>975</v>
      </c>
      <c r="I1386" s="724" t="s">
        <v>1535</v>
      </c>
      <c r="J1386" s="724" t="s">
        <v>1536</v>
      </c>
      <c r="K1386" s="724" t="s">
        <v>2332</v>
      </c>
      <c r="L1386" s="725">
        <v>63.75</v>
      </c>
      <c r="M1386" s="725">
        <v>63.75</v>
      </c>
      <c r="N1386" s="724">
        <v>1</v>
      </c>
      <c r="O1386" s="807">
        <v>0.5</v>
      </c>
      <c r="P1386" s="725">
        <v>63.75</v>
      </c>
      <c r="Q1386" s="740">
        <v>1</v>
      </c>
      <c r="R1386" s="724">
        <v>1</v>
      </c>
      <c r="S1386" s="740">
        <v>1</v>
      </c>
      <c r="T1386" s="807">
        <v>0.5</v>
      </c>
      <c r="U1386" s="763">
        <v>1</v>
      </c>
    </row>
    <row r="1387" spans="1:21" ht="14.4" customHeight="1" x14ac:dyDescent="0.3">
      <c r="A1387" s="723">
        <v>4</v>
      </c>
      <c r="B1387" s="724" t="s">
        <v>2111</v>
      </c>
      <c r="C1387" s="724" t="s">
        <v>2402</v>
      </c>
      <c r="D1387" s="805" t="s">
        <v>4071</v>
      </c>
      <c r="E1387" s="806" t="s">
        <v>2421</v>
      </c>
      <c r="F1387" s="724" t="s">
        <v>2394</v>
      </c>
      <c r="G1387" s="724" t="s">
        <v>3071</v>
      </c>
      <c r="H1387" s="724" t="s">
        <v>563</v>
      </c>
      <c r="I1387" s="724" t="s">
        <v>3072</v>
      </c>
      <c r="J1387" s="724" t="s">
        <v>3073</v>
      </c>
      <c r="K1387" s="724" t="s">
        <v>3074</v>
      </c>
      <c r="L1387" s="725">
        <v>96.81</v>
      </c>
      <c r="M1387" s="725">
        <v>2807.4900000000007</v>
      </c>
      <c r="N1387" s="724">
        <v>29</v>
      </c>
      <c r="O1387" s="807">
        <v>8</v>
      </c>
      <c r="P1387" s="725">
        <v>1645.7700000000002</v>
      </c>
      <c r="Q1387" s="740">
        <v>0.58620689655172409</v>
      </c>
      <c r="R1387" s="724">
        <v>17</v>
      </c>
      <c r="S1387" s="740">
        <v>0.58620689655172409</v>
      </c>
      <c r="T1387" s="807">
        <v>4.5</v>
      </c>
      <c r="U1387" s="763">
        <v>0.5625</v>
      </c>
    </row>
    <row r="1388" spans="1:21" ht="14.4" customHeight="1" x14ac:dyDescent="0.3">
      <c r="A1388" s="723">
        <v>4</v>
      </c>
      <c r="B1388" s="724" t="s">
        <v>2111</v>
      </c>
      <c r="C1388" s="724" t="s">
        <v>2402</v>
      </c>
      <c r="D1388" s="805" t="s">
        <v>4071</v>
      </c>
      <c r="E1388" s="806" t="s">
        <v>2421</v>
      </c>
      <c r="F1388" s="724" t="s">
        <v>2394</v>
      </c>
      <c r="G1388" s="724" t="s">
        <v>3980</v>
      </c>
      <c r="H1388" s="724" t="s">
        <v>563</v>
      </c>
      <c r="I1388" s="724" t="s">
        <v>3981</v>
      </c>
      <c r="J1388" s="724" t="s">
        <v>3982</v>
      </c>
      <c r="K1388" s="724" t="s">
        <v>3983</v>
      </c>
      <c r="L1388" s="725">
        <v>0</v>
      </c>
      <c r="M1388" s="725">
        <v>0</v>
      </c>
      <c r="N1388" s="724">
        <v>2</v>
      </c>
      <c r="O1388" s="807">
        <v>0.5</v>
      </c>
      <c r="P1388" s="725">
        <v>0</v>
      </c>
      <c r="Q1388" s="740"/>
      <c r="R1388" s="724">
        <v>2</v>
      </c>
      <c r="S1388" s="740">
        <v>1</v>
      </c>
      <c r="T1388" s="807">
        <v>0.5</v>
      </c>
      <c r="U1388" s="763">
        <v>1</v>
      </c>
    </row>
    <row r="1389" spans="1:21" ht="14.4" customHeight="1" x14ac:dyDescent="0.3">
      <c r="A1389" s="723">
        <v>4</v>
      </c>
      <c r="B1389" s="724" t="s">
        <v>2111</v>
      </c>
      <c r="C1389" s="724" t="s">
        <v>2402</v>
      </c>
      <c r="D1389" s="805" t="s">
        <v>4071</v>
      </c>
      <c r="E1389" s="806" t="s">
        <v>2421</v>
      </c>
      <c r="F1389" s="724" t="s">
        <v>2394</v>
      </c>
      <c r="G1389" s="724" t="s">
        <v>2577</v>
      </c>
      <c r="H1389" s="724" t="s">
        <v>563</v>
      </c>
      <c r="I1389" s="724" t="s">
        <v>3169</v>
      </c>
      <c r="J1389" s="724" t="s">
        <v>3080</v>
      </c>
      <c r="K1389" s="724" t="s">
        <v>3170</v>
      </c>
      <c r="L1389" s="725">
        <v>133.94</v>
      </c>
      <c r="M1389" s="725">
        <v>3482.4400000000005</v>
      </c>
      <c r="N1389" s="724">
        <v>26</v>
      </c>
      <c r="O1389" s="807">
        <v>14</v>
      </c>
      <c r="P1389" s="725">
        <v>2410.9200000000005</v>
      </c>
      <c r="Q1389" s="740">
        <v>0.6923076923076924</v>
      </c>
      <c r="R1389" s="724">
        <v>18</v>
      </c>
      <c r="S1389" s="740">
        <v>0.69230769230769229</v>
      </c>
      <c r="T1389" s="807">
        <v>10</v>
      </c>
      <c r="U1389" s="763">
        <v>0.7142857142857143</v>
      </c>
    </row>
    <row r="1390" spans="1:21" ht="14.4" customHeight="1" x14ac:dyDescent="0.3">
      <c r="A1390" s="723">
        <v>4</v>
      </c>
      <c r="B1390" s="724" t="s">
        <v>2111</v>
      </c>
      <c r="C1390" s="724" t="s">
        <v>2402</v>
      </c>
      <c r="D1390" s="805" t="s">
        <v>4071</v>
      </c>
      <c r="E1390" s="806" t="s">
        <v>2421</v>
      </c>
      <c r="F1390" s="724" t="s">
        <v>2395</v>
      </c>
      <c r="G1390" s="724" t="s">
        <v>2508</v>
      </c>
      <c r="H1390" s="724" t="s">
        <v>563</v>
      </c>
      <c r="I1390" s="724" t="s">
        <v>2511</v>
      </c>
      <c r="J1390" s="724" t="s">
        <v>2510</v>
      </c>
      <c r="K1390" s="724"/>
      <c r="L1390" s="725">
        <v>0</v>
      </c>
      <c r="M1390" s="725">
        <v>0</v>
      </c>
      <c r="N1390" s="724">
        <v>2</v>
      </c>
      <c r="O1390" s="807">
        <v>2</v>
      </c>
      <c r="P1390" s="725">
        <v>0</v>
      </c>
      <c r="Q1390" s="740"/>
      <c r="R1390" s="724">
        <v>2</v>
      </c>
      <c r="S1390" s="740">
        <v>1</v>
      </c>
      <c r="T1390" s="807">
        <v>2</v>
      </c>
      <c r="U1390" s="763">
        <v>1</v>
      </c>
    </row>
    <row r="1391" spans="1:21" ht="14.4" customHeight="1" x14ac:dyDescent="0.3">
      <c r="A1391" s="723">
        <v>4</v>
      </c>
      <c r="B1391" s="724" t="s">
        <v>2111</v>
      </c>
      <c r="C1391" s="724" t="s">
        <v>2402</v>
      </c>
      <c r="D1391" s="805" t="s">
        <v>4071</v>
      </c>
      <c r="E1391" s="806" t="s">
        <v>2438</v>
      </c>
      <c r="F1391" s="724" t="s">
        <v>2394</v>
      </c>
      <c r="G1391" s="724" t="s">
        <v>3133</v>
      </c>
      <c r="H1391" s="724" t="s">
        <v>563</v>
      </c>
      <c r="I1391" s="724" t="s">
        <v>3774</v>
      </c>
      <c r="J1391" s="724" t="s">
        <v>3135</v>
      </c>
      <c r="K1391" s="724" t="s">
        <v>3775</v>
      </c>
      <c r="L1391" s="725">
        <v>61.44</v>
      </c>
      <c r="M1391" s="725">
        <v>61.44</v>
      </c>
      <c r="N1391" s="724">
        <v>1</v>
      </c>
      <c r="O1391" s="807">
        <v>0.5</v>
      </c>
      <c r="P1391" s="725">
        <v>61.44</v>
      </c>
      <c r="Q1391" s="740">
        <v>1</v>
      </c>
      <c r="R1391" s="724">
        <v>1</v>
      </c>
      <c r="S1391" s="740">
        <v>1</v>
      </c>
      <c r="T1391" s="807">
        <v>0.5</v>
      </c>
      <c r="U1391" s="763">
        <v>1</v>
      </c>
    </row>
    <row r="1392" spans="1:21" ht="14.4" customHeight="1" x14ac:dyDescent="0.3">
      <c r="A1392" s="723">
        <v>4</v>
      </c>
      <c r="B1392" s="724" t="s">
        <v>2111</v>
      </c>
      <c r="C1392" s="724" t="s">
        <v>2402</v>
      </c>
      <c r="D1392" s="805" t="s">
        <v>4071</v>
      </c>
      <c r="E1392" s="806" t="s">
        <v>2438</v>
      </c>
      <c r="F1392" s="724" t="s">
        <v>2394</v>
      </c>
      <c r="G1392" s="724" t="s">
        <v>3984</v>
      </c>
      <c r="H1392" s="724" t="s">
        <v>975</v>
      </c>
      <c r="I1392" s="724" t="s">
        <v>1843</v>
      </c>
      <c r="J1392" s="724" t="s">
        <v>2374</v>
      </c>
      <c r="K1392" s="724" t="s">
        <v>2218</v>
      </c>
      <c r="L1392" s="725">
        <v>69.16</v>
      </c>
      <c r="M1392" s="725">
        <v>69.16</v>
      </c>
      <c r="N1392" s="724">
        <v>1</v>
      </c>
      <c r="O1392" s="807">
        <v>0.5</v>
      </c>
      <c r="P1392" s="725"/>
      <c r="Q1392" s="740">
        <v>0</v>
      </c>
      <c r="R1392" s="724"/>
      <c r="S1392" s="740">
        <v>0</v>
      </c>
      <c r="T1392" s="807"/>
      <c r="U1392" s="763">
        <v>0</v>
      </c>
    </row>
    <row r="1393" spans="1:21" ht="14.4" customHeight="1" x14ac:dyDescent="0.3">
      <c r="A1393" s="723">
        <v>4</v>
      </c>
      <c r="B1393" s="724" t="s">
        <v>2111</v>
      </c>
      <c r="C1393" s="724" t="s">
        <v>2402</v>
      </c>
      <c r="D1393" s="805" t="s">
        <v>4071</v>
      </c>
      <c r="E1393" s="806" t="s">
        <v>2438</v>
      </c>
      <c r="F1393" s="724" t="s">
        <v>2394</v>
      </c>
      <c r="G1393" s="724" t="s">
        <v>3195</v>
      </c>
      <c r="H1393" s="724" t="s">
        <v>563</v>
      </c>
      <c r="I1393" s="724" t="s">
        <v>3985</v>
      </c>
      <c r="J1393" s="724" t="s">
        <v>1348</v>
      </c>
      <c r="K1393" s="724" t="s">
        <v>3907</v>
      </c>
      <c r="L1393" s="725">
        <v>91.11</v>
      </c>
      <c r="M1393" s="725">
        <v>273.33</v>
      </c>
      <c r="N1393" s="724">
        <v>3</v>
      </c>
      <c r="O1393" s="807">
        <v>2</v>
      </c>
      <c r="P1393" s="725"/>
      <c r="Q1393" s="740">
        <v>0</v>
      </c>
      <c r="R1393" s="724"/>
      <c r="S1393" s="740">
        <v>0</v>
      </c>
      <c r="T1393" s="807"/>
      <c r="U1393" s="763">
        <v>0</v>
      </c>
    </row>
    <row r="1394" spans="1:21" ht="14.4" customHeight="1" x14ac:dyDescent="0.3">
      <c r="A1394" s="723">
        <v>4</v>
      </c>
      <c r="B1394" s="724" t="s">
        <v>2111</v>
      </c>
      <c r="C1394" s="724" t="s">
        <v>2402</v>
      </c>
      <c r="D1394" s="805" t="s">
        <v>4071</v>
      </c>
      <c r="E1394" s="806" t="s">
        <v>2438</v>
      </c>
      <c r="F1394" s="724" t="s">
        <v>2394</v>
      </c>
      <c r="G1394" s="724" t="s">
        <v>3195</v>
      </c>
      <c r="H1394" s="724" t="s">
        <v>563</v>
      </c>
      <c r="I1394" s="724" t="s">
        <v>3906</v>
      </c>
      <c r="J1394" s="724" t="s">
        <v>1348</v>
      </c>
      <c r="K1394" s="724" t="s">
        <v>3907</v>
      </c>
      <c r="L1394" s="725">
        <v>91.11</v>
      </c>
      <c r="M1394" s="725">
        <v>364.44</v>
      </c>
      <c r="N1394" s="724">
        <v>4</v>
      </c>
      <c r="O1394" s="807">
        <v>1.5</v>
      </c>
      <c r="P1394" s="725">
        <v>364.44</v>
      </c>
      <c r="Q1394" s="740">
        <v>1</v>
      </c>
      <c r="R1394" s="724">
        <v>4</v>
      </c>
      <c r="S1394" s="740">
        <v>1</v>
      </c>
      <c r="T1394" s="807">
        <v>1.5</v>
      </c>
      <c r="U1394" s="763">
        <v>1</v>
      </c>
    </row>
    <row r="1395" spans="1:21" ht="14.4" customHeight="1" x14ac:dyDescent="0.3">
      <c r="A1395" s="723">
        <v>4</v>
      </c>
      <c r="B1395" s="724" t="s">
        <v>2111</v>
      </c>
      <c r="C1395" s="724" t="s">
        <v>2402</v>
      </c>
      <c r="D1395" s="805" t="s">
        <v>4071</v>
      </c>
      <c r="E1395" s="806" t="s">
        <v>2438</v>
      </c>
      <c r="F1395" s="724" t="s">
        <v>2394</v>
      </c>
      <c r="G1395" s="724" t="s">
        <v>2634</v>
      </c>
      <c r="H1395" s="724" t="s">
        <v>975</v>
      </c>
      <c r="I1395" s="724" t="s">
        <v>1630</v>
      </c>
      <c r="J1395" s="724" t="s">
        <v>2315</v>
      </c>
      <c r="K1395" s="724" t="s">
        <v>2316</v>
      </c>
      <c r="L1395" s="725">
        <v>3231.81</v>
      </c>
      <c r="M1395" s="725">
        <v>12927.24</v>
      </c>
      <c r="N1395" s="724">
        <v>4</v>
      </c>
      <c r="O1395" s="807">
        <v>0.5</v>
      </c>
      <c r="P1395" s="725"/>
      <c r="Q1395" s="740">
        <v>0</v>
      </c>
      <c r="R1395" s="724"/>
      <c r="S1395" s="740">
        <v>0</v>
      </c>
      <c r="T1395" s="807"/>
      <c r="U1395" s="763">
        <v>0</v>
      </c>
    </row>
    <row r="1396" spans="1:21" ht="14.4" customHeight="1" x14ac:dyDescent="0.3">
      <c r="A1396" s="723">
        <v>4</v>
      </c>
      <c r="B1396" s="724" t="s">
        <v>2111</v>
      </c>
      <c r="C1396" s="724" t="s">
        <v>2402</v>
      </c>
      <c r="D1396" s="805" t="s">
        <v>4071</v>
      </c>
      <c r="E1396" s="806" t="s">
        <v>2438</v>
      </c>
      <c r="F1396" s="724" t="s">
        <v>2394</v>
      </c>
      <c r="G1396" s="724" t="s">
        <v>2487</v>
      </c>
      <c r="H1396" s="724" t="s">
        <v>563</v>
      </c>
      <c r="I1396" s="724" t="s">
        <v>838</v>
      </c>
      <c r="J1396" s="724" t="s">
        <v>2488</v>
      </c>
      <c r="K1396" s="724" t="s">
        <v>2489</v>
      </c>
      <c r="L1396" s="725">
        <v>0</v>
      </c>
      <c r="M1396" s="725">
        <v>0</v>
      </c>
      <c r="N1396" s="724">
        <v>2</v>
      </c>
      <c r="O1396" s="807">
        <v>1</v>
      </c>
      <c r="P1396" s="725">
        <v>0</v>
      </c>
      <c r="Q1396" s="740"/>
      <c r="R1396" s="724">
        <v>2</v>
      </c>
      <c r="S1396" s="740">
        <v>1</v>
      </c>
      <c r="T1396" s="807">
        <v>1</v>
      </c>
      <c r="U1396" s="763">
        <v>1</v>
      </c>
    </row>
    <row r="1397" spans="1:21" ht="14.4" customHeight="1" x14ac:dyDescent="0.3">
      <c r="A1397" s="723">
        <v>4</v>
      </c>
      <c r="B1397" s="724" t="s">
        <v>2111</v>
      </c>
      <c r="C1397" s="724" t="s">
        <v>2402</v>
      </c>
      <c r="D1397" s="805" t="s">
        <v>4071</v>
      </c>
      <c r="E1397" s="806" t="s">
        <v>2438</v>
      </c>
      <c r="F1397" s="724" t="s">
        <v>2394</v>
      </c>
      <c r="G1397" s="724" t="s">
        <v>3058</v>
      </c>
      <c r="H1397" s="724" t="s">
        <v>563</v>
      </c>
      <c r="I1397" s="724" t="s">
        <v>1592</v>
      </c>
      <c r="J1397" s="724" t="s">
        <v>1593</v>
      </c>
      <c r="K1397" s="724" t="s">
        <v>3059</v>
      </c>
      <c r="L1397" s="725">
        <v>48.09</v>
      </c>
      <c r="M1397" s="725">
        <v>96.18</v>
      </c>
      <c r="N1397" s="724">
        <v>2</v>
      </c>
      <c r="O1397" s="807">
        <v>1</v>
      </c>
      <c r="P1397" s="725"/>
      <c r="Q1397" s="740">
        <v>0</v>
      </c>
      <c r="R1397" s="724"/>
      <c r="S1397" s="740">
        <v>0</v>
      </c>
      <c r="T1397" s="807"/>
      <c r="U1397" s="763">
        <v>0</v>
      </c>
    </row>
    <row r="1398" spans="1:21" ht="14.4" customHeight="1" x14ac:dyDescent="0.3">
      <c r="A1398" s="723">
        <v>4</v>
      </c>
      <c r="B1398" s="724" t="s">
        <v>2111</v>
      </c>
      <c r="C1398" s="724" t="s">
        <v>2402</v>
      </c>
      <c r="D1398" s="805" t="s">
        <v>4071</v>
      </c>
      <c r="E1398" s="806" t="s">
        <v>2438</v>
      </c>
      <c r="F1398" s="724" t="s">
        <v>2394</v>
      </c>
      <c r="G1398" s="724" t="s">
        <v>3144</v>
      </c>
      <c r="H1398" s="724" t="s">
        <v>563</v>
      </c>
      <c r="I1398" s="724" t="s">
        <v>3145</v>
      </c>
      <c r="J1398" s="724" t="s">
        <v>2019</v>
      </c>
      <c r="K1398" s="724" t="s">
        <v>2473</v>
      </c>
      <c r="L1398" s="725">
        <v>98.75</v>
      </c>
      <c r="M1398" s="725">
        <v>197.5</v>
      </c>
      <c r="N1398" s="724">
        <v>2</v>
      </c>
      <c r="O1398" s="807">
        <v>1</v>
      </c>
      <c r="P1398" s="725">
        <v>197.5</v>
      </c>
      <c r="Q1398" s="740">
        <v>1</v>
      </c>
      <c r="R1398" s="724">
        <v>2</v>
      </c>
      <c r="S1398" s="740">
        <v>1</v>
      </c>
      <c r="T1398" s="807">
        <v>1</v>
      </c>
      <c r="U1398" s="763">
        <v>1</v>
      </c>
    </row>
    <row r="1399" spans="1:21" ht="14.4" customHeight="1" x14ac:dyDescent="0.3">
      <c r="A1399" s="723">
        <v>4</v>
      </c>
      <c r="B1399" s="724" t="s">
        <v>2111</v>
      </c>
      <c r="C1399" s="724" t="s">
        <v>2402</v>
      </c>
      <c r="D1399" s="805" t="s">
        <v>4071</v>
      </c>
      <c r="E1399" s="806" t="s">
        <v>2438</v>
      </c>
      <c r="F1399" s="724" t="s">
        <v>2394</v>
      </c>
      <c r="G1399" s="724" t="s">
        <v>2474</v>
      </c>
      <c r="H1399" s="724" t="s">
        <v>563</v>
      </c>
      <c r="I1399" s="724" t="s">
        <v>3709</v>
      </c>
      <c r="J1399" s="724" t="s">
        <v>2476</v>
      </c>
      <c r="K1399" s="724" t="s">
        <v>2616</v>
      </c>
      <c r="L1399" s="725">
        <v>0</v>
      </c>
      <c r="M1399" s="725">
        <v>0</v>
      </c>
      <c r="N1399" s="724">
        <v>2</v>
      </c>
      <c r="O1399" s="807">
        <v>1</v>
      </c>
      <c r="P1399" s="725"/>
      <c r="Q1399" s="740"/>
      <c r="R1399" s="724"/>
      <c r="S1399" s="740">
        <v>0</v>
      </c>
      <c r="T1399" s="807"/>
      <c r="U1399" s="763">
        <v>0</v>
      </c>
    </row>
    <row r="1400" spans="1:21" ht="14.4" customHeight="1" x14ac:dyDescent="0.3">
      <c r="A1400" s="723">
        <v>4</v>
      </c>
      <c r="B1400" s="724" t="s">
        <v>2111</v>
      </c>
      <c r="C1400" s="724" t="s">
        <v>2402</v>
      </c>
      <c r="D1400" s="805" t="s">
        <v>4071</v>
      </c>
      <c r="E1400" s="806" t="s">
        <v>2438</v>
      </c>
      <c r="F1400" s="724" t="s">
        <v>2394</v>
      </c>
      <c r="G1400" s="724" t="s">
        <v>3150</v>
      </c>
      <c r="H1400" s="724" t="s">
        <v>563</v>
      </c>
      <c r="I1400" s="724" t="s">
        <v>3684</v>
      </c>
      <c r="J1400" s="724" t="s">
        <v>3152</v>
      </c>
      <c r="K1400" s="724" t="s">
        <v>3153</v>
      </c>
      <c r="L1400" s="725">
        <v>140.72</v>
      </c>
      <c r="M1400" s="725">
        <v>3236.5600000000004</v>
      </c>
      <c r="N1400" s="724">
        <v>23</v>
      </c>
      <c r="O1400" s="807">
        <v>3</v>
      </c>
      <c r="P1400" s="725">
        <v>2673.6800000000003</v>
      </c>
      <c r="Q1400" s="740">
        <v>0.82608695652173914</v>
      </c>
      <c r="R1400" s="724">
        <v>19</v>
      </c>
      <c r="S1400" s="740">
        <v>0.82608695652173914</v>
      </c>
      <c r="T1400" s="807">
        <v>2.5</v>
      </c>
      <c r="U1400" s="763">
        <v>0.83333333333333337</v>
      </c>
    </row>
    <row r="1401" spans="1:21" ht="14.4" customHeight="1" x14ac:dyDescent="0.3">
      <c r="A1401" s="723">
        <v>4</v>
      </c>
      <c r="B1401" s="724" t="s">
        <v>2111</v>
      </c>
      <c r="C1401" s="724" t="s">
        <v>2402</v>
      </c>
      <c r="D1401" s="805" t="s">
        <v>4071</v>
      </c>
      <c r="E1401" s="806" t="s">
        <v>2438</v>
      </c>
      <c r="F1401" s="724" t="s">
        <v>2394</v>
      </c>
      <c r="G1401" s="724" t="s">
        <v>3150</v>
      </c>
      <c r="H1401" s="724" t="s">
        <v>563</v>
      </c>
      <c r="I1401" s="724" t="s">
        <v>3151</v>
      </c>
      <c r="J1401" s="724" t="s">
        <v>3152</v>
      </c>
      <c r="K1401" s="724" t="s">
        <v>3153</v>
      </c>
      <c r="L1401" s="725">
        <v>140.72</v>
      </c>
      <c r="M1401" s="725">
        <v>1125.76</v>
      </c>
      <c r="N1401" s="724">
        <v>8</v>
      </c>
      <c r="O1401" s="807">
        <v>2</v>
      </c>
      <c r="P1401" s="725">
        <v>562.88</v>
      </c>
      <c r="Q1401" s="740">
        <v>0.5</v>
      </c>
      <c r="R1401" s="724">
        <v>4</v>
      </c>
      <c r="S1401" s="740">
        <v>0.5</v>
      </c>
      <c r="T1401" s="807">
        <v>1</v>
      </c>
      <c r="U1401" s="763">
        <v>0.5</v>
      </c>
    </row>
    <row r="1402" spans="1:21" ht="14.4" customHeight="1" x14ac:dyDescent="0.3">
      <c r="A1402" s="723">
        <v>4</v>
      </c>
      <c r="B1402" s="724" t="s">
        <v>2111</v>
      </c>
      <c r="C1402" s="724" t="s">
        <v>2402</v>
      </c>
      <c r="D1402" s="805" t="s">
        <v>4071</v>
      </c>
      <c r="E1402" s="806" t="s">
        <v>2438</v>
      </c>
      <c r="F1402" s="724" t="s">
        <v>2394</v>
      </c>
      <c r="G1402" s="724" t="s">
        <v>2547</v>
      </c>
      <c r="H1402" s="724" t="s">
        <v>563</v>
      </c>
      <c r="I1402" s="724" t="s">
        <v>738</v>
      </c>
      <c r="J1402" s="724" t="s">
        <v>739</v>
      </c>
      <c r="K1402" s="724" t="s">
        <v>2548</v>
      </c>
      <c r="L1402" s="725">
        <v>53.57</v>
      </c>
      <c r="M1402" s="725">
        <v>107.14</v>
      </c>
      <c r="N1402" s="724">
        <v>2</v>
      </c>
      <c r="O1402" s="807">
        <v>0.5</v>
      </c>
      <c r="P1402" s="725">
        <v>107.14</v>
      </c>
      <c r="Q1402" s="740">
        <v>1</v>
      </c>
      <c r="R1402" s="724">
        <v>2</v>
      </c>
      <c r="S1402" s="740">
        <v>1</v>
      </c>
      <c r="T1402" s="807">
        <v>0.5</v>
      </c>
      <c r="U1402" s="763">
        <v>1</v>
      </c>
    </row>
    <row r="1403" spans="1:21" ht="14.4" customHeight="1" x14ac:dyDescent="0.3">
      <c r="A1403" s="723">
        <v>4</v>
      </c>
      <c r="B1403" s="724" t="s">
        <v>2111</v>
      </c>
      <c r="C1403" s="724" t="s">
        <v>2402</v>
      </c>
      <c r="D1403" s="805" t="s">
        <v>4071</v>
      </c>
      <c r="E1403" s="806" t="s">
        <v>2438</v>
      </c>
      <c r="F1403" s="724" t="s">
        <v>2394</v>
      </c>
      <c r="G1403" s="724" t="s">
        <v>2596</v>
      </c>
      <c r="H1403" s="724" t="s">
        <v>563</v>
      </c>
      <c r="I1403" s="724" t="s">
        <v>1860</v>
      </c>
      <c r="J1403" s="724" t="s">
        <v>1861</v>
      </c>
      <c r="K1403" s="724" t="s">
        <v>2597</v>
      </c>
      <c r="L1403" s="725">
        <v>34.19</v>
      </c>
      <c r="M1403" s="725">
        <v>68.38</v>
      </c>
      <c r="N1403" s="724">
        <v>2</v>
      </c>
      <c r="O1403" s="807">
        <v>0.5</v>
      </c>
      <c r="P1403" s="725">
        <v>68.38</v>
      </c>
      <c r="Q1403" s="740">
        <v>1</v>
      </c>
      <c r="R1403" s="724">
        <v>2</v>
      </c>
      <c r="S1403" s="740">
        <v>1</v>
      </c>
      <c r="T1403" s="807">
        <v>0.5</v>
      </c>
      <c r="U1403" s="763">
        <v>1</v>
      </c>
    </row>
    <row r="1404" spans="1:21" ht="14.4" customHeight="1" x14ac:dyDescent="0.3">
      <c r="A1404" s="723">
        <v>4</v>
      </c>
      <c r="B1404" s="724" t="s">
        <v>2111</v>
      </c>
      <c r="C1404" s="724" t="s">
        <v>2402</v>
      </c>
      <c r="D1404" s="805" t="s">
        <v>4071</v>
      </c>
      <c r="E1404" s="806" t="s">
        <v>2438</v>
      </c>
      <c r="F1404" s="724" t="s">
        <v>2394</v>
      </c>
      <c r="G1404" s="724" t="s">
        <v>2512</v>
      </c>
      <c r="H1404" s="724" t="s">
        <v>563</v>
      </c>
      <c r="I1404" s="724" t="s">
        <v>2567</v>
      </c>
      <c r="J1404" s="724" t="s">
        <v>1465</v>
      </c>
      <c r="K1404" s="724" t="s">
        <v>2536</v>
      </c>
      <c r="L1404" s="725">
        <v>374.79</v>
      </c>
      <c r="M1404" s="725">
        <v>1124.3700000000001</v>
      </c>
      <c r="N1404" s="724">
        <v>3</v>
      </c>
      <c r="O1404" s="807">
        <v>0.5</v>
      </c>
      <c r="P1404" s="725">
        <v>1124.3700000000001</v>
      </c>
      <c r="Q1404" s="740">
        <v>1</v>
      </c>
      <c r="R1404" s="724">
        <v>3</v>
      </c>
      <c r="S1404" s="740">
        <v>1</v>
      </c>
      <c r="T1404" s="807">
        <v>0.5</v>
      </c>
      <c r="U1404" s="763">
        <v>1</v>
      </c>
    </row>
    <row r="1405" spans="1:21" ht="14.4" customHeight="1" x14ac:dyDescent="0.3">
      <c r="A1405" s="723">
        <v>4</v>
      </c>
      <c r="B1405" s="724" t="s">
        <v>2111</v>
      </c>
      <c r="C1405" s="724" t="s">
        <v>2402</v>
      </c>
      <c r="D1405" s="805" t="s">
        <v>4071</v>
      </c>
      <c r="E1405" s="806" t="s">
        <v>2438</v>
      </c>
      <c r="F1405" s="724" t="s">
        <v>2394</v>
      </c>
      <c r="G1405" s="724" t="s">
        <v>2512</v>
      </c>
      <c r="H1405" s="724" t="s">
        <v>563</v>
      </c>
      <c r="I1405" s="724" t="s">
        <v>2513</v>
      </c>
      <c r="J1405" s="724" t="s">
        <v>1465</v>
      </c>
      <c r="K1405" s="724" t="s">
        <v>2514</v>
      </c>
      <c r="L1405" s="725">
        <v>0</v>
      </c>
      <c r="M1405" s="725">
        <v>0</v>
      </c>
      <c r="N1405" s="724">
        <v>2</v>
      </c>
      <c r="O1405" s="807">
        <v>1</v>
      </c>
      <c r="P1405" s="725"/>
      <c r="Q1405" s="740"/>
      <c r="R1405" s="724"/>
      <c r="S1405" s="740">
        <v>0</v>
      </c>
      <c r="T1405" s="807"/>
      <c r="U1405" s="763">
        <v>0</v>
      </c>
    </row>
    <row r="1406" spans="1:21" ht="14.4" customHeight="1" x14ac:dyDescent="0.3">
      <c r="A1406" s="723">
        <v>4</v>
      </c>
      <c r="B1406" s="724" t="s">
        <v>2111</v>
      </c>
      <c r="C1406" s="724" t="s">
        <v>2402</v>
      </c>
      <c r="D1406" s="805" t="s">
        <v>4071</v>
      </c>
      <c r="E1406" s="806" t="s">
        <v>2438</v>
      </c>
      <c r="F1406" s="724" t="s">
        <v>2394</v>
      </c>
      <c r="G1406" s="724" t="s">
        <v>2515</v>
      </c>
      <c r="H1406" s="724" t="s">
        <v>563</v>
      </c>
      <c r="I1406" s="724" t="s">
        <v>2516</v>
      </c>
      <c r="J1406" s="724" t="s">
        <v>1483</v>
      </c>
      <c r="K1406" s="724" t="s">
        <v>2517</v>
      </c>
      <c r="L1406" s="725">
        <v>301.2</v>
      </c>
      <c r="M1406" s="725">
        <v>903.59999999999991</v>
      </c>
      <c r="N1406" s="724">
        <v>3</v>
      </c>
      <c r="O1406" s="807">
        <v>2</v>
      </c>
      <c r="P1406" s="725">
        <v>903.59999999999991</v>
      </c>
      <c r="Q1406" s="740">
        <v>1</v>
      </c>
      <c r="R1406" s="724">
        <v>3</v>
      </c>
      <c r="S1406" s="740">
        <v>1</v>
      </c>
      <c r="T1406" s="807">
        <v>2</v>
      </c>
      <c r="U1406" s="763">
        <v>1</v>
      </c>
    </row>
    <row r="1407" spans="1:21" ht="14.4" customHeight="1" x14ac:dyDescent="0.3">
      <c r="A1407" s="723">
        <v>4</v>
      </c>
      <c r="B1407" s="724" t="s">
        <v>2111</v>
      </c>
      <c r="C1407" s="724" t="s">
        <v>2402</v>
      </c>
      <c r="D1407" s="805" t="s">
        <v>4071</v>
      </c>
      <c r="E1407" s="806" t="s">
        <v>2438</v>
      </c>
      <c r="F1407" s="724" t="s">
        <v>2394</v>
      </c>
      <c r="G1407" s="724" t="s">
        <v>2515</v>
      </c>
      <c r="H1407" s="724" t="s">
        <v>563</v>
      </c>
      <c r="I1407" s="724" t="s">
        <v>2554</v>
      </c>
      <c r="J1407" s="724" t="s">
        <v>1483</v>
      </c>
      <c r="K1407" s="724" t="s">
        <v>2555</v>
      </c>
      <c r="L1407" s="725">
        <v>57.64</v>
      </c>
      <c r="M1407" s="725">
        <v>57.64</v>
      </c>
      <c r="N1407" s="724">
        <v>1</v>
      </c>
      <c r="O1407" s="807">
        <v>0.5</v>
      </c>
      <c r="P1407" s="725">
        <v>57.64</v>
      </c>
      <c r="Q1407" s="740">
        <v>1</v>
      </c>
      <c r="R1407" s="724">
        <v>1</v>
      </c>
      <c r="S1407" s="740">
        <v>1</v>
      </c>
      <c r="T1407" s="807">
        <v>0.5</v>
      </c>
      <c r="U1407" s="763">
        <v>1</v>
      </c>
    </row>
    <row r="1408" spans="1:21" ht="14.4" customHeight="1" x14ac:dyDescent="0.3">
      <c r="A1408" s="723">
        <v>4</v>
      </c>
      <c r="B1408" s="724" t="s">
        <v>2111</v>
      </c>
      <c r="C1408" s="724" t="s">
        <v>2402</v>
      </c>
      <c r="D1408" s="805" t="s">
        <v>4071</v>
      </c>
      <c r="E1408" s="806" t="s">
        <v>2438</v>
      </c>
      <c r="F1408" s="724" t="s">
        <v>2394</v>
      </c>
      <c r="G1408" s="724" t="s">
        <v>2515</v>
      </c>
      <c r="H1408" s="724" t="s">
        <v>563</v>
      </c>
      <c r="I1408" s="724" t="s">
        <v>2626</v>
      </c>
      <c r="J1408" s="724" t="s">
        <v>1483</v>
      </c>
      <c r="K1408" s="724" t="s">
        <v>2517</v>
      </c>
      <c r="L1408" s="725">
        <v>185.26</v>
      </c>
      <c r="M1408" s="725">
        <v>2964.1600000000003</v>
      </c>
      <c r="N1408" s="724">
        <v>16</v>
      </c>
      <c r="O1408" s="807">
        <v>7</v>
      </c>
      <c r="P1408" s="725">
        <v>2593.6400000000003</v>
      </c>
      <c r="Q1408" s="740">
        <v>0.875</v>
      </c>
      <c r="R1408" s="724">
        <v>14</v>
      </c>
      <c r="S1408" s="740">
        <v>0.875</v>
      </c>
      <c r="T1408" s="807">
        <v>6</v>
      </c>
      <c r="U1408" s="763">
        <v>0.8571428571428571</v>
      </c>
    </row>
    <row r="1409" spans="1:21" ht="14.4" customHeight="1" x14ac:dyDescent="0.3">
      <c r="A1409" s="723">
        <v>4</v>
      </c>
      <c r="B1409" s="724" t="s">
        <v>2111</v>
      </c>
      <c r="C1409" s="724" t="s">
        <v>2402</v>
      </c>
      <c r="D1409" s="805" t="s">
        <v>4071</v>
      </c>
      <c r="E1409" s="806" t="s">
        <v>2438</v>
      </c>
      <c r="F1409" s="724" t="s">
        <v>2394</v>
      </c>
      <c r="G1409" s="724" t="s">
        <v>2515</v>
      </c>
      <c r="H1409" s="724" t="s">
        <v>563</v>
      </c>
      <c r="I1409" s="724" t="s">
        <v>1482</v>
      </c>
      <c r="J1409" s="724" t="s">
        <v>1483</v>
      </c>
      <c r="K1409" s="724" t="s">
        <v>2517</v>
      </c>
      <c r="L1409" s="725">
        <v>301.2</v>
      </c>
      <c r="M1409" s="725">
        <v>903.59999999999991</v>
      </c>
      <c r="N1409" s="724">
        <v>3</v>
      </c>
      <c r="O1409" s="807">
        <v>1</v>
      </c>
      <c r="P1409" s="725">
        <v>301.2</v>
      </c>
      <c r="Q1409" s="740">
        <v>0.33333333333333337</v>
      </c>
      <c r="R1409" s="724">
        <v>1</v>
      </c>
      <c r="S1409" s="740">
        <v>0.33333333333333331</v>
      </c>
      <c r="T1409" s="807">
        <v>0.5</v>
      </c>
      <c r="U1409" s="763">
        <v>0.5</v>
      </c>
    </row>
    <row r="1410" spans="1:21" ht="14.4" customHeight="1" x14ac:dyDescent="0.3">
      <c r="A1410" s="723">
        <v>4</v>
      </c>
      <c r="B1410" s="724" t="s">
        <v>2111</v>
      </c>
      <c r="C1410" s="724" t="s">
        <v>2402</v>
      </c>
      <c r="D1410" s="805" t="s">
        <v>4071</v>
      </c>
      <c r="E1410" s="806" t="s">
        <v>2438</v>
      </c>
      <c r="F1410" s="724" t="s">
        <v>2394</v>
      </c>
      <c r="G1410" s="724" t="s">
        <v>2454</v>
      </c>
      <c r="H1410" s="724" t="s">
        <v>975</v>
      </c>
      <c r="I1410" s="724" t="s">
        <v>3986</v>
      </c>
      <c r="J1410" s="724" t="s">
        <v>2190</v>
      </c>
      <c r="K1410" s="724" t="s">
        <v>2572</v>
      </c>
      <c r="L1410" s="725">
        <v>205.84</v>
      </c>
      <c r="M1410" s="725">
        <v>823.36</v>
      </c>
      <c r="N1410" s="724">
        <v>4</v>
      </c>
      <c r="O1410" s="807">
        <v>1</v>
      </c>
      <c r="P1410" s="725">
        <v>823.36</v>
      </c>
      <c r="Q1410" s="740">
        <v>1</v>
      </c>
      <c r="R1410" s="724">
        <v>4</v>
      </c>
      <c r="S1410" s="740">
        <v>1</v>
      </c>
      <c r="T1410" s="807">
        <v>1</v>
      </c>
      <c r="U1410" s="763">
        <v>1</v>
      </c>
    </row>
    <row r="1411" spans="1:21" ht="14.4" customHeight="1" x14ac:dyDescent="0.3">
      <c r="A1411" s="723">
        <v>4</v>
      </c>
      <c r="B1411" s="724" t="s">
        <v>2111</v>
      </c>
      <c r="C1411" s="724" t="s">
        <v>2402</v>
      </c>
      <c r="D1411" s="805" t="s">
        <v>4071</v>
      </c>
      <c r="E1411" s="806" t="s">
        <v>2438</v>
      </c>
      <c r="F1411" s="724" t="s">
        <v>2394</v>
      </c>
      <c r="G1411" s="724" t="s">
        <v>2454</v>
      </c>
      <c r="H1411" s="724" t="s">
        <v>975</v>
      </c>
      <c r="I1411" s="724" t="s">
        <v>3987</v>
      </c>
      <c r="J1411" s="724" t="s">
        <v>2190</v>
      </c>
      <c r="K1411" s="724" t="s">
        <v>3497</v>
      </c>
      <c r="L1411" s="725">
        <v>301.2</v>
      </c>
      <c r="M1411" s="725">
        <v>301.2</v>
      </c>
      <c r="N1411" s="724">
        <v>1</v>
      </c>
      <c r="O1411" s="807">
        <v>1</v>
      </c>
      <c r="P1411" s="725">
        <v>301.2</v>
      </c>
      <c r="Q1411" s="740">
        <v>1</v>
      </c>
      <c r="R1411" s="724">
        <v>1</v>
      </c>
      <c r="S1411" s="740">
        <v>1</v>
      </c>
      <c r="T1411" s="807">
        <v>1</v>
      </c>
      <c r="U1411" s="763">
        <v>1</v>
      </c>
    </row>
    <row r="1412" spans="1:21" ht="14.4" customHeight="1" x14ac:dyDescent="0.3">
      <c r="A1412" s="723">
        <v>4</v>
      </c>
      <c r="B1412" s="724" t="s">
        <v>2111</v>
      </c>
      <c r="C1412" s="724" t="s">
        <v>2402</v>
      </c>
      <c r="D1412" s="805" t="s">
        <v>4071</v>
      </c>
      <c r="E1412" s="806" t="s">
        <v>2438</v>
      </c>
      <c r="F1412" s="724" t="s">
        <v>2394</v>
      </c>
      <c r="G1412" s="724" t="s">
        <v>2454</v>
      </c>
      <c r="H1412" s="724" t="s">
        <v>975</v>
      </c>
      <c r="I1412" s="724" t="s">
        <v>2571</v>
      </c>
      <c r="J1412" s="724" t="s">
        <v>2190</v>
      </c>
      <c r="K1412" s="724" t="s">
        <v>2572</v>
      </c>
      <c r="L1412" s="725">
        <v>205.84</v>
      </c>
      <c r="M1412" s="725">
        <v>205.84</v>
      </c>
      <c r="N1412" s="724">
        <v>1</v>
      </c>
      <c r="O1412" s="807">
        <v>0.5</v>
      </c>
      <c r="P1412" s="725">
        <v>205.84</v>
      </c>
      <c r="Q1412" s="740">
        <v>1</v>
      </c>
      <c r="R1412" s="724">
        <v>1</v>
      </c>
      <c r="S1412" s="740">
        <v>1</v>
      </c>
      <c r="T1412" s="807">
        <v>0.5</v>
      </c>
      <c r="U1412" s="763">
        <v>1</v>
      </c>
    </row>
    <row r="1413" spans="1:21" ht="14.4" customHeight="1" x14ac:dyDescent="0.3">
      <c r="A1413" s="723">
        <v>4</v>
      </c>
      <c r="B1413" s="724" t="s">
        <v>2111</v>
      </c>
      <c r="C1413" s="724" t="s">
        <v>2402</v>
      </c>
      <c r="D1413" s="805" t="s">
        <v>4071</v>
      </c>
      <c r="E1413" s="806" t="s">
        <v>2438</v>
      </c>
      <c r="F1413" s="724" t="s">
        <v>2394</v>
      </c>
      <c r="G1413" s="724" t="s">
        <v>2739</v>
      </c>
      <c r="H1413" s="724" t="s">
        <v>563</v>
      </c>
      <c r="I1413" s="724" t="s">
        <v>2740</v>
      </c>
      <c r="J1413" s="724" t="s">
        <v>2034</v>
      </c>
      <c r="K1413" s="724" t="s">
        <v>2741</v>
      </c>
      <c r="L1413" s="725">
        <v>256.67</v>
      </c>
      <c r="M1413" s="725">
        <v>2566.7000000000003</v>
      </c>
      <c r="N1413" s="724">
        <v>10</v>
      </c>
      <c r="O1413" s="807">
        <v>9</v>
      </c>
      <c r="P1413" s="725">
        <v>1540.0200000000002</v>
      </c>
      <c r="Q1413" s="740">
        <v>0.6</v>
      </c>
      <c r="R1413" s="724">
        <v>6</v>
      </c>
      <c r="S1413" s="740">
        <v>0.6</v>
      </c>
      <c r="T1413" s="807">
        <v>5</v>
      </c>
      <c r="U1413" s="763">
        <v>0.55555555555555558</v>
      </c>
    </row>
    <row r="1414" spans="1:21" ht="14.4" customHeight="1" x14ac:dyDescent="0.3">
      <c r="A1414" s="723">
        <v>4</v>
      </c>
      <c r="B1414" s="724" t="s">
        <v>2111</v>
      </c>
      <c r="C1414" s="724" t="s">
        <v>2402</v>
      </c>
      <c r="D1414" s="805" t="s">
        <v>4071</v>
      </c>
      <c r="E1414" s="806" t="s">
        <v>2438</v>
      </c>
      <c r="F1414" s="724" t="s">
        <v>2394</v>
      </c>
      <c r="G1414" s="724" t="s">
        <v>2739</v>
      </c>
      <c r="H1414" s="724" t="s">
        <v>563</v>
      </c>
      <c r="I1414" s="724" t="s">
        <v>2033</v>
      </c>
      <c r="J1414" s="724" t="s">
        <v>3227</v>
      </c>
      <c r="K1414" s="724" t="s">
        <v>2741</v>
      </c>
      <c r="L1414" s="725">
        <v>256.67</v>
      </c>
      <c r="M1414" s="725">
        <v>1796.69</v>
      </c>
      <c r="N1414" s="724">
        <v>7</v>
      </c>
      <c r="O1414" s="807">
        <v>7</v>
      </c>
      <c r="P1414" s="725">
        <v>1283.3500000000001</v>
      </c>
      <c r="Q1414" s="740">
        <v>0.7142857142857143</v>
      </c>
      <c r="R1414" s="724">
        <v>5</v>
      </c>
      <c r="S1414" s="740">
        <v>0.7142857142857143</v>
      </c>
      <c r="T1414" s="807">
        <v>5</v>
      </c>
      <c r="U1414" s="763">
        <v>0.7142857142857143</v>
      </c>
    </row>
    <row r="1415" spans="1:21" ht="14.4" customHeight="1" x14ac:dyDescent="0.3">
      <c r="A1415" s="723">
        <v>4</v>
      </c>
      <c r="B1415" s="724" t="s">
        <v>2111</v>
      </c>
      <c r="C1415" s="724" t="s">
        <v>2402</v>
      </c>
      <c r="D1415" s="805" t="s">
        <v>4071</v>
      </c>
      <c r="E1415" s="806" t="s">
        <v>2438</v>
      </c>
      <c r="F1415" s="724" t="s">
        <v>2394</v>
      </c>
      <c r="G1415" s="724" t="s">
        <v>2457</v>
      </c>
      <c r="H1415" s="724" t="s">
        <v>563</v>
      </c>
      <c r="I1415" s="724" t="s">
        <v>924</v>
      </c>
      <c r="J1415" s="724" t="s">
        <v>925</v>
      </c>
      <c r="K1415" s="724" t="s">
        <v>2458</v>
      </c>
      <c r="L1415" s="725">
        <v>108.44</v>
      </c>
      <c r="M1415" s="725">
        <v>216.88</v>
      </c>
      <c r="N1415" s="724">
        <v>2</v>
      </c>
      <c r="O1415" s="807">
        <v>2</v>
      </c>
      <c r="P1415" s="725">
        <v>216.88</v>
      </c>
      <c r="Q1415" s="740">
        <v>1</v>
      </c>
      <c r="R1415" s="724">
        <v>2</v>
      </c>
      <c r="S1415" s="740">
        <v>1</v>
      </c>
      <c r="T1415" s="807">
        <v>2</v>
      </c>
      <c r="U1415" s="763">
        <v>1</v>
      </c>
    </row>
    <row r="1416" spans="1:21" ht="14.4" customHeight="1" x14ac:dyDescent="0.3">
      <c r="A1416" s="723">
        <v>4</v>
      </c>
      <c r="B1416" s="724" t="s">
        <v>2111</v>
      </c>
      <c r="C1416" s="724" t="s">
        <v>2402</v>
      </c>
      <c r="D1416" s="805" t="s">
        <v>4071</v>
      </c>
      <c r="E1416" s="806" t="s">
        <v>2438</v>
      </c>
      <c r="F1416" s="724" t="s">
        <v>2394</v>
      </c>
      <c r="G1416" s="724" t="s">
        <v>2451</v>
      </c>
      <c r="H1416" s="724" t="s">
        <v>975</v>
      </c>
      <c r="I1416" s="724" t="s">
        <v>999</v>
      </c>
      <c r="J1416" s="724" t="s">
        <v>2263</v>
      </c>
      <c r="K1416" s="724" t="s">
        <v>2264</v>
      </c>
      <c r="L1416" s="725">
        <v>0</v>
      </c>
      <c r="M1416" s="725">
        <v>0</v>
      </c>
      <c r="N1416" s="724">
        <v>4</v>
      </c>
      <c r="O1416" s="807">
        <v>2</v>
      </c>
      <c r="P1416" s="725">
        <v>0</v>
      </c>
      <c r="Q1416" s="740"/>
      <c r="R1416" s="724">
        <v>2</v>
      </c>
      <c r="S1416" s="740">
        <v>0.5</v>
      </c>
      <c r="T1416" s="807">
        <v>1</v>
      </c>
      <c r="U1416" s="763">
        <v>0.5</v>
      </c>
    </row>
    <row r="1417" spans="1:21" ht="14.4" customHeight="1" x14ac:dyDescent="0.3">
      <c r="A1417" s="723">
        <v>4</v>
      </c>
      <c r="B1417" s="724" t="s">
        <v>2111</v>
      </c>
      <c r="C1417" s="724" t="s">
        <v>2402</v>
      </c>
      <c r="D1417" s="805" t="s">
        <v>4071</v>
      </c>
      <c r="E1417" s="806" t="s">
        <v>2438</v>
      </c>
      <c r="F1417" s="724" t="s">
        <v>2394</v>
      </c>
      <c r="G1417" s="724" t="s">
        <v>3071</v>
      </c>
      <c r="H1417" s="724" t="s">
        <v>563</v>
      </c>
      <c r="I1417" s="724" t="s">
        <v>3072</v>
      </c>
      <c r="J1417" s="724" t="s">
        <v>3073</v>
      </c>
      <c r="K1417" s="724" t="s">
        <v>3074</v>
      </c>
      <c r="L1417" s="725">
        <v>96.81</v>
      </c>
      <c r="M1417" s="725">
        <v>968.1</v>
      </c>
      <c r="N1417" s="724">
        <v>10</v>
      </c>
      <c r="O1417" s="807">
        <v>3</v>
      </c>
      <c r="P1417" s="725">
        <v>484.05</v>
      </c>
      <c r="Q1417" s="740">
        <v>0.5</v>
      </c>
      <c r="R1417" s="724">
        <v>5</v>
      </c>
      <c r="S1417" s="740">
        <v>0.5</v>
      </c>
      <c r="T1417" s="807">
        <v>1.5</v>
      </c>
      <c r="U1417" s="763">
        <v>0.5</v>
      </c>
    </row>
    <row r="1418" spans="1:21" ht="14.4" customHeight="1" x14ac:dyDescent="0.3">
      <c r="A1418" s="723">
        <v>4</v>
      </c>
      <c r="B1418" s="724" t="s">
        <v>2111</v>
      </c>
      <c r="C1418" s="724" t="s">
        <v>2402</v>
      </c>
      <c r="D1418" s="805" t="s">
        <v>4071</v>
      </c>
      <c r="E1418" s="806" t="s">
        <v>2438</v>
      </c>
      <c r="F1418" s="724" t="s">
        <v>2394</v>
      </c>
      <c r="G1418" s="724" t="s">
        <v>3967</v>
      </c>
      <c r="H1418" s="724" t="s">
        <v>975</v>
      </c>
      <c r="I1418" s="724" t="s">
        <v>3988</v>
      </c>
      <c r="J1418" s="724" t="s">
        <v>3969</v>
      </c>
      <c r="K1418" s="724" t="s">
        <v>3989</v>
      </c>
      <c r="L1418" s="725">
        <v>145.15</v>
      </c>
      <c r="M1418" s="725">
        <v>1451.5</v>
      </c>
      <c r="N1418" s="724">
        <v>10</v>
      </c>
      <c r="O1418" s="807">
        <v>3</v>
      </c>
      <c r="P1418" s="725">
        <v>1451.5</v>
      </c>
      <c r="Q1418" s="740">
        <v>1</v>
      </c>
      <c r="R1418" s="724">
        <v>10</v>
      </c>
      <c r="S1418" s="740">
        <v>1</v>
      </c>
      <c r="T1418" s="807">
        <v>3</v>
      </c>
      <c r="U1418" s="763">
        <v>1</v>
      </c>
    </row>
    <row r="1419" spans="1:21" ht="14.4" customHeight="1" x14ac:dyDescent="0.3">
      <c r="A1419" s="723">
        <v>4</v>
      </c>
      <c r="B1419" s="724" t="s">
        <v>2111</v>
      </c>
      <c r="C1419" s="724" t="s">
        <v>2402</v>
      </c>
      <c r="D1419" s="805" t="s">
        <v>4071</v>
      </c>
      <c r="E1419" s="806" t="s">
        <v>2438</v>
      </c>
      <c r="F1419" s="724" t="s">
        <v>2394</v>
      </c>
      <c r="G1419" s="724" t="s">
        <v>3925</v>
      </c>
      <c r="H1419" s="724" t="s">
        <v>563</v>
      </c>
      <c r="I1419" s="724" t="s">
        <v>3990</v>
      </c>
      <c r="J1419" s="724" t="s">
        <v>731</v>
      </c>
      <c r="K1419" s="724" t="s">
        <v>3991</v>
      </c>
      <c r="L1419" s="725">
        <v>85.76</v>
      </c>
      <c r="M1419" s="725">
        <v>85.76</v>
      </c>
      <c r="N1419" s="724">
        <v>1</v>
      </c>
      <c r="O1419" s="807">
        <v>0.5</v>
      </c>
      <c r="P1419" s="725">
        <v>85.76</v>
      </c>
      <c r="Q1419" s="740">
        <v>1</v>
      </c>
      <c r="R1419" s="724">
        <v>1</v>
      </c>
      <c r="S1419" s="740">
        <v>1</v>
      </c>
      <c r="T1419" s="807">
        <v>0.5</v>
      </c>
      <c r="U1419" s="763">
        <v>1</v>
      </c>
    </row>
    <row r="1420" spans="1:21" ht="14.4" customHeight="1" x14ac:dyDescent="0.3">
      <c r="A1420" s="723">
        <v>4</v>
      </c>
      <c r="B1420" s="724" t="s">
        <v>2111</v>
      </c>
      <c r="C1420" s="724" t="s">
        <v>2402</v>
      </c>
      <c r="D1420" s="805" t="s">
        <v>4071</v>
      </c>
      <c r="E1420" s="806" t="s">
        <v>2438</v>
      </c>
      <c r="F1420" s="724" t="s">
        <v>2394</v>
      </c>
      <c r="G1420" s="724" t="s">
        <v>2745</v>
      </c>
      <c r="H1420" s="724" t="s">
        <v>975</v>
      </c>
      <c r="I1420" s="724" t="s">
        <v>1051</v>
      </c>
      <c r="J1420" s="724" t="s">
        <v>1052</v>
      </c>
      <c r="K1420" s="724" t="s">
        <v>2274</v>
      </c>
      <c r="L1420" s="725">
        <v>0</v>
      </c>
      <c r="M1420" s="725">
        <v>0</v>
      </c>
      <c r="N1420" s="724">
        <v>1</v>
      </c>
      <c r="O1420" s="807">
        <v>1</v>
      </c>
      <c r="P1420" s="725">
        <v>0</v>
      </c>
      <c r="Q1420" s="740"/>
      <c r="R1420" s="724">
        <v>1</v>
      </c>
      <c r="S1420" s="740">
        <v>1</v>
      </c>
      <c r="T1420" s="807">
        <v>1</v>
      </c>
      <c r="U1420" s="763">
        <v>1</v>
      </c>
    </row>
    <row r="1421" spans="1:21" ht="14.4" customHeight="1" x14ac:dyDescent="0.3">
      <c r="A1421" s="723">
        <v>4</v>
      </c>
      <c r="B1421" s="724" t="s">
        <v>2111</v>
      </c>
      <c r="C1421" s="724" t="s">
        <v>2402</v>
      </c>
      <c r="D1421" s="805" t="s">
        <v>4071</v>
      </c>
      <c r="E1421" s="806" t="s">
        <v>2438</v>
      </c>
      <c r="F1421" s="724" t="s">
        <v>2394</v>
      </c>
      <c r="G1421" s="724" t="s">
        <v>2577</v>
      </c>
      <c r="H1421" s="724" t="s">
        <v>975</v>
      </c>
      <c r="I1421" s="724" t="s">
        <v>1035</v>
      </c>
      <c r="J1421" s="724" t="s">
        <v>2193</v>
      </c>
      <c r="K1421" s="724" t="s">
        <v>2194</v>
      </c>
      <c r="L1421" s="725">
        <v>133.94</v>
      </c>
      <c r="M1421" s="725">
        <v>2276.98</v>
      </c>
      <c r="N1421" s="724">
        <v>17</v>
      </c>
      <c r="O1421" s="807">
        <v>4</v>
      </c>
      <c r="P1421" s="725">
        <v>1607.28</v>
      </c>
      <c r="Q1421" s="740">
        <v>0.70588235294117641</v>
      </c>
      <c r="R1421" s="724">
        <v>12</v>
      </c>
      <c r="S1421" s="740">
        <v>0.70588235294117652</v>
      </c>
      <c r="T1421" s="807">
        <v>2.5</v>
      </c>
      <c r="U1421" s="763">
        <v>0.625</v>
      </c>
    </row>
    <row r="1422" spans="1:21" ht="14.4" customHeight="1" x14ac:dyDescent="0.3">
      <c r="A1422" s="723">
        <v>4</v>
      </c>
      <c r="B1422" s="724" t="s">
        <v>2111</v>
      </c>
      <c r="C1422" s="724" t="s">
        <v>2402</v>
      </c>
      <c r="D1422" s="805" t="s">
        <v>4071</v>
      </c>
      <c r="E1422" s="806" t="s">
        <v>2438</v>
      </c>
      <c r="F1422" s="724" t="s">
        <v>2394</v>
      </c>
      <c r="G1422" s="724" t="s">
        <v>2577</v>
      </c>
      <c r="H1422" s="724" t="s">
        <v>563</v>
      </c>
      <c r="I1422" s="724" t="s">
        <v>3169</v>
      </c>
      <c r="J1422" s="724" t="s">
        <v>3080</v>
      </c>
      <c r="K1422" s="724" t="s">
        <v>3170</v>
      </c>
      <c r="L1422" s="725">
        <v>133.94</v>
      </c>
      <c r="M1422" s="725">
        <v>803.64</v>
      </c>
      <c r="N1422" s="724">
        <v>6</v>
      </c>
      <c r="O1422" s="807">
        <v>1</v>
      </c>
      <c r="P1422" s="725">
        <v>803.64</v>
      </c>
      <c r="Q1422" s="740">
        <v>1</v>
      </c>
      <c r="R1422" s="724">
        <v>6</v>
      </c>
      <c r="S1422" s="740">
        <v>1</v>
      </c>
      <c r="T1422" s="807">
        <v>1</v>
      </c>
      <c r="U1422" s="763">
        <v>1</v>
      </c>
    </row>
    <row r="1423" spans="1:21" ht="14.4" customHeight="1" x14ac:dyDescent="0.3">
      <c r="A1423" s="723">
        <v>4</v>
      </c>
      <c r="B1423" s="724" t="s">
        <v>2111</v>
      </c>
      <c r="C1423" s="724" t="s">
        <v>2402</v>
      </c>
      <c r="D1423" s="805" t="s">
        <v>4071</v>
      </c>
      <c r="E1423" s="806" t="s">
        <v>2438</v>
      </c>
      <c r="F1423" s="724" t="s">
        <v>2394</v>
      </c>
      <c r="G1423" s="724" t="s">
        <v>2578</v>
      </c>
      <c r="H1423" s="724" t="s">
        <v>563</v>
      </c>
      <c r="I1423" s="724" t="s">
        <v>1335</v>
      </c>
      <c r="J1423" s="724" t="s">
        <v>1336</v>
      </c>
      <c r="K1423" s="724" t="s">
        <v>2579</v>
      </c>
      <c r="L1423" s="725">
        <v>0</v>
      </c>
      <c r="M1423" s="725">
        <v>0</v>
      </c>
      <c r="N1423" s="724">
        <v>3</v>
      </c>
      <c r="O1423" s="807">
        <v>0.5</v>
      </c>
      <c r="P1423" s="725">
        <v>0</v>
      </c>
      <c r="Q1423" s="740"/>
      <c r="R1423" s="724">
        <v>3</v>
      </c>
      <c r="S1423" s="740">
        <v>1</v>
      </c>
      <c r="T1423" s="807">
        <v>0.5</v>
      </c>
      <c r="U1423" s="763">
        <v>1</v>
      </c>
    </row>
    <row r="1424" spans="1:21" ht="14.4" customHeight="1" x14ac:dyDescent="0.3">
      <c r="A1424" s="723">
        <v>4</v>
      </c>
      <c r="B1424" s="724" t="s">
        <v>2111</v>
      </c>
      <c r="C1424" s="724" t="s">
        <v>2402</v>
      </c>
      <c r="D1424" s="805" t="s">
        <v>4071</v>
      </c>
      <c r="E1424" s="806" t="s">
        <v>2438</v>
      </c>
      <c r="F1424" s="724" t="s">
        <v>2395</v>
      </c>
      <c r="G1424" s="724" t="s">
        <v>2508</v>
      </c>
      <c r="H1424" s="724" t="s">
        <v>563</v>
      </c>
      <c r="I1424" s="724" t="s">
        <v>2511</v>
      </c>
      <c r="J1424" s="724" t="s">
        <v>2510</v>
      </c>
      <c r="K1424" s="724"/>
      <c r="L1424" s="725">
        <v>0</v>
      </c>
      <c r="M1424" s="725">
        <v>0</v>
      </c>
      <c r="N1424" s="724">
        <v>5</v>
      </c>
      <c r="O1424" s="807">
        <v>4.5</v>
      </c>
      <c r="P1424" s="725">
        <v>0</v>
      </c>
      <c r="Q1424" s="740"/>
      <c r="R1424" s="724">
        <v>3</v>
      </c>
      <c r="S1424" s="740">
        <v>0.6</v>
      </c>
      <c r="T1424" s="807">
        <v>2.5</v>
      </c>
      <c r="U1424" s="763">
        <v>0.55555555555555558</v>
      </c>
    </row>
    <row r="1425" spans="1:21" ht="14.4" customHeight="1" x14ac:dyDescent="0.3">
      <c r="A1425" s="723">
        <v>4</v>
      </c>
      <c r="B1425" s="724" t="s">
        <v>2111</v>
      </c>
      <c r="C1425" s="724" t="s">
        <v>2402</v>
      </c>
      <c r="D1425" s="805" t="s">
        <v>4071</v>
      </c>
      <c r="E1425" s="806" t="s">
        <v>2438</v>
      </c>
      <c r="F1425" s="724" t="s">
        <v>2396</v>
      </c>
      <c r="G1425" s="724" t="s">
        <v>2459</v>
      </c>
      <c r="H1425" s="724" t="s">
        <v>563</v>
      </c>
      <c r="I1425" s="724" t="s">
        <v>3084</v>
      </c>
      <c r="J1425" s="724" t="s">
        <v>3085</v>
      </c>
      <c r="K1425" s="724" t="s">
        <v>3086</v>
      </c>
      <c r="L1425" s="725">
        <v>50</v>
      </c>
      <c r="M1425" s="725">
        <v>150</v>
      </c>
      <c r="N1425" s="724">
        <v>3</v>
      </c>
      <c r="O1425" s="807">
        <v>1</v>
      </c>
      <c r="P1425" s="725">
        <v>150</v>
      </c>
      <c r="Q1425" s="740">
        <v>1</v>
      </c>
      <c r="R1425" s="724">
        <v>3</v>
      </c>
      <c r="S1425" s="740">
        <v>1</v>
      </c>
      <c r="T1425" s="807">
        <v>1</v>
      </c>
      <c r="U1425" s="763">
        <v>1</v>
      </c>
    </row>
    <row r="1426" spans="1:21" ht="14.4" customHeight="1" x14ac:dyDescent="0.3">
      <c r="A1426" s="723">
        <v>4</v>
      </c>
      <c r="B1426" s="724" t="s">
        <v>2111</v>
      </c>
      <c r="C1426" s="724" t="s">
        <v>2402</v>
      </c>
      <c r="D1426" s="805" t="s">
        <v>4071</v>
      </c>
      <c r="E1426" s="806" t="s">
        <v>2438</v>
      </c>
      <c r="F1426" s="724" t="s">
        <v>2396</v>
      </c>
      <c r="G1426" s="724" t="s">
        <v>3031</v>
      </c>
      <c r="H1426" s="724" t="s">
        <v>563</v>
      </c>
      <c r="I1426" s="724" t="s">
        <v>3032</v>
      </c>
      <c r="J1426" s="724" t="s">
        <v>3033</v>
      </c>
      <c r="K1426" s="724" t="s">
        <v>3034</v>
      </c>
      <c r="L1426" s="725">
        <v>410</v>
      </c>
      <c r="M1426" s="725">
        <v>1230</v>
      </c>
      <c r="N1426" s="724">
        <v>3</v>
      </c>
      <c r="O1426" s="807">
        <v>3</v>
      </c>
      <c r="P1426" s="725">
        <v>1230</v>
      </c>
      <c r="Q1426" s="740">
        <v>1</v>
      </c>
      <c r="R1426" s="724">
        <v>3</v>
      </c>
      <c r="S1426" s="740">
        <v>1</v>
      </c>
      <c r="T1426" s="807">
        <v>3</v>
      </c>
      <c r="U1426" s="763">
        <v>1</v>
      </c>
    </row>
    <row r="1427" spans="1:21" ht="14.4" customHeight="1" x14ac:dyDescent="0.3">
      <c r="A1427" s="723">
        <v>4</v>
      </c>
      <c r="B1427" s="724" t="s">
        <v>2111</v>
      </c>
      <c r="C1427" s="724" t="s">
        <v>2402</v>
      </c>
      <c r="D1427" s="805" t="s">
        <v>4071</v>
      </c>
      <c r="E1427" s="806" t="s">
        <v>2438</v>
      </c>
      <c r="F1427" s="724" t="s">
        <v>2396</v>
      </c>
      <c r="G1427" s="724" t="s">
        <v>2466</v>
      </c>
      <c r="H1427" s="724" t="s">
        <v>563</v>
      </c>
      <c r="I1427" s="724" t="s">
        <v>2467</v>
      </c>
      <c r="J1427" s="724" t="s">
        <v>2468</v>
      </c>
      <c r="K1427" s="724" t="s">
        <v>2469</v>
      </c>
      <c r="L1427" s="725">
        <v>900</v>
      </c>
      <c r="M1427" s="725">
        <v>1800</v>
      </c>
      <c r="N1427" s="724">
        <v>2</v>
      </c>
      <c r="O1427" s="807">
        <v>2</v>
      </c>
      <c r="P1427" s="725">
        <v>900</v>
      </c>
      <c r="Q1427" s="740">
        <v>0.5</v>
      </c>
      <c r="R1427" s="724">
        <v>1</v>
      </c>
      <c r="S1427" s="740">
        <v>0.5</v>
      </c>
      <c r="T1427" s="807">
        <v>1</v>
      </c>
      <c r="U1427" s="763">
        <v>0.5</v>
      </c>
    </row>
    <row r="1428" spans="1:21" ht="14.4" customHeight="1" x14ac:dyDescent="0.3">
      <c r="A1428" s="723">
        <v>4</v>
      </c>
      <c r="B1428" s="724" t="s">
        <v>2111</v>
      </c>
      <c r="C1428" s="724" t="s">
        <v>2402</v>
      </c>
      <c r="D1428" s="805" t="s">
        <v>4071</v>
      </c>
      <c r="E1428" s="806" t="s">
        <v>2445</v>
      </c>
      <c r="F1428" s="724" t="s">
        <v>2394</v>
      </c>
      <c r="G1428" s="724" t="s">
        <v>3992</v>
      </c>
      <c r="H1428" s="724" t="s">
        <v>563</v>
      </c>
      <c r="I1428" s="724" t="s">
        <v>3993</v>
      </c>
      <c r="J1428" s="724" t="s">
        <v>3994</v>
      </c>
      <c r="K1428" s="724" t="s">
        <v>3995</v>
      </c>
      <c r="L1428" s="725">
        <v>0</v>
      </c>
      <c r="M1428" s="725">
        <v>0</v>
      </c>
      <c r="N1428" s="724">
        <v>2</v>
      </c>
      <c r="O1428" s="807">
        <v>1</v>
      </c>
      <c r="P1428" s="725">
        <v>0</v>
      </c>
      <c r="Q1428" s="740"/>
      <c r="R1428" s="724">
        <v>2</v>
      </c>
      <c r="S1428" s="740">
        <v>1</v>
      </c>
      <c r="T1428" s="807">
        <v>1</v>
      </c>
      <c r="U1428" s="763">
        <v>1</v>
      </c>
    </row>
    <row r="1429" spans="1:21" ht="14.4" customHeight="1" x14ac:dyDescent="0.3">
      <c r="A1429" s="723">
        <v>4</v>
      </c>
      <c r="B1429" s="724" t="s">
        <v>2111</v>
      </c>
      <c r="C1429" s="724" t="s">
        <v>2402</v>
      </c>
      <c r="D1429" s="805" t="s">
        <v>4071</v>
      </c>
      <c r="E1429" s="806" t="s">
        <v>2445</v>
      </c>
      <c r="F1429" s="724" t="s">
        <v>2394</v>
      </c>
      <c r="G1429" s="724" t="s">
        <v>2670</v>
      </c>
      <c r="H1429" s="724" t="s">
        <v>563</v>
      </c>
      <c r="I1429" s="724" t="s">
        <v>3545</v>
      </c>
      <c r="J1429" s="724" t="s">
        <v>2672</v>
      </c>
      <c r="K1429" s="724" t="s">
        <v>2673</v>
      </c>
      <c r="L1429" s="725">
        <v>107.27</v>
      </c>
      <c r="M1429" s="725">
        <v>321.81</v>
      </c>
      <c r="N1429" s="724">
        <v>3</v>
      </c>
      <c r="O1429" s="807">
        <v>1</v>
      </c>
      <c r="P1429" s="725">
        <v>321.81</v>
      </c>
      <c r="Q1429" s="740">
        <v>1</v>
      </c>
      <c r="R1429" s="724">
        <v>3</v>
      </c>
      <c r="S1429" s="740">
        <v>1</v>
      </c>
      <c r="T1429" s="807">
        <v>1</v>
      </c>
      <c r="U1429" s="763">
        <v>1</v>
      </c>
    </row>
    <row r="1430" spans="1:21" ht="14.4" customHeight="1" x14ac:dyDescent="0.3">
      <c r="A1430" s="723">
        <v>4</v>
      </c>
      <c r="B1430" s="724" t="s">
        <v>2111</v>
      </c>
      <c r="C1430" s="724" t="s">
        <v>2402</v>
      </c>
      <c r="D1430" s="805" t="s">
        <v>4071</v>
      </c>
      <c r="E1430" s="806" t="s">
        <v>2445</v>
      </c>
      <c r="F1430" s="724" t="s">
        <v>2394</v>
      </c>
      <c r="G1430" s="724" t="s">
        <v>2515</v>
      </c>
      <c r="H1430" s="724" t="s">
        <v>563</v>
      </c>
      <c r="I1430" s="724" t="s">
        <v>2516</v>
      </c>
      <c r="J1430" s="724" t="s">
        <v>1483</v>
      </c>
      <c r="K1430" s="724" t="s">
        <v>2517</v>
      </c>
      <c r="L1430" s="725">
        <v>301.2</v>
      </c>
      <c r="M1430" s="725">
        <v>1204.8</v>
      </c>
      <c r="N1430" s="724">
        <v>4</v>
      </c>
      <c r="O1430" s="807">
        <v>2</v>
      </c>
      <c r="P1430" s="725">
        <v>602.4</v>
      </c>
      <c r="Q1430" s="740">
        <v>0.5</v>
      </c>
      <c r="R1430" s="724">
        <v>2</v>
      </c>
      <c r="S1430" s="740">
        <v>0.5</v>
      </c>
      <c r="T1430" s="807">
        <v>1</v>
      </c>
      <c r="U1430" s="763">
        <v>0.5</v>
      </c>
    </row>
    <row r="1431" spans="1:21" ht="14.4" customHeight="1" x14ac:dyDescent="0.3">
      <c r="A1431" s="723">
        <v>4</v>
      </c>
      <c r="B1431" s="724" t="s">
        <v>2111</v>
      </c>
      <c r="C1431" s="724" t="s">
        <v>2402</v>
      </c>
      <c r="D1431" s="805" t="s">
        <v>4071</v>
      </c>
      <c r="E1431" s="806" t="s">
        <v>2445</v>
      </c>
      <c r="F1431" s="724" t="s">
        <v>2394</v>
      </c>
      <c r="G1431" s="724" t="s">
        <v>2515</v>
      </c>
      <c r="H1431" s="724" t="s">
        <v>563</v>
      </c>
      <c r="I1431" s="724" t="s">
        <v>2626</v>
      </c>
      <c r="J1431" s="724" t="s">
        <v>1483</v>
      </c>
      <c r="K1431" s="724" t="s">
        <v>2517</v>
      </c>
      <c r="L1431" s="725">
        <v>185.26</v>
      </c>
      <c r="M1431" s="725">
        <v>370.52</v>
      </c>
      <c r="N1431" s="724">
        <v>2</v>
      </c>
      <c r="O1431" s="807">
        <v>1</v>
      </c>
      <c r="P1431" s="725">
        <v>370.52</v>
      </c>
      <c r="Q1431" s="740">
        <v>1</v>
      </c>
      <c r="R1431" s="724">
        <v>2</v>
      </c>
      <c r="S1431" s="740">
        <v>1</v>
      </c>
      <c r="T1431" s="807">
        <v>1</v>
      </c>
      <c r="U1431" s="763">
        <v>1</v>
      </c>
    </row>
    <row r="1432" spans="1:21" ht="14.4" customHeight="1" x14ac:dyDescent="0.3">
      <c r="A1432" s="723">
        <v>4</v>
      </c>
      <c r="B1432" s="724" t="s">
        <v>2111</v>
      </c>
      <c r="C1432" s="724" t="s">
        <v>2402</v>
      </c>
      <c r="D1432" s="805" t="s">
        <v>4071</v>
      </c>
      <c r="E1432" s="806" t="s">
        <v>2445</v>
      </c>
      <c r="F1432" s="724" t="s">
        <v>2394</v>
      </c>
      <c r="G1432" s="724" t="s">
        <v>2454</v>
      </c>
      <c r="H1432" s="724" t="s">
        <v>563</v>
      </c>
      <c r="I1432" s="724" t="s">
        <v>3996</v>
      </c>
      <c r="J1432" s="724" t="s">
        <v>3997</v>
      </c>
      <c r="K1432" s="724" t="s">
        <v>3998</v>
      </c>
      <c r="L1432" s="725">
        <v>172.91</v>
      </c>
      <c r="M1432" s="725">
        <v>172.91</v>
      </c>
      <c r="N1432" s="724">
        <v>1</v>
      </c>
      <c r="O1432" s="807">
        <v>0.5</v>
      </c>
      <c r="P1432" s="725">
        <v>172.91</v>
      </c>
      <c r="Q1432" s="740">
        <v>1</v>
      </c>
      <c r="R1432" s="724">
        <v>1</v>
      </c>
      <c r="S1432" s="740">
        <v>1</v>
      </c>
      <c r="T1432" s="807">
        <v>0.5</v>
      </c>
      <c r="U1432" s="763">
        <v>1</v>
      </c>
    </row>
    <row r="1433" spans="1:21" ht="14.4" customHeight="1" x14ac:dyDescent="0.3">
      <c r="A1433" s="723">
        <v>4</v>
      </c>
      <c r="B1433" s="724" t="s">
        <v>2111</v>
      </c>
      <c r="C1433" s="724" t="s">
        <v>2402</v>
      </c>
      <c r="D1433" s="805" t="s">
        <v>4071</v>
      </c>
      <c r="E1433" s="806" t="s">
        <v>2445</v>
      </c>
      <c r="F1433" s="724" t="s">
        <v>2394</v>
      </c>
      <c r="G1433" s="724" t="s">
        <v>2577</v>
      </c>
      <c r="H1433" s="724" t="s">
        <v>975</v>
      </c>
      <c r="I1433" s="724" t="s">
        <v>1035</v>
      </c>
      <c r="J1433" s="724" t="s">
        <v>2193</v>
      </c>
      <c r="K1433" s="724" t="s">
        <v>2194</v>
      </c>
      <c r="L1433" s="725">
        <v>133.94</v>
      </c>
      <c r="M1433" s="725">
        <v>669.7</v>
      </c>
      <c r="N1433" s="724">
        <v>5</v>
      </c>
      <c r="O1433" s="807">
        <v>2.5</v>
      </c>
      <c r="P1433" s="725">
        <v>669.7</v>
      </c>
      <c r="Q1433" s="740">
        <v>1</v>
      </c>
      <c r="R1433" s="724">
        <v>5</v>
      </c>
      <c r="S1433" s="740">
        <v>1</v>
      </c>
      <c r="T1433" s="807">
        <v>2.5</v>
      </c>
      <c r="U1433" s="763">
        <v>1</v>
      </c>
    </row>
    <row r="1434" spans="1:21" ht="14.4" customHeight="1" x14ac:dyDescent="0.3">
      <c r="A1434" s="723">
        <v>4</v>
      </c>
      <c r="B1434" s="724" t="s">
        <v>2111</v>
      </c>
      <c r="C1434" s="724" t="s">
        <v>2402</v>
      </c>
      <c r="D1434" s="805" t="s">
        <v>4071</v>
      </c>
      <c r="E1434" s="806" t="s">
        <v>2445</v>
      </c>
      <c r="F1434" s="724" t="s">
        <v>2396</v>
      </c>
      <c r="G1434" s="724" t="s">
        <v>3031</v>
      </c>
      <c r="H1434" s="724" t="s">
        <v>563</v>
      </c>
      <c r="I1434" s="724" t="s">
        <v>3032</v>
      </c>
      <c r="J1434" s="724" t="s">
        <v>3033</v>
      </c>
      <c r="K1434" s="724" t="s">
        <v>3034</v>
      </c>
      <c r="L1434" s="725">
        <v>410</v>
      </c>
      <c r="M1434" s="725">
        <v>5740</v>
      </c>
      <c r="N1434" s="724">
        <v>14</v>
      </c>
      <c r="O1434" s="807">
        <v>14</v>
      </c>
      <c r="P1434" s="725">
        <v>5740</v>
      </c>
      <c r="Q1434" s="740">
        <v>1</v>
      </c>
      <c r="R1434" s="724">
        <v>14</v>
      </c>
      <c r="S1434" s="740">
        <v>1</v>
      </c>
      <c r="T1434" s="807">
        <v>14</v>
      </c>
      <c r="U1434" s="763">
        <v>1</v>
      </c>
    </row>
    <row r="1435" spans="1:21" ht="14.4" customHeight="1" x14ac:dyDescent="0.3">
      <c r="A1435" s="723">
        <v>4</v>
      </c>
      <c r="B1435" s="724" t="s">
        <v>2111</v>
      </c>
      <c r="C1435" s="724" t="s">
        <v>2402</v>
      </c>
      <c r="D1435" s="805" t="s">
        <v>4071</v>
      </c>
      <c r="E1435" s="806" t="s">
        <v>2445</v>
      </c>
      <c r="F1435" s="724" t="s">
        <v>2396</v>
      </c>
      <c r="G1435" s="724" t="s">
        <v>2466</v>
      </c>
      <c r="H1435" s="724" t="s">
        <v>563</v>
      </c>
      <c r="I1435" s="724" t="s">
        <v>3107</v>
      </c>
      <c r="J1435" s="724" t="s">
        <v>3108</v>
      </c>
      <c r="K1435" s="724" t="s">
        <v>3109</v>
      </c>
      <c r="L1435" s="725">
        <v>378.48</v>
      </c>
      <c r="M1435" s="725">
        <v>378.48</v>
      </c>
      <c r="N1435" s="724">
        <v>1</v>
      </c>
      <c r="O1435" s="807">
        <v>1</v>
      </c>
      <c r="P1435" s="725">
        <v>378.48</v>
      </c>
      <c r="Q1435" s="740">
        <v>1</v>
      </c>
      <c r="R1435" s="724">
        <v>1</v>
      </c>
      <c r="S1435" s="740">
        <v>1</v>
      </c>
      <c r="T1435" s="807">
        <v>1</v>
      </c>
      <c r="U1435" s="763">
        <v>1</v>
      </c>
    </row>
    <row r="1436" spans="1:21" ht="14.4" customHeight="1" x14ac:dyDescent="0.3">
      <c r="A1436" s="723">
        <v>4</v>
      </c>
      <c r="B1436" s="724" t="s">
        <v>2111</v>
      </c>
      <c r="C1436" s="724" t="s">
        <v>2404</v>
      </c>
      <c r="D1436" s="805" t="s">
        <v>4072</v>
      </c>
      <c r="E1436" s="806" t="s">
        <v>2425</v>
      </c>
      <c r="F1436" s="724" t="s">
        <v>2394</v>
      </c>
      <c r="G1436" s="724" t="s">
        <v>2450</v>
      </c>
      <c r="H1436" s="724" t="s">
        <v>975</v>
      </c>
      <c r="I1436" s="724" t="s">
        <v>3999</v>
      </c>
      <c r="J1436" s="724" t="s">
        <v>4000</v>
      </c>
      <c r="K1436" s="724" t="s">
        <v>4001</v>
      </c>
      <c r="L1436" s="725">
        <v>75.73</v>
      </c>
      <c r="M1436" s="725">
        <v>75.73</v>
      </c>
      <c r="N1436" s="724">
        <v>1</v>
      </c>
      <c r="O1436" s="807">
        <v>1</v>
      </c>
      <c r="P1436" s="725"/>
      <c r="Q1436" s="740">
        <v>0</v>
      </c>
      <c r="R1436" s="724"/>
      <c r="S1436" s="740">
        <v>0</v>
      </c>
      <c r="T1436" s="807"/>
      <c r="U1436" s="763">
        <v>0</v>
      </c>
    </row>
    <row r="1437" spans="1:21" ht="14.4" customHeight="1" x14ac:dyDescent="0.3">
      <c r="A1437" s="723">
        <v>4</v>
      </c>
      <c r="B1437" s="724" t="s">
        <v>2111</v>
      </c>
      <c r="C1437" s="724" t="s">
        <v>2404</v>
      </c>
      <c r="D1437" s="805" t="s">
        <v>4072</v>
      </c>
      <c r="E1437" s="806" t="s">
        <v>2425</v>
      </c>
      <c r="F1437" s="724" t="s">
        <v>2394</v>
      </c>
      <c r="G1437" s="724" t="s">
        <v>2487</v>
      </c>
      <c r="H1437" s="724" t="s">
        <v>563</v>
      </c>
      <c r="I1437" s="724" t="s">
        <v>838</v>
      </c>
      <c r="J1437" s="724" t="s">
        <v>2488</v>
      </c>
      <c r="K1437" s="724" t="s">
        <v>2489</v>
      </c>
      <c r="L1437" s="725">
        <v>0</v>
      </c>
      <c r="M1437" s="725">
        <v>0</v>
      </c>
      <c r="N1437" s="724">
        <v>2</v>
      </c>
      <c r="O1437" s="807">
        <v>2</v>
      </c>
      <c r="P1437" s="725">
        <v>0</v>
      </c>
      <c r="Q1437" s="740"/>
      <c r="R1437" s="724">
        <v>1</v>
      </c>
      <c r="S1437" s="740">
        <v>0.5</v>
      </c>
      <c r="T1437" s="807">
        <v>1</v>
      </c>
      <c r="U1437" s="763">
        <v>0.5</v>
      </c>
    </row>
    <row r="1438" spans="1:21" ht="14.4" customHeight="1" x14ac:dyDescent="0.3">
      <c r="A1438" s="723">
        <v>4</v>
      </c>
      <c r="B1438" s="724" t="s">
        <v>2111</v>
      </c>
      <c r="C1438" s="724" t="s">
        <v>2404</v>
      </c>
      <c r="D1438" s="805" t="s">
        <v>4072</v>
      </c>
      <c r="E1438" s="806" t="s">
        <v>2425</v>
      </c>
      <c r="F1438" s="724" t="s">
        <v>2394</v>
      </c>
      <c r="G1438" s="724" t="s">
        <v>4002</v>
      </c>
      <c r="H1438" s="724" t="s">
        <v>563</v>
      </c>
      <c r="I1438" s="724" t="s">
        <v>4003</v>
      </c>
      <c r="J1438" s="724" t="s">
        <v>4004</v>
      </c>
      <c r="K1438" s="724" t="s">
        <v>4005</v>
      </c>
      <c r="L1438" s="725">
        <v>52.47</v>
      </c>
      <c r="M1438" s="725">
        <v>52.47</v>
      </c>
      <c r="N1438" s="724">
        <v>1</v>
      </c>
      <c r="O1438" s="807">
        <v>1</v>
      </c>
      <c r="P1438" s="725"/>
      <c r="Q1438" s="740">
        <v>0</v>
      </c>
      <c r="R1438" s="724"/>
      <c r="S1438" s="740">
        <v>0</v>
      </c>
      <c r="T1438" s="807"/>
      <c r="U1438" s="763">
        <v>0</v>
      </c>
    </row>
    <row r="1439" spans="1:21" ht="14.4" customHeight="1" x14ac:dyDescent="0.3">
      <c r="A1439" s="723">
        <v>4</v>
      </c>
      <c r="B1439" s="724" t="s">
        <v>2111</v>
      </c>
      <c r="C1439" s="724" t="s">
        <v>2404</v>
      </c>
      <c r="D1439" s="805" t="s">
        <v>4072</v>
      </c>
      <c r="E1439" s="806" t="s">
        <v>2425</v>
      </c>
      <c r="F1439" s="724" t="s">
        <v>2395</v>
      </c>
      <c r="G1439" s="724" t="s">
        <v>2508</v>
      </c>
      <c r="H1439" s="724" t="s">
        <v>563</v>
      </c>
      <c r="I1439" s="724" t="s">
        <v>2511</v>
      </c>
      <c r="J1439" s="724" t="s">
        <v>2510</v>
      </c>
      <c r="K1439" s="724"/>
      <c r="L1439" s="725">
        <v>0</v>
      </c>
      <c r="M1439" s="725">
        <v>0</v>
      </c>
      <c r="N1439" s="724">
        <v>1</v>
      </c>
      <c r="O1439" s="807">
        <v>1</v>
      </c>
      <c r="P1439" s="725"/>
      <c r="Q1439" s="740"/>
      <c r="R1439" s="724"/>
      <c r="S1439" s="740">
        <v>0</v>
      </c>
      <c r="T1439" s="807"/>
      <c r="U1439" s="763">
        <v>0</v>
      </c>
    </row>
    <row r="1440" spans="1:21" ht="14.4" customHeight="1" x14ac:dyDescent="0.3">
      <c r="A1440" s="723">
        <v>4</v>
      </c>
      <c r="B1440" s="724" t="s">
        <v>2111</v>
      </c>
      <c r="C1440" s="724" t="s">
        <v>2404</v>
      </c>
      <c r="D1440" s="805" t="s">
        <v>4072</v>
      </c>
      <c r="E1440" s="806" t="s">
        <v>2428</v>
      </c>
      <c r="F1440" s="724" t="s">
        <v>2394</v>
      </c>
      <c r="G1440" s="724" t="s">
        <v>2727</v>
      </c>
      <c r="H1440" s="724" t="s">
        <v>563</v>
      </c>
      <c r="I1440" s="724" t="s">
        <v>4006</v>
      </c>
      <c r="J1440" s="724" t="s">
        <v>4007</v>
      </c>
      <c r="K1440" s="724" t="s">
        <v>4008</v>
      </c>
      <c r="L1440" s="725">
        <v>0</v>
      </c>
      <c r="M1440" s="725">
        <v>0</v>
      </c>
      <c r="N1440" s="724">
        <v>1</v>
      </c>
      <c r="O1440" s="807">
        <v>1</v>
      </c>
      <c r="P1440" s="725"/>
      <c r="Q1440" s="740"/>
      <c r="R1440" s="724"/>
      <c r="S1440" s="740">
        <v>0</v>
      </c>
      <c r="T1440" s="807"/>
      <c r="U1440" s="763">
        <v>0</v>
      </c>
    </row>
    <row r="1441" spans="1:21" ht="14.4" customHeight="1" x14ac:dyDescent="0.3">
      <c r="A1441" s="723">
        <v>4</v>
      </c>
      <c r="B1441" s="724" t="s">
        <v>2111</v>
      </c>
      <c r="C1441" s="724" t="s">
        <v>2404</v>
      </c>
      <c r="D1441" s="805" t="s">
        <v>4072</v>
      </c>
      <c r="E1441" s="806" t="s">
        <v>2428</v>
      </c>
      <c r="F1441" s="724" t="s">
        <v>2394</v>
      </c>
      <c r="G1441" s="724" t="s">
        <v>2727</v>
      </c>
      <c r="H1441" s="724" t="s">
        <v>563</v>
      </c>
      <c r="I1441" s="724" t="s">
        <v>4009</v>
      </c>
      <c r="J1441" s="724" t="s">
        <v>4007</v>
      </c>
      <c r="K1441" s="724" t="s">
        <v>4010</v>
      </c>
      <c r="L1441" s="725">
        <v>0</v>
      </c>
      <c r="M1441" s="725">
        <v>0</v>
      </c>
      <c r="N1441" s="724">
        <v>1</v>
      </c>
      <c r="O1441" s="807">
        <v>1</v>
      </c>
      <c r="P1441" s="725"/>
      <c r="Q1441" s="740"/>
      <c r="R1441" s="724"/>
      <c r="S1441" s="740">
        <v>0</v>
      </c>
      <c r="T1441" s="807"/>
      <c r="U1441" s="763">
        <v>0</v>
      </c>
    </row>
    <row r="1442" spans="1:21" ht="14.4" customHeight="1" x14ac:dyDescent="0.3">
      <c r="A1442" s="723">
        <v>4</v>
      </c>
      <c r="B1442" s="724" t="s">
        <v>2111</v>
      </c>
      <c r="C1442" s="724" t="s">
        <v>2404</v>
      </c>
      <c r="D1442" s="805" t="s">
        <v>4072</v>
      </c>
      <c r="E1442" s="806" t="s">
        <v>2428</v>
      </c>
      <c r="F1442" s="724" t="s">
        <v>2394</v>
      </c>
      <c r="G1442" s="724" t="s">
        <v>2739</v>
      </c>
      <c r="H1442" s="724" t="s">
        <v>563</v>
      </c>
      <c r="I1442" s="724" t="s">
        <v>3765</v>
      </c>
      <c r="J1442" s="724" t="s">
        <v>3766</v>
      </c>
      <c r="K1442" s="724" t="s">
        <v>3767</v>
      </c>
      <c r="L1442" s="725">
        <v>256.67</v>
      </c>
      <c r="M1442" s="725">
        <v>256.67</v>
      </c>
      <c r="N1442" s="724">
        <v>1</v>
      </c>
      <c r="O1442" s="807">
        <v>1</v>
      </c>
      <c r="P1442" s="725"/>
      <c r="Q1442" s="740">
        <v>0</v>
      </c>
      <c r="R1442" s="724"/>
      <c r="S1442" s="740">
        <v>0</v>
      </c>
      <c r="T1442" s="807"/>
      <c r="U1442" s="763">
        <v>0</v>
      </c>
    </row>
    <row r="1443" spans="1:21" ht="14.4" customHeight="1" x14ac:dyDescent="0.3">
      <c r="A1443" s="723">
        <v>4</v>
      </c>
      <c r="B1443" s="724" t="s">
        <v>2111</v>
      </c>
      <c r="C1443" s="724" t="s">
        <v>2404</v>
      </c>
      <c r="D1443" s="805" t="s">
        <v>4072</v>
      </c>
      <c r="E1443" s="806" t="s">
        <v>2428</v>
      </c>
      <c r="F1443" s="724" t="s">
        <v>2394</v>
      </c>
      <c r="G1443" s="724" t="s">
        <v>4011</v>
      </c>
      <c r="H1443" s="724" t="s">
        <v>563</v>
      </c>
      <c r="I1443" s="724" t="s">
        <v>4012</v>
      </c>
      <c r="J1443" s="724" t="s">
        <v>4013</v>
      </c>
      <c r="K1443" s="724" t="s">
        <v>4014</v>
      </c>
      <c r="L1443" s="725">
        <v>57.19</v>
      </c>
      <c r="M1443" s="725">
        <v>57.19</v>
      </c>
      <c r="N1443" s="724">
        <v>1</v>
      </c>
      <c r="O1443" s="807">
        <v>1</v>
      </c>
      <c r="P1443" s="725"/>
      <c r="Q1443" s="740">
        <v>0</v>
      </c>
      <c r="R1443" s="724"/>
      <c r="S1443" s="740">
        <v>0</v>
      </c>
      <c r="T1443" s="807"/>
      <c r="U1443" s="763">
        <v>0</v>
      </c>
    </row>
    <row r="1444" spans="1:21" ht="14.4" customHeight="1" x14ac:dyDescent="0.3">
      <c r="A1444" s="723">
        <v>4</v>
      </c>
      <c r="B1444" s="724" t="s">
        <v>2111</v>
      </c>
      <c r="C1444" s="724" t="s">
        <v>2404</v>
      </c>
      <c r="D1444" s="805" t="s">
        <v>4072</v>
      </c>
      <c r="E1444" s="806" t="s">
        <v>2428</v>
      </c>
      <c r="F1444" s="724" t="s">
        <v>2395</v>
      </c>
      <c r="G1444" s="724" t="s">
        <v>2508</v>
      </c>
      <c r="H1444" s="724" t="s">
        <v>563</v>
      </c>
      <c r="I1444" s="724" t="s">
        <v>2511</v>
      </c>
      <c r="J1444" s="724" t="s">
        <v>2510</v>
      </c>
      <c r="K1444" s="724"/>
      <c r="L1444" s="725">
        <v>0</v>
      </c>
      <c r="M1444" s="725">
        <v>0</v>
      </c>
      <c r="N1444" s="724">
        <v>2</v>
      </c>
      <c r="O1444" s="807">
        <v>2</v>
      </c>
      <c r="P1444" s="725"/>
      <c r="Q1444" s="740"/>
      <c r="R1444" s="724"/>
      <c r="S1444" s="740">
        <v>0</v>
      </c>
      <c r="T1444" s="807"/>
      <c r="U1444" s="763">
        <v>0</v>
      </c>
    </row>
    <row r="1445" spans="1:21" ht="14.4" customHeight="1" x14ac:dyDescent="0.3">
      <c r="A1445" s="723">
        <v>4</v>
      </c>
      <c r="B1445" s="724" t="s">
        <v>2111</v>
      </c>
      <c r="C1445" s="724" t="s">
        <v>2406</v>
      </c>
      <c r="D1445" s="805" t="s">
        <v>4069</v>
      </c>
      <c r="E1445" s="806" t="s">
        <v>2418</v>
      </c>
      <c r="F1445" s="724" t="s">
        <v>2394</v>
      </c>
      <c r="G1445" s="724" t="s">
        <v>2450</v>
      </c>
      <c r="H1445" s="724" t="s">
        <v>975</v>
      </c>
      <c r="I1445" s="724" t="s">
        <v>1623</v>
      </c>
      <c r="J1445" s="724" t="s">
        <v>1062</v>
      </c>
      <c r="K1445" s="724" t="s">
        <v>2314</v>
      </c>
      <c r="L1445" s="725">
        <v>154.36000000000001</v>
      </c>
      <c r="M1445" s="725">
        <v>154.36000000000001</v>
      </c>
      <c r="N1445" s="724">
        <v>1</v>
      </c>
      <c r="O1445" s="807">
        <v>1</v>
      </c>
      <c r="P1445" s="725"/>
      <c r="Q1445" s="740">
        <v>0</v>
      </c>
      <c r="R1445" s="724"/>
      <c r="S1445" s="740">
        <v>0</v>
      </c>
      <c r="T1445" s="807"/>
      <c r="U1445" s="763">
        <v>0</v>
      </c>
    </row>
    <row r="1446" spans="1:21" ht="14.4" customHeight="1" x14ac:dyDescent="0.3">
      <c r="A1446" s="723">
        <v>4</v>
      </c>
      <c r="B1446" s="724" t="s">
        <v>2111</v>
      </c>
      <c r="C1446" s="724" t="s">
        <v>2406</v>
      </c>
      <c r="D1446" s="805" t="s">
        <v>4069</v>
      </c>
      <c r="E1446" s="806" t="s">
        <v>2418</v>
      </c>
      <c r="F1446" s="724" t="s">
        <v>2394</v>
      </c>
      <c r="G1446" s="724" t="s">
        <v>2564</v>
      </c>
      <c r="H1446" s="724" t="s">
        <v>563</v>
      </c>
      <c r="I1446" s="724" t="s">
        <v>753</v>
      </c>
      <c r="J1446" s="724" t="s">
        <v>754</v>
      </c>
      <c r="K1446" s="724" t="s">
        <v>2565</v>
      </c>
      <c r="L1446" s="725">
        <v>0</v>
      </c>
      <c r="M1446" s="725">
        <v>0</v>
      </c>
      <c r="N1446" s="724">
        <v>1</v>
      </c>
      <c r="O1446" s="807">
        <v>0.5</v>
      </c>
      <c r="P1446" s="725">
        <v>0</v>
      </c>
      <c r="Q1446" s="740"/>
      <c r="R1446" s="724">
        <v>1</v>
      </c>
      <c r="S1446" s="740">
        <v>1</v>
      </c>
      <c r="T1446" s="807">
        <v>0.5</v>
      </c>
      <c r="U1446" s="763">
        <v>1</v>
      </c>
    </row>
    <row r="1447" spans="1:21" ht="14.4" customHeight="1" x14ac:dyDescent="0.3">
      <c r="A1447" s="723">
        <v>4</v>
      </c>
      <c r="B1447" s="724" t="s">
        <v>2111</v>
      </c>
      <c r="C1447" s="724" t="s">
        <v>2406</v>
      </c>
      <c r="D1447" s="805" t="s">
        <v>4069</v>
      </c>
      <c r="E1447" s="806" t="s">
        <v>2418</v>
      </c>
      <c r="F1447" s="724" t="s">
        <v>2394</v>
      </c>
      <c r="G1447" s="724" t="s">
        <v>4015</v>
      </c>
      <c r="H1447" s="724" t="s">
        <v>563</v>
      </c>
      <c r="I1447" s="724" t="s">
        <v>857</v>
      </c>
      <c r="J1447" s="724" t="s">
        <v>4016</v>
      </c>
      <c r="K1447" s="724" t="s">
        <v>4017</v>
      </c>
      <c r="L1447" s="725">
        <v>285.01</v>
      </c>
      <c r="M1447" s="725">
        <v>285.01</v>
      </c>
      <c r="N1447" s="724">
        <v>1</v>
      </c>
      <c r="O1447" s="807">
        <v>1</v>
      </c>
      <c r="P1447" s="725">
        <v>285.01</v>
      </c>
      <c r="Q1447" s="740">
        <v>1</v>
      </c>
      <c r="R1447" s="724">
        <v>1</v>
      </c>
      <c r="S1447" s="740">
        <v>1</v>
      </c>
      <c r="T1447" s="807">
        <v>1</v>
      </c>
      <c r="U1447" s="763">
        <v>1</v>
      </c>
    </row>
    <row r="1448" spans="1:21" ht="14.4" customHeight="1" x14ac:dyDescent="0.3">
      <c r="A1448" s="723">
        <v>4</v>
      </c>
      <c r="B1448" s="724" t="s">
        <v>2111</v>
      </c>
      <c r="C1448" s="724" t="s">
        <v>2406</v>
      </c>
      <c r="D1448" s="805" t="s">
        <v>4069</v>
      </c>
      <c r="E1448" s="806" t="s">
        <v>2418</v>
      </c>
      <c r="F1448" s="724" t="s">
        <v>2394</v>
      </c>
      <c r="G1448" s="724" t="s">
        <v>4018</v>
      </c>
      <c r="H1448" s="724" t="s">
        <v>563</v>
      </c>
      <c r="I1448" s="724" t="s">
        <v>1596</v>
      </c>
      <c r="J1448" s="724" t="s">
        <v>1597</v>
      </c>
      <c r="K1448" s="724" t="s">
        <v>4019</v>
      </c>
      <c r="L1448" s="725">
        <v>61.97</v>
      </c>
      <c r="M1448" s="725">
        <v>61.97</v>
      </c>
      <c r="N1448" s="724">
        <v>1</v>
      </c>
      <c r="O1448" s="807">
        <v>1</v>
      </c>
      <c r="P1448" s="725"/>
      <c r="Q1448" s="740">
        <v>0</v>
      </c>
      <c r="R1448" s="724"/>
      <c r="S1448" s="740">
        <v>0</v>
      </c>
      <c r="T1448" s="807"/>
      <c r="U1448" s="763">
        <v>0</v>
      </c>
    </row>
    <row r="1449" spans="1:21" ht="14.4" customHeight="1" x14ac:dyDescent="0.3">
      <c r="A1449" s="723">
        <v>4</v>
      </c>
      <c r="B1449" s="724" t="s">
        <v>2111</v>
      </c>
      <c r="C1449" s="724" t="s">
        <v>2406</v>
      </c>
      <c r="D1449" s="805" t="s">
        <v>4069</v>
      </c>
      <c r="E1449" s="806" t="s">
        <v>2418</v>
      </c>
      <c r="F1449" s="724" t="s">
        <v>2394</v>
      </c>
      <c r="G1449" s="724" t="s">
        <v>2490</v>
      </c>
      <c r="H1449" s="724" t="s">
        <v>563</v>
      </c>
      <c r="I1449" s="724" t="s">
        <v>3507</v>
      </c>
      <c r="J1449" s="724" t="s">
        <v>2492</v>
      </c>
      <c r="K1449" s="724" t="s">
        <v>3508</v>
      </c>
      <c r="L1449" s="725">
        <v>58.62</v>
      </c>
      <c r="M1449" s="725">
        <v>58.62</v>
      </c>
      <c r="N1449" s="724">
        <v>1</v>
      </c>
      <c r="O1449" s="807">
        <v>0.5</v>
      </c>
      <c r="P1449" s="725">
        <v>58.62</v>
      </c>
      <c r="Q1449" s="740">
        <v>1</v>
      </c>
      <c r="R1449" s="724">
        <v>1</v>
      </c>
      <c r="S1449" s="740">
        <v>1</v>
      </c>
      <c r="T1449" s="807">
        <v>0.5</v>
      </c>
      <c r="U1449" s="763">
        <v>1</v>
      </c>
    </row>
    <row r="1450" spans="1:21" ht="14.4" customHeight="1" x14ac:dyDescent="0.3">
      <c r="A1450" s="723">
        <v>4</v>
      </c>
      <c r="B1450" s="724" t="s">
        <v>2111</v>
      </c>
      <c r="C1450" s="724" t="s">
        <v>2406</v>
      </c>
      <c r="D1450" s="805" t="s">
        <v>4069</v>
      </c>
      <c r="E1450" s="806" t="s">
        <v>2418</v>
      </c>
      <c r="F1450" s="724" t="s">
        <v>2394</v>
      </c>
      <c r="G1450" s="724" t="s">
        <v>2452</v>
      </c>
      <c r="H1450" s="724" t="s">
        <v>975</v>
      </c>
      <c r="I1450" s="724" t="s">
        <v>2630</v>
      </c>
      <c r="J1450" s="724" t="s">
        <v>1068</v>
      </c>
      <c r="K1450" s="724" t="s">
        <v>2202</v>
      </c>
      <c r="L1450" s="725">
        <v>368.16</v>
      </c>
      <c r="M1450" s="725">
        <v>1472.64</v>
      </c>
      <c r="N1450" s="724">
        <v>4</v>
      </c>
      <c r="O1450" s="807">
        <v>3</v>
      </c>
      <c r="P1450" s="725">
        <v>1104.48</v>
      </c>
      <c r="Q1450" s="740">
        <v>0.75</v>
      </c>
      <c r="R1450" s="724">
        <v>3</v>
      </c>
      <c r="S1450" s="740">
        <v>0.75</v>
      </c>
      <c r="T1450" s="807">
        <v>2</v>
      </c>
      <c r="U1450" s="763">
        <v>0.66666666666666663</v>
      </c>
    </row>
    <row r="1451" spans="1:21" ht="14.4" customHeight="1" x14ac:dyDescent="0.3">
      <c r="A1451" s="723">
        <v>4</v>
      </c>
      <c r="B1451" s="724" t="s">
        <v>2111</v>
      </c>
      <c r="C1451" s="724" t="s">
        <v>2406</v>
      </c>
      <c r="D1451" s="805" t="s">
        <v>4069</v>
      </c>
      <c r="E1451" s="806" t="s">
        <v>2418</v>
      </c>
      <c r="F1451" s="724" t="s">
        <v>2394</v>
      </c>
      <c r="G1451" s="724" t="s">
        <v>2452</v>
      </c>
      <c r="H1451" s="724" t="s">
        <v>975</v>
      </c>
      <c r="I1451" s="724" t="s">
        <v>3959</v>
      </c>
      <c r="J1451" s="724" t="s">
        <v>1068</v>
      </c>
      <c r="K1451" s="724" t="s">
        <v>3960</v>
      </c>
      <c r="L1451" s="725">
        <v>147.26</v>
      </c>
      <c r="M1451" s="725">
        <v>147.26</v>
      </c>
      <c r="N1451" s="724">
        <v>1</v>
      </c>
      <c r="O1451" s="807">
        <v>0.5</v>
      </c>
      <c r="P1451" s="725">
        <v>147.26</v>
      </c>
      <c r="Q1451" s="740">
        <v>1</v>
      </c>
      <c r="R1451" s="724">
        <v>1</v>
      </c>
      <c r="S1451" s="740">
        <v>1</v>
      </c>
      <c r="T1451" s="807">
        <v>0.5</v>
      </c>
      <c r="U1451" s="763">
        <v>1</v>
      </c>
    </row>
    <row r="1452" spans="1:21" ht="14.4" customHeight="1" x14ac:dyDescent="0.3">
      <c r="A1452" s="723">
        <v>4</v>
      </c>
      <c r="B1452" s="724" t="s">
        <v>2111</v>
      </c>
      <c r="C1452" s="724" t="s">
        <v>2406</v>
      </c>
      <c r="D1452" s="805" t="s">
        <v>4069</v>
      </c>
      <c r="E1452" s="806" t="s">
        <v>2418</v>
      </c>
      <c r="F1452" s="724" t="s">
        <v>2394</v>
      </c>
      <c r="G1452" s="724" t="s">
        <v>3719</v>
      </c>
      <c r="H1452" s="724" t="s">
        <v>563</v>
      </c>
      <c r="I1452" s="724" t="s">
        <v>4020</v>
      </c>
      <c r="J1452" s="724" t="s">
        <v>3721</v>
      </c>
      <c r="K1452" s="724" t="s">
        <v>4021</v>
      </c>
      <c r="L1452" s="725">
        <v>90.53</v>
      </c>
      <c r="M1452" s="725">
        <v>90.53</v>
      </c>
      <c r="N1452" s="724">
        <v>1</v>
      </c>
      <c r="O1452" s="807">
        <v>0.5</v>
      </c>
      <c r="P1452" s="725">
        <v>90.53</v>
      </c>
      <c r="Q1452" s="740">
        <v>1</v>
      </c>
      <c r="R1452" s="724">
        <v>1</v>
      </c>
      <c r="S1452" s="740">
        <v>1</v>
      </c>
      <c r="T1452" s="807">
        <v>0.5</v>
      </c>
      <c r="U1452" s="763">
        <v>1</v>
      </c>
    </row>
    <row r="1453" spans="1:21" ht="14.4" customHeight="1" x14ac:dyDescent="0.3">
      <c r="A1453" s="723">
        <v>4</v>
      </c>
      <c r="B1453" s="724" t="s">
        <v>2111</v>
      </c>
      <c r="C1453" s="724" t="s">
        <v>2406</v>
      </c>
      <c r="D1453" s="805" t="s">
        <v>4069</v>
      </c>
      <c r="E1453" s="806" t="s">
        <v>2418</v>
      </c>
      <c r="F1453" s="724" t="s">
        <v>2394</v>
      </c>
      <c r="G1453" s="724" t="s">
        <v>2573</v>
      </c>
      <c r="H1453" s="724" t="s">
        <v>563</v>
      </c>
      <c r="I1453" s="724" t="s">
        <v>881</v>
      </c>
      <c r="J1453" s="724" t="s">
        <v>882</v>
      </c>
      <c r="K1453" s="724" t="s">
        <v>2595</v>
      </c>
      <c r="L1453" s="725">
        <v>77.14</v>
      </c>
      <c r="M1453" s="725">
        <v>154.28</v>
      </c>
      <c r="N1453" s="724">
        <v>2</v>
      </c>
      <c r="O1453" s="807">
        <v>1.5</v>
      </c>
      <c r="P1453" s="725">
        <v>77.14</v>
      </c>
      <c r="Q1453" s="740">
        <v>0.5</v>
      </c>
      <c r="R1453" s="724">
        <v>1</v>
      </c>
      <c r="S1453" s="740">
        <v>0.5</v>
      </c>
      <c r="T1453" s="807">
        <v>1</v>
      </c>
      <c r="U1453" s="763">
        <v>0.66666666666666663</v>
      </c>
    </row>
    <row r="1454" spans="1:21" ht="14.4" customHeight="1" x14ac:dyDescent="0.3">
      <c r="A1454" s="723">
        <v>4</v>
      </c>
      <c r="B1454" s="724" t="s">
        <v>2111</v>
      </c>
      <c r="C1454" s="724" t="s">
        <v>2406</v>
      </c>
      <c r="D1454" s="805" t="s">
        <v>4069</v>
      </c>
      <c r="E1454" s="806" t="s">
        <v>2418</v>
      </c>
      <c r="F1454" s="724" t="s">
        <v>2394</v>
      </c>
      <c r="G1454" s="724" t="s">
        <v>2451</v>
      </c>
      <c r="H1454" s="724" t="s">
        <v>975</v>
      </c>
      <c r="I1454" s="724" t="s">
        <v>999</v>
      </c>
      <c r="J1454" s="724" t="s">
        <v>2263</v>
      </c>
      <c r="K1454" s="724" t="s">
        <v>2264</v>
      </c>
      <c r="L1454" s="725">
        <v>0</v>
      </c>
      <c r="M1454" s="725">
        <v>0</v>
      </c>
      <c r="N1454" s="724">
        <v>3</v>
      </c>
      <c r="O1454" s="807">
        <v>2.5</v>
      </c>
      <c r="P1454" s="725">
        <v>0</v>
      </c>
      <c r="Q1454" s="740"/>
      <c r="R1454" s="724">
        <v>1</v>
      </c>
      <c r="S1454" s="740">
        <v>0.33333333333333331</v>
      </c>
      <c r="T1454" s="807">
        <v>1</v>
      </c>
      <c r="U1454" s="763">
        <v>0.4</v>
      </c>
    </row>
    <row r="1455" spans="1:21" ht="14.4" customHeight="1" x14ac:dyDescent="0.3">
      <c r="A1455" s="723">
        <v>4</v>
      </c>
      <c r="B1455" s="724" t="s">
        <v>2111</v>
      </c>
      <c r="C1455" s="724" t="s">
        <v>2406</v>
      </c>
      <c r="D1455" s="805" t="s">
        <v>4069</v>
      </c>
      <c r="E1455" s="806" t="s">
        <v>2418</v>
      </c>
      <c r="F1455" s="724" t="s">
        <v>2396</v>
      </c>
      <c r="G1455" s="724" t="s">
        <v>2466</v>
      </c>
      <c r="H1455" s="724" t="s">
        <v>563</v>
      </c>
      <c r="I1455" s="724" t="s">
        <v>3956</v>
      </c>
      <c r="J1455" s="724" t="s">
        <v>3957</v>
      </c>
      <c r="K1455" s="724" t="s">
        <v>3958</v>
      </c>
      <c r="L1455" s="725">
        <v>409.87</v>
      </c>
      <c r="M1455" s="725">
        <v>409.87</v>
      </c>
      <c r="N1455" s="724">
        <v>1</v>
      </c>
      <c r="O1455" s="807">
        <v>1</v>
      </c>
      <c r="P1455" s="725"/>
      <c r="Q1455" s="740">
        <v>0</v>
      </c>
      <c r="R1455" s="724"/>
      <c r="S1455" s="740">
        <v>0</v>
      </c>
      <c r="T1455" s="807"/>
      <c r="U1455" s="763">
        <v>0</v>
      </c>
    </row>
    <row r="1456" spans="1:21" ht="14.4" customHeight="1" x14ac:dyDescent="0.3">
      <c r="A1456" s="723">
        <v>4</v>
      </c>
      <c r="B1456" s="724" t="s">
        <v>2111</v>
      </c>
      <c r="C1456" s="724" t="s">
        <v>2406</v>
      </c>
      <c r="D1456" s="805" t="s">
        <v>4069</v>
      </c>
      <c r="E1456" s="806" t="s">
        <v>2427</v>
      </c>
      <c r="F1456" s="724" t="s">
        <v>2394</v>
      </c>
      <c r="G1456" s="724" t="s">
        <v>2450</v>
      </c>
      <c r="H1456" s="724" t="s">
        <v>975</v>
      </c>
      <c r="I1456" s="724" t="s">
        <v>1623</v>
      </c>
      <c r="J1456" s="724" t="s">
        <v>1062</v>
      </c>
      <c r="K1456" s="724" t="s">
        <v>2314</v>
      </c>
      <c r="L1456" s="725">
        <v>154.36000000000001</v>
      </c>
      <c r="M1456" s="725">
        <v>154.36000000000001</v>
      </c>
      <c r="N1456" s="724">
        <v>1</v>
      </c>
      <c r="O1456" s="807">
        <v>0.5</v>
      </c>
      <c r="P1456" s="725">
        <v>154.36000000000001</v>
      </c>
      <c r="Q1456" s="740">
        <v>1</v>
      </c>
      <c r="R1456" s="724">
        <v>1</v>
      </c>
      <c r="S1456" s="740">
        <v>1</v>
      </c>
      <c r="T1456" s="807">
        <v>0.5</v>
      </c>
      <c r="U1456" s="763">
        <v>1</v>
      </c>
    </row>
    <row r="1457" spans="1:21" ht="14.4" customHeight="1" x14ac:dyDescent="0.3">
      <c r="A1457" s="723">
        <v>4</v>
      </c>
      <c r="B1457" s="724" t="s">
        <v>2111</v>
      </c>
      <c r="C1457" s="724" t="s">
        <v>2406</v>
      </c>
      <c r="D1457" s="805" t="s">
        <v>4069</v>
      </c>
      <c r="E1457" s="806" t="s">
        <v>2427</v>
      </c>
      <c r="F1457" s="724" t="s">
        <v>2394</v>
      </c>
      <c r="G1457" s="724" t="s">
        <v>2564</v>
      </c>
      <c r="H1457" s="724" t="s">
        <v>563</v>
      </c>
      <c r="I1457" s="724" t="s">
        <v>753</v>
      </c>
      <c r="J1457" s="724" t="s">
        <v>754</v>
      </c>
      <c r="K1457" s="724" t="s">
        <v>2565</v>
      </c>
      <c r="L1457" s="725">
        <v>0</v>
      </c>
      <c r="M1457" s="725">
        <v>0</v>
      </c>
      <c r="N1457" s="724">
        <v>1</v>
      </c>
      <c r="O1457" s="807">
        <v>0.5</v>
      </c>
      <c r="P1457" s="725">
        <v>0</v>
      </c>
      <c r="Q1457" s="740"/>
      <c r="R1457" s="724">
        <v>1</v>
      </c>
      <c r="S1457" s="740">
        <v>1</v>
      </c>
      <c r="T1457" s="807">
        <v>0.5</v>
      </c>
      <c r="U1457" s="763">
        <v>1</v>
      </c>
    </row>
    <row r="1458" spans="1:21" ht="14.4" customHeight="1" x14ac:dyDescent="0.3">
      <c r="A1458" s="723">
        <v>4</v>
      </c>
      <c r="B1458" s="724" t="s">
        <v>2111</v>
      </c>
      <c r="C1458" s="724" t="s">
        <v>2406</v>
      </c>
      <c r="D1458" s="805" t="s">
        <v>4069</v>
      </c>
      <c r="E1458" s="806" t="s">
        <v>2427</v>
      </c>
      <c r="F1458" s="724" t="s">
        <v>2394</v>
      </c>
      <c r="G1458" s="724" t="s">
        <v>2645</v>
      </c>
      <c r="H1458" s="724" t="s">
        <v>975</v>
      </c>
      <c r="I1458" s="724" t="s">
        <v>1527</v>
      </c>
      <c r="J1458" s="724" t="s">
        <v>1528</v>
      </c>
      <c r="K1458" s="724" t="s">
        <v>2324</v>
      </c>
      <c r="L1458" s="725">
        <v>24.22</v>
      </c>
      <c r="M1458" s="725">
        <v>24.22</v>
      </c>
      <c r="N1458" s="724">
        <v>1</v>
      </c>
      <c r="O1458" s="807">
        <v>0.5</v>
      </c>
      <c r="P1458" s="725"/>
      <c r="Q1458" s="740">
        <v>0</v>
      </c>
      <c r="R1458" s="724"/>
      <c r="S1458" s="740">
        <v>0</v>
      </c>
      <c r="T1458" s="807"/>
      <c r="U1458" s="763">
        <v>0</v>
      </c>
    </row>
    <row r="1459" spans="1:21" ht="14.4" customHeight="1" x14ac:dyDescent="0.3">
      <c r="A1459" s="723">
        <v>4</v>
      </c>
      <c r="B1459" s="724" t="s">
        <v>2111</v>
      </c>
      <c r="C1459" s="724" t="s">
        <v>2406</v>
      </c>
      <c r="D1459" s="805" t="s">
        <v>4069</v>
      </c>
      <c r="E1459" s="806" t="s">
        <v>2427</v>
      </c>
      <c r="F1459" s="724" t="s">
        <v>2394</v>
      </c>
      <c r="G1459" s="724" t="s">
        <v>3470</v>
      </c>
      <c r="H1459" s="724" t="s">
        <v>563</v>
      </c>
      <c r="I1459" s="724" t="s">
        <v>4022</v>
      </c>
      <c r="J1459" s="724" t="s">
        <v>1468</v>
      </c>
      <c r="K1459" s="724" t="s">
        <v>4023</v>
      </c>
      <c r="L1459" s="725">
        <v>34.659999999999997</v>
      </c>
      <c r="M1459" s="725">
        <v>34.659999999999997</v>
      </c>
      <c r="N1459" s="724">
        <v>1</v>
      </c>
      <c r="O1459" s="807">
        <v>0.5</v>
      </c>
      <c r="P1459" s="725">
        <v>34.659999999999997</v>
      </c>
      <c r="Q1459" s="740">
        <v>1</v>
      </c>
      <c r="R1459" s="724">
        <v>1</v>
      </c>
      <c r="S1459" s="740">
        <v>1</v>
      </c>
      <c r="T1459" s="807">
        <v>0.5</v>
      </c>
      <c r="U1459" s="763">
        <v>1</v>
      </c>
    </row>
    <row r="1460" spans="1:21" ht="14.4" customHeight="1" x14ac:dyDescent="0.3">
      <c r="A1460" s="723">
        <v>4</v>
      </c>
      <c r="B1460" s="724" t="s">
        <v>2111</v>
      </c>
      <c r="C1460" s="724" t="s">
        <v>2406</v>
      </c>
      <c r="D1460" s="805" t="s">
        <v>4069</v>
      </c>
      <c r="E1460" s="806" t="s">
        <v>2427</v>
      </c>
      <c r="F1460" s="724" t="s">
        <v>2394</v>
      </c>
      <c r="G1460" s="724" t="s">
        <v>3165</v>
      </c>
      <c r="H1460" s="724" t="s">
        <v>563</v>
      </c>
      <c r="I1460" s="724" t="s">
        <v>4024</v>
      </c>
      <c r="J1460" s="724" t="s">
        <v>1686</v>
      </c>
      <c r="K1460" s="724" t="s">
        <v>2702</v>
      </c>
      <c r="L1460" s="725">
        <v>156.61000000000001</v>
      </c>
      <c r="M1460" s="725">
        <v>156.61000000000001</v>
      </c>
      <c r="N1460" s="724">
        <v>1</v>
      </c>
      <c r="O1460" s="807">
        <v>0.5</v>
      </c>
      <c r="P1460" s="725">
        <v>156.61000000000001</v>
      </c>
      <c r="Q1460" s="740">
        <v>1</v>
      </c>
      <c r="R1460" s="724">
        <v>1</v>
      </c>
      <c r="S1460" s="740">
        <v>1</v>
      </c>
      <c r="T1460" s="807">
        <v>0.5</v>
      </c>
      <c r="U1460" s="763">
        <v>1</v>
      </c>
    </row>
    <row r="1461" spans="1:21" ht="14.4" customHeight="1" x14ac:dyDescent="0.3">
      <c r="A1461" s="723">
        <v>4</v>
      </c>
      <c r="B1461" s="724" t="s">
        <v>2111</v>
      </c>
      <c r="C1461" s="724" t="s">
        <v>2406</v>
      </c>
      <c r="D1461" s="805" t="s">
        <v>4069</v>
      </c>
      <c r="E1461" s="806" t="s">
        <v>2427</v>
      </c>
      <c r="F1461" s="724" t="s">
        <v>2394</v>
      </c>
      <c r="G1461" s="724" t="s">
        <v>3165</v>
      </c>
      <c r="H1461" s="724" t="s">
        <v>563</v>
      </c>
      <c r="I1461" s="724" t="s">
        <v>4025</v>
      </c>
      <c r="J1461" s="724" t="s">
        <v>4026</v>
      </c>
      <c r="K1461" s="724" t="s">
        <v>4027</v>
      </c>
      <c r="L1461" s="725">
        <v>15.66</v>
      </c>
      <c r="M1461" s="725">
        <v>15.66</v>
      </c>
      <c r="N1461" s="724">
        <v>1</v>
      </c>
      <c r="O1461" s="807">
        <v>1</v>
      </c>
      <c r="P1461" s="725">
        <v>15.66</v>
      </c>
      <c r="Q1461" s="740">
        <v>1</v>
      </c>
      <c r="R1461" s="724">
        <v>1</v>
      </c>
      <c r="S1461" s="740">
        <v>1</v>
      </c>
      <c r="T1461" s="807">
        <v>1</v>
      </c>
      <c r="U1461" s="763">
        <v>1</v>
      </c>
    </row>
    <row r="1462" spans="1:21" ht="14.4" customHeight="1" x14ac:dyDescent="0.3">
      <c r="A1462" s="723">
        <v>4</v>
      </c>
      <c r="B1462" s="724" t="s">
        <v>2111</v>
      </c>
      <c r="C1462" s="724" t="s">
        <v>2406</v>
      </c>
      <c r="D1462" s="805" t="s">
        <v>4069</v>
      </c>
      <c r="E1462" s="806" t="s">
        <v>2427</v>
      </c>
      <c r="F1462" s="724" t="s">
        <v>2394</v>
      </c>
      <c r="G1462" s="724" t="s">
        <v>3247</v>
      </c>
      <c r="H1462" s="724" t="s">
        <v>563</v>
      </c>
      <c r="I1462" s="724" t="s">
        <v>4028</v>
      </c>
      <c r="J1462" s="724" t="s">
        <v>4029</v>
      </c>
      <c r="K1462" s="724" t="s">
        <v>4030</v>
      </c>
      <c r="L1462" s="725">
        <v>31.77</v>
      </c>
      <c r="M1462" s="725">
        <v>31.77</v>
      </c>
      <c r="N1462" s="724">
        <v>1</v>
      </c>
      <c r="O1462" s="807">
        <v>0.5</v>
      </c>
      <c r="P1462" s="725"/>
      <c r="Q1462" s="740">
        <v>0</v>
      </c>
      <c r="R1462" s="724"/>
      <c r="S1462" s="740">
        <v>0</v>
      </c>
      <c r="T1462" s="807"/>
      <c r="U1462" s="763">
        <v>0</v>
      </c>
    </row>
    <row r="1463" spans="1:21" ht="14.4" customHeight="1" x14ac:dyDescent="0.3">
      <c r="A1463" s="723">
        <v>4</v>
      </c>
      <c r="B1463" s="724" t="s">
        <v>2111</v>
      </c>
      <c r="C1463" s="724" t="s">
        <v>2406</v>
      </c>
      <c r="D1463" s="805" t="s">
        <v>4069</v>
      </c>
      <c r="E1463" s="806" t="s">
        <v>2439</v>
      </c>
      <c r="F1463" s="724" t="s">
        <v>2394</v>
      </c>
      <c r="G1463" s="724" t="s">
        <v>2452</v>
      </c>
      <c r="H1463" s="724" t="s">
        <v>975</v>
      </c>
      <c r="I1463" s="724" t="s">
        <v>1067</v>
      </c>
      <c r="J1463" s="724" t="s">
        <v>1068</v>
      </c>
      <c r="K1463" s="724" t="s">
        <v>2204</v>
      </c>
      <c r="L1463" s="725">
        <v>490.89</v>
      </c>
      <c r="M1463" s="725">
        <v>490.89</v>
      </c>
      <c r="N1463" s="724">
        <v>1</v>
      </c>
      <c r="O1463" s="807">
        <v>0.5</v>
      </c>
      <c r="P1463" s="725">
        <v>490.89</v>
      </c>
      <c r="Q1463" s="740">
        <v>1</v>
      </c>
      <c r="R1463" s="724">
        <v>1</v>
      </c>
      <c r="S1463" s="740">
        <v>1</v>
      </c>
      <c r="T1463" s="807">
        <v>0.5</v>
      </c>
      <c r="U1463" s="763">
        <v>1</v>
      </c>
    </row>
    <row r="1464" spans="1:21" ht="14.4" customHeight="1" x14ac:dyDescent="0.3">
      <c r="A1464" s="723">
        <v>4</v>
      </c>
      <c r="B1464" s="724" t="s">
        <v>2111</v>
      </c>
      <c r="C1464" s="724" t="s">
        <v>2406</v>
      </c>
      <c r="D1464" s="805" t="s">
        <v>4069</v>
      </c>
      <c r="E1464" s="806" t="s">
        <v>2439</v>
      </c>
      <c r="F1464" s="724" t="s">
        <v>2394</v>
      </c>
      <c r="G1464" s="724" t="s">
        <v>2451</v>
      </c>
      <c r="H1464" s="724" t="s">
        <v>975</v>
      </c>
      <c r="I1464" s="724" t="s">
        <v>999</v>
      </c>
      <c r="J1464" s="724" t="s">
        <v>2263</v>
      </c>
      <c r="K1464" s="724" t="s">
        <v>2264</v>
      </c>
      <c r="L1464" s="725">
        <v>0</v>
      </c>
      <c r="M1464" s="725">
        <v>0</v>
      </c>
      <c r="N1464" s="724">
        <v>1</v>
      </c>
      <c r="O1464" s="807">
        <v>0.5</v>
      </c>
      <c r="P1464" s="725">
        <v>0</v>
      </c>
      <c r="Q1464" s="740"/>
      <c r="R1464" s="724">
        <v>1</v>
      </c>
      <c r="S1464" s="740">
        <v>1</v>
      </c>
      <c r="T1464" s="807">
        <v>0.5</v>
      </c>
      <c r="U1464" s="763">
        <v>1</v>
      </c>
    </row>
    <row r="1465" spans="1:21" ht="14.4" customHeight="1" x14ac:dyDescent="0.3">
      <c r="A1465" s="723">
        <v>4</v>
      </c>
      <c r="B1465" s="724" t="s">
        <v>2111</v>
      </c>
      <c r="C1465" s="724" t="s">
        <v>2406</v>
      </c>
      <c r="D1465" s="805" t="s">
        <v>4069</v>
      </c>
      <c r="E1465" s="806" t="s">
        <v>2432</v>
      </c>
      <c r="F1465" s="724" t="s">
        <v>2394</v>
      </c>
      <c r="G1465" s="724" t="s">
        <v>2450</v>
      </c>
      <c r="H1465" s="724" t="s">
        <v>975</v>
      </c>
      <c r="I1465" s="724" t="s">
        <v>1061</v>
      </c>
      <c r="J1465" s="724" t="s">
        <v>1062</v>
      </c>
      <c r="K1465" s="724" t="s">
        <v>2238</v>
      </c>
      <c r="L1465" s="725">
        <v>225.06</v>
      </c>
      <c r="M1465" s="725">
        <v>225.06</v>
      </c>
      <c r="N1465" s="724">
        <v>1</v>
      </c>
      <c r="O1465" s="807">
        <v>0.5</v>
      </c>
      <c r="P1465" s="725">
        <v>225.06</v>
      </c>
      <c r="Q1465" s="740">
        <v>1</v>
      </c>
      <c r="R1465" s="724">
        <v>1</v>
      </c>
      <c r="S1465" s="740">
        <v>1</v>
      </c>
      <c r="T1465" s="807">
        <v>0.5</v>
      </c>
      <c r="U1465" s="763">
        <v>1</v>
      </c>
    </row>
    <row r="1466" spans="1:21" ht="14.4" customHeight="1" x14ac:dyDescent="0.3">
      <c r="A1466" s="723">
        <v>4</v>
      </c>
      <c r="B1466" s="724" t="s">
        <v>2111</v>
      </c>
      <c r="C1466" s="724" t="s">
        <v>2406</v>
      </c>
      <c r="D1466" s="805" t="s">
        <v>4069</v>
      </c>
      <c r="E1466" s="806" t="s">
        <v>2432</v>
      </c>
      <c r="F1466" s="724" t="s">
        <v>2394</v>
      </c>
      <c r="G1466" s="724" t="s">
        <v>2719</v>
      </c>
      <c r="H1466" s="724" t="s">
        <v>563</v>
      </c>
      <c r="I1466" s="724" t="s">
        <v>2720</v>
      </c>
      <c r="J1466" s="724" t="s">
        <v>2721</v>
      </c>
      <c r="K1466" s="724" t="s">
        <v>2722</v>
      </c>
      <c r="L1466" s="725">
        <v>78.33</v>
      </c>
      <c r="M1466" s="725">
        <v>78.33</v>
      </c>
      <c r="N1466" s="724">
        <v>1</v>
      </c>
      <c r="O1466" s="807">
        <v>0.5</v>
      </c>
      <c r="P1466" s="725">
        <v>78.33</v>
      </c>
      <c r="Q1466" s="740">
        <v>1</v>
      </c>
      <c r="R1466" s="724">
        <v>1</v>
      </c>
      <c r="S1466" s="740">
        <v>1</v>
      </c>
      <c r="T1466" s="807">
        <v>0.5</v>
      </c>
      <c r="U1466" s="763">
        <v>1</v>
      </c>
    </row>
    <row r="1467" spans="1:21" ht="14.4" customHeight="1" x14ac:dyDescent="0.3">
      <c r="A1467" s="723">
        <v>4</v>
      </c>
      <c r="B1467" s="724" t="s">
        <v>2111</v>
      </c>
      <c r="C1467" s="724" t="s">
        <v>2406</v>
      </c>
      <c r="D1467" s="805" t="s">
        <v>4069</v>
      </c>
      <c r="E1467" s="806" t="s">
        <v>2432</v>
      </c>
      <c r="F1467" s="724" t="s">
        <v>2394</v>
      </c>
      <c r="G1467" s="724" t="s">
        <v>2564</v>
      </c>
      <c r="H1467" s="724" t="s">
        <v>563</v>
      </c>
      <c r="I1467" s="724" t="s">
        <v>4031</v>
      </c>
      <c r="J1467" s="724" t="s">
        <v>754</v>
      </c>
      <c r="K1467" s="724" t="s">
        <v>4032</v>
      </c>
      <c r="L1467" s="725">
        <v>0</v>
      </c>
      <c r="M1467" s="725">
        <v>0</v>
      </c>
      <c r="N1467" s="724">
        <v>1</v>
      </c>
      <c r="O1467" s="807">
        <v>0.5</v>
      </c>
      <c r="P1467" s="725"/>
      <c r="Q1467" s="740"/>
      <c r="R1467" s="724"/>
      <c r="S1467" s="740">
        <v>0</v>
      </c>
      <c r="T1467" s="807"/>
      <c r="U1467" s="763">
        <v>0</v>
      </c>
    </row>
    <row r="1468" spans="1:21" ht="14.4" customHeight="1" x14ac:dyDescent="0.3">
      <c r="A1468" s="723">
        <v>4</v>
      </c>
      <c r="B1468" s="724" t="s">
        <v>2111</v>
      </c>
      <c r="C1468" s="724" t="s">
        <v>2406</v>
      </c>
      <c r="D1468" s="805" t="s">
        <v>4069</v>
      </c>
      <c r="E1468" s="806" t="s">
        <v>2432</v>
      </c>
      <c r="F1468" s="724" t="s">
        <v>2394</v>
      </c>
      <c r="G1468" s="724" t="s">
        <v>2490</v>
      </c>
      <c r="H1468" s="724" t="s">
        <v>563</v>
      </c>
      <c r="I1468" s="724" t="s">
        <v>4033</v>
      </c>
      <c r="J1468" s="724" t="s">
        <v>1720</v>
      </c>
      <c r="K1468" s="724" t="s">
        <v>4034</v>
      </c>
      <c r="L1468" s="725">
        <v>11.73</v>
      </c>
      <c r="M1468" s="725">
        <v>35.19</v>
      </c>
      <c r="N1468" s="724">
        <v>3</v>
      </c>
      <c r="O1468" s="807">
        <v>1.5</v>
      </c>
      <c r="P1468" s="725">
        <v>23.46</v>
      </c>
      <c r="Q1468" s="740">
        <v>0.66666666666666674</v>
      </c>
      <c r="R1468" s="724">
        <v>2</v>
      </c>
      <c r="S1468" s="740">
        <v>0.66666666666666663</v>
      </c>
      <c r="T1468" s="807">
        <v>1</v>
      </c>
      <c r="U1468" s="763">
        <v>0.66666666666666663</v>
      </c>
    </row>
    <row r="1469" spans="1:21" ht="14.4" customHeight="1" x14ac:dyDescent="0.3">
      <c r="A1469" s="723">
        <v>4</v>
      </c>
      <c r="B1469" s="724" t="s">
        <v>2111</v>
      </c>
      <c r="C1469" s="724" t="s">
        <v>2406</v>
      </c>
      <c r="D1469" s="805" t="s">
        <v>4069</v>
      </c>
      <c r="E1469" s="806" t="s">
        <v>2432</v>
      </c>
      <c r="F1469" s="724" t="s">
        <v>2394</v>
      </c>
      <c r="G1469" s="724" t="s">
        <v>2452</v>
      </c>
      <c r="H1469" s="724" t="s">
        <v>975</v>
      </c>
      <c r="I1469" s="724" t="s">
        <v>2630</v>
      </c>
      <c r="J1469" s="724" t="s">
        <v>1068</v>
      </c>
      <c r="K1469" s="724" t="s">
        <v>2202</v>
      </c>
      <c r="L1469" s="725">
        <v>368.16</v>
      </c>
      <c r="M1469" s="725">
        <v>368.16</v>
      </c>
      <c r="N1469" s="724">
        <v>1</v>
      </c>
      <c r="O1469" s="807">
        <v>1</v>
      </c>
      <c r="P1469" s="725">
        <v>368.16</v>
      </c>
      <c r="Q1469" s="740">
        <v>1</v>
      </c>
      <c r="R1469" s="724">
        <v>1</v>
      </c>
      <c r="S1469" s="740">
        <v>1</v>
      </c>
      <c r="T1469" s="807">
        <v>1</v>
      </c>
      <c r="U1469" s="763">
        <v>1</v>
      </c>
    </row>
    <row r="1470" spans="1:21" ht="14.4" customHeight="1" x14ac:dyDescent="0.3">
      <c r="A1470" s="723">
        <v>4</v>
      </c>
      <c r="B1470" s="724" t="s">
        <v>2111</v>
      </c>
      <c r="C1470" s="724" t="s">
        <v>2406</v>
      </c>
      <c r="D1470" s="805" t="s">
        <v>4069</v>
      </c>
      <c r="E1470" s="806" t="s">
        <v>2432</v>
      </c>
      <c r="F1470" s="724" t="s">
        <v>2394</v>
      </c>
      <c r="G1470" s="724" t="s">
        <v>2452</v>
      </c>
      <c r="H1470" s="724" t="s">
        <v>975</v>
      </c>
      <c r="I1470" s="724" t="s">
        <v>2453</v>
      </c>
      <c r="J1470" s="724" t="s">
        <v>1068</v>
      </c>
      <c r="K1470" s="724" t="s">
        <v>2204</v>
      </c>
      <c r="L1470" s="725">
        <v>490.89</v>
      </c>
      <c r="M1470" s="725">
        <v>1472.67</v>
      </c>
      <c r="N1470" s="724">
        <v>3</v>
      </c>
      <c r="O1470" s="807">
        <v>1.5</v>
      </c>
      <c r="P1470" s="725">
        <v>1472.67</v>
      </c>
      <c r="Q1470" s="740">
        <v>1</v>
      </c>
      <c r="R1470" s="724">
        <v>3</v>
      </c>
      <c r="S1470" s="740">
        <v>1</v>
      </c>
      <c r="T1470" s="807">
        <v>1.5</v>
      </c>
      <c r="U1470" s="763">
        <v>1</v>
      </c>
    </row>
    <row r="1471" spans="1:21" ht="14.4" customHeight="1" x14ac:dyDescent="0.3">
      <c r="A1471" s="723">
        <v>4</v>
      </c>
      <c r="B1471" s="724" t="s">
        <v>2111</v>
      </c>
      <c r="C1471" s="724" t="s">
        <v>2406</v>
      </c>
      <c r="D1471" s="805" t="s">
        <v>4069</v>
      </c>
      <c r="E1471" s="806" t="s">
        <v>2432</v>
      </c>
      <c r="F1471" s="724" t="s">
        <v>2394</v>
      </c>
      <c r="G1471" s="724" t="s">
        <v>2452</v>
      </c>
      <c r="H1471" s="724" t="s">
        <v>975</v>
      </c>
      <c r="I1471" s="724" t="s">
        <v>2496</v>
      </c>
      <c r="J1471" s="724" t="s">
        <v>1068</v>
      </c>
      <c r="K1471" s="724" t="s">
        <v>2203</v>
      </c>
      <c r="L1471" s="725">
        <v>736.33</v>
      </c>
      <c r="M1471" s="725">
        <v>1472.66</v>
      </c>
      <c r="N1471" s="724">
        <v>2</v>
      </c>
      <c r="O1471" s="807">
        <v>1</v>
      </c>
      <c r="P1471" s="725"/>
      <c r="Q1471" s="740">
        <v>0</v>
      </c>
      <c r="R1471" s="724"/>
      <c r="S1471" s="740">
        <v>0</v>
      </c>
      <c r="T1471" s="807"/>
      <c r="U1471" s="763">
        <v>0</v>
      </c>
    </row>
    <row r="1472" spans="1:21" ht="14.4" customHeight="1" x14ac:dyDescent="0.3">
      <c r="A1472" s="723">
        <v>4</v>
      </c>
      <c r="B1472" s="724" t="s">
        <v>2111</v>
      </c>
      <c r="C1472" s="724" t="s">
        <v>2406</v>
      </c>
      <c r="D1472" s="805" t="s">
        <v>4069</v>
      </c>
      <c r="E1472" s="806" t="s">
        <v>2432</v>
      </c>
      <c r="F1472" s="724" t="s">
        <v>2394</v>
      </c>
      <c r="G1472" s="724" t="s">
        <v>2701</v>
      </c>
      <c r="H1472" s="724" t="s">
        <v>563</v>
      </c>
      <c r="I1472" s="724" t="s">
        <v>4035</v>
      </c>
      <c r="J1472" s="724" t="s">
        <v>1690</v>
      </c>
      <c r="K1472" s="724" t="s">
        <v>2481</v>
      </c>
      <c r="L1472" s="725">
        <v>0</v>
      </c>
      <c r="M1472" s="725">
        <v>0</v>
      </c>
      <c r="N1472" s="724">
        <v>1</v>
      </c>
      <c r="O1472" s="807">
        <v>0.5</v>
      </c>
      <c r="P1472" s="725">
        <v>0</v>
      </c>
      <c r="Q1472" s="740"/>
      <c r="R1472" s="724">
        <v>1</v>
      </c>
      <c r="S1472" s="740">
        <v>1</v>
      </c>
      <c r="T1472" s="807">
        <v>0.5</v>
      </c>
      <c r="U1472" s="763">
        <v>1</v>
      </c>
    </row>
    <row r="1473" spans="1:21" ht="14.4" customHeight="1" x14ac:dyDescent="0.3">
      <c r="A1473" s="723">
        <v>4</v>
      </c>
      <c r="B1473" s="724" t="s">
        <v>2111</v>
      </c>
      <c r="C1473" s="724" t="s">
        <v>2406</v>
      </c>
      <c r="D1473" s="805" t="s">
        <v>4069</v>
      </c>
      <c r="E1473" s="806" t="s">
        <v>2432</v>
      </c>
      <c r="F1473" s="724" t="s">
        <v>2394</v>
      </c>
      <c r="G1473" s="724" t="s">
        <v>3470</v>
      </c>
      <c r="H1473" s="724" t="s">
        <v>563</v>
      </c>
      <c r="I1473" s="724" t="s">
        <v>4022</v>
      </c>
      <c r="J1473" s="724" t="s">
        <v>1468</v>
      </c>
      <c r="K1473" s="724" t="s">
        <v>4023</v>
      </c>
      <c r="L1473" s="725">
        <v>34.659999999999997</v>
      </c>
      <c r="M1473" s="725">
        <v>34.659999999999997</v>
      </c>
      <c r="N1473" s="724">
        <v>1</v>
      </c>
      <c r="O1473" s="807">
        <v>0.5</v>
      </c>
      <c r="P1473" s="725"/>
      <c r="Q1473" s="740">
        <v>0</v>
      </c>
      <c r="R1473" s="724"/>
      <c r="S1473" s="740">
        <v>0</v>
      </c>
      <c r="T1473" s="807"/>
      <c r="U1473" s="763">
        <v>0</v>
      </c>
    </row>
    <row r="1474" spans="1:21" ht="14.4" customHeight="1" x14ac:dyDescent="0.3">
      <c r="A1474" s="723">
        <v>4</v>
      </c>
      <c r="B1474" s="724" t="s">
        <v>2111</v>
      </c>
      <c r="C1474" s="724" t="s">
        <v>2406</v>
      </c>
      <c r="D1474" s="805" t="s">
        <v>4069</v>
      </c>
      <c r="E1474" s="806" t="s">
        <v>2432</v>
      </c>
      <c r="F1474" s="724" t="s">
        <v>2394</v>
      </c>
      <c r="G1474" s="724" t="s">
        <v>2451</v>
      </c>
      <c r="H1474" s="724" t="s">
        <v>975</v>
      </c>
      <c r="I1474" s="724" t="s">
        <v>999</v>
      </c>
      <c r="J1474" s="724" t="s">
        <v>2263</v>
      </c>
      <c r="K1474" s="724" t="s">
        <v>2264</v>
      </c>
      <c r="L1474" s="725">
        <v>0</v>
      </c>
      <c r="M1474" s="725">
        <v>0</v>
      </c>
      <c r="N1474" s="724">
        <v>2</v>
      </c>
      <c r="O1474" s="807">
        <v>1</v>
      </c>
      <c r="P1474" s="725">
        <v>0</v>
      </c>
      <c r="Q1474" s="740"/>
      <c r="R1474" s="724">
        <v>1</v>
      </c>
      <c r="S1474" s="740">
        <v>0.5</v>
      </c>
      <c r="T1474" s="807">
        <v>0.5</v>
      </c>
      <c r="U1474" s="763">
        <v>0.5</v>
      </c>
    </row>
    <row r="1475" spans="1:21" ht="14.4" customHeight="1" x14ac:dyDescent="0.3">
      <c r="A1475" s="723">
        <v>4</v>
      </c>
      <c r="B1475" s="724" t="s">
        <v>2111</v>
      </c>
      <c r="C1475" s="724" t="s">
        <v>2406</v>
      </c>
      <c r="D1475" s="805" t="s">
        <v>4069</v>
      </c>
      <c r="E1475" s="806" t="s">
        <v>2432</v>
      </c>
      <c r="F1475" s="724" t="s">
        <v>2394</v>
      </c>
      <c r="G1475" s="724" t="s">
        <v>4036</v>
      </c>
      <c r="H1475" s="724" t="s">
        <v>563</v>
      </c>
      <c r="I1475" s="724" t="s">
        <v>4037</v>
      </c>
      <c r="J1475" s="724" t="s">
        <v>4038</v>
      </c>
      <c r="K1475" s="724" t="s">
        <v>4039</v>
      </c>
      <c r="L1475" s="725">
        <v>299.24</v>
      </c>
      <c r="M1475" s="725">
        <v>299.24</v>
      </c>
      <c r="N1475" s="724">
        <v>1</v>
      </c>
      <c r="O1475" s="807">
        <v>1</v>
      </c>
      <c r="P1475" s="725">
        <v>299.24</v>
      </c>
      <c r="Q1475" s="740">
        <v>1</v>
      </c>
      <c r="R1475" s="724">
        <v>1</v>
      </c>
      <c r="S1475" s="740">
        <v>1</v>
      </c>
      <c r="T1475" s="807">
        <v>1</v>
      </c>
      <c r="U1475" s="763">
        <v>1</v>
      </c>
    </row>
    <row r="1476" spans="1:21" ht="14.4" customHeight="1" x14ac:dyDescent="0.3">
      <c r="A1476" s="723">
        <v>4</v>
      </c>
      <c r="B1476" s="724" t="s">
        <v>2111</v>
      </c>
      <c r="C1476" s="724" t="s">
        <v>2406</v>
      </c>
      <c r="D1476" s="805" t="s">
        <v>4069</v>
      </c>
      <c r="E1476" s="806" t="s">
        <v>2432</v>
      </c>
      <c r="F1476" s="724" t="s">
        <v>2394</v>
      </c>
      <c r="G1476" s="724" t="s">
        <v>3520</v>
      </c>
      <c r="H1476" s="724" t="s">
        <v>563</v>
      </c>
      <c r="I1476" s="724" t="s">
        <v>3521</v>
      </c>
      <c r="J1476" s="724" t="s">
        <v>3522</v>
      </c>
      <c r="K1476" s="724" t="s">
        <v>3523</v>
      </c>
      <c r="L1476" s="725">
        <v>657.67</v>
      </c>
      <c r="M1476" s="725">
        <v>657.67</v>
      </c>
      <c r="N1476" s="724">
        <v>1</v>
      </c>
      <c r="O1476" s="807">
        <v>0.5</v>
      </c>
      <c r="P1476" s="725">
        <v>657.67</v>
      </c>
      <c r="Q1476" s="740">
        <v>1</v>
      </c>
      <c r="R1476" s="724">
        <v>1</v>
      </c>
      <c r="S1476" s="740">
        <v>1</v>
      </c>
      <c r="T1476" s="807">
        <v>0.5</v>
      </c>
      <c r="U1476" s="763">
        <v>1</v>
      </c>
    </row>
    <row r="1477" spans="1:21" ht="14.4" customHeight="1" x14ac:dyDescent="0.3">
      <c r="A1477" s="723">
        <v>4</v>
      </c>
      <c r="B1477" s="724" t="s">
        <v>2111</v>
      </c>
      <c r="C1477" s="724" t="s">
        <v>2406</v>
      </c>
      <c r="D1477" s="805" t="s">
        <v>4069</v>
      </c>
      <c r="E1477" s="806" t="s">
        <v>2432</v>
      </c>
      <c r="F1477" s="724" t="s">
        <v>2394</v>
      </c>
      <c r="G1477" s="724" t="s">
        <v>2501</v>
      </c>
      <c r="H1477" s="724" t="s">
        <v>563</v>
      </c>
      <c r="I1477" s="724" t="s">
        <v>2502</v>
      </c>
      <c r="J1477" s="724" t="s">
        <v>1142</v>
      </c>
      <c r="K1477" s="724" t="s">
        <v>2503</v>
      </c>
      <c r="L1477" s="725">
        <v>186.27</v>
      </c>
      <c r="M1477" s="725">
        <v>186.27</v>
      </c>
      <c r="N1477" s="724">
        <v>1</v>
      </c>
      <c r="O1477" s="807">
        <v>0.5</v>
      </c>
      <c r="P1477" s="725"/>
      <c r="Q1477" s="740">
        <v>0</v>
      </c>
      <c r="R1477" s="724"/>
      <c r="S1477" s="740">
        <v>0</v>
      </c>
      <c r="T1477" s="807"/>
      <c r="U1477" s="763">
        <v>0</v>
      </c>
    </row>
    <row r="1478" spans="1:21" ht="14.4" customHeight="1" x14ac:dyDescent="0.3">
      <c r="A1478" s="723">
        <v>4</v>
      </c>
      <c r="B1478" s="724" t="s">
        <v>2111</v>
      </c>
      <c r="C1478" s="724" t="s">
        <v>2406</v>
      </c>
      <c r="D1478" s="805" t="s">
        <v>4069</v>
      </c>
      <c r="E1478" s="806" t="s">
        <v>2432</v>
      </c>
      <c r="F1478" s="724" t="s">
        <v>2394</v>
      </c>
      <c r="G1478" s="724" t="s">
        <v>3165</v>
      </c>
      <c r="H1478" s="724" t="s">
        <v>563</v>
      </c>
      <c r="I1478" s="724" t="s">
        <v>4040</v>
      </c>
      <c r="J1478" s="724" t="s">
        <v>4041</v>
      </c>
      <c r="K1478" s="724" t="s">
        <v>4042</v>
      </c>
      <c r="L1478" s="725">
        <v>31.32</v>
      </c>
      <c r="M1478" s="725">
        <v>31.32</v>
      </c>
      <c r="N1478" s="724">
        <v>1</v>
      </c>
      <c r="O1478" s="807">
        <v>0.5</v>
      </c>
      <c r="P1478" s="725"/>
      <c r="Q1478" s="740">
        <v>0</v>
      </c>
      <c r="R1478" s="724"/>
      <c r="S1478" s="740">
        <v>0</v>
      </c>
      <c r="T1478" s="807"/>
      <c r="U1478" s="763">
        <v>0</v>
      </c>
    </row>
    <row r="1479" spans="1:21" ht="14.4" customHeight="1" x14ac:dyDescent="0.3">
      <c r="A1479" s="723">
        <v>4</v>
      </c>
      <c r="B1479" s="724" t="s">
        <v>2111</v>
      </c>
      <c r="C1479" s="724" t="s">
        <v>2406</v>
      </c>
      <c r="D1479" s="805" t="s">
        <v>4069</v>
      </c>
      <c r="E1479" s="806" t="s">
        <v>2432</v>
      </c>
      <c r="F1479" s="724" t="s">
        <v>2394</v>
      </c>
      <c r="G1479" s="724" t="s">
        <v>3247</v>
      </c>
      <c r="H1479" s="724" t="s">
        <v>563</v>
      </c>
      <c r="I1479" s="724" t="s">
        <v>4043</v>
      </c>
      <c r="J1479" s="724" t="s">
        <v>1460</v>
      </c>
      <c r="K1479" s="724" t="s">
        <v>4044</v>
      </c>
      <c r="L1479" s="725">
        <v>33.549999999999997</v>
      </c>
      <c r="M1479" s="725">
        <v>33.549999999999997</v>
      </c>
      <c r="N1479" s="724">
        <v>1</v>
      </c>
      <c r="O1479" s="807">
        <v>1</v>
      </c>
      <c r="P1479" s="725">
        <v>33.549999999999997</v>
      </c>
      <c r="Q1479" s="740">
        <v>1</v>
      </c>
      <c r="R1479" s="724">
        <v>1</v>
      </c>
      <c r="S1479" s="740">
        <v>1</v>
      </c>
      <c r="T1479" s="807">
        <v>1</v>
      </c>
      <c r="U1479" s="763">
        <v>1</v>
      </c>
    </row>
    <row r="1480" spans="1:21" ht="14.4" customHeight="1" x14ac:dyDescent="0.3">
      <c r="A1480" s="723">
        <v>4</v>
      </c>
      <c r="B1480" s="724" t="s">
        <v>2111</v>
      </c>
      <c r="C1480" s="724" t="s">
        <v>2406</v>
      </c>
      <c r="D1480" s="805" t="s">
        <v>4069</v>
      </c>
      <c r="E1480" s="806" t="s">
        <v>2430</v>
      </c>
      <c r="F1480" s="724" t="s">
        <v>2394</v>
      </c>
      <c r="G1480" s="724" t="s">
        <v>2450</v>
      </c>
      <c r="H1480" s="724" t="s">
        <v>975</v>
      </c>
      <c r="I1480" s="724" t="s">
        <v>1623</v>
      </c>
      <c r="J1480" s="724" t="s">
        <v>1062</v>
      </c>
      <c r="K1480" s="724" t="s">
        <v>2314</v>
      </c>
      <c r="L1480" s="725">
        <v>154.36000000000001</v>
      </c>
      <c r="M1480" s="725">
        <v>463.08000000000004</v>
      </c>
      <c r="N1480" s="724">
        <v>3</v>
      </c>
      <c r="O1480" s="807">
        <v>1.5</v>
      </c>
      <c r="P1480" s="725">
        <v>308.72000000000003</v>
      </c>
      <c r="Q1480" s="740">
        <v>0.66666666666666663</v>
      </c>
      <c r="R1480" s="724">
        <v>2</v>
      </c>
      <c r="S1480" s="740">
        <v>0.66666666666666663</v>
      </c>
      <c r="T1480" s="807">
        <v>1</v>
      </c>
      <c r="U1480" s="763">
        <v>0.66666666666666663</v>
      </c>
    </row>
    <row r="1481" spans="1:21" ht="14.4" customHeight="1" x14ac:dyDescent="0.3">
      <c r="A1481" s="723">
        <v>4</v>
      </c>
      <c r="B1481" s="724" t="s">
        <v>2111</v>
      </c>
      <c r="C1481" s="724" t="s">
        <v>2406</v>
      </c>
      <c r="D1481" s="805" t="s">
        <v>4069</v>
      </c>
      <c r="E1481" s="806" t="s">
        <v>2430</v>
      </c>
      <c r="F1481" s="724" t="s">
        <v>2394</v>
      </c>
      <c r="G1481" s="724" t="s">
        <v>2450</v>
      </c>
      <c r="H1481" s="724" t="s">
        <v>975</v>
      </c>
      <c r="I1481" s="724" t="s">
        <v>1061</v>
      </c>
      <c r="J1481" s="724" t="s">
        <v>1062</v>
      </c>
      <c r="K1481" s="724" t="s">
        <v>2238</v>
      </c>
      <c r="L1481" s="725">
        <v>225.06</v>
      </c>
      <c r="M1481" s="725">
        <v>225.06</v>
      </c>
      <c r="N1481" s="724">
        <v>1</v>
      </c>
      <c r="O1481" s="807">
        <v>0.5</v>
      </c>
      <c r="P1481" s="725"/>
      <c r="Q1481" s="740">
        <v>0</v>
      </c>
      <c r="R1481" s="724"/>
      <c r="S1481" s="740">
        <v>0</v>
      </c>
      <c r="T1481" s="807"/>
      <c r="U1481" s="763">
        <v>0</v>
      </c>
    </row>
    <row r="1482" spans="1:21" ht="14.4" customHeight="1" x14ac:dyDescent="0.3">
      <c r="A1482" s="723">
        <v>4</v>
      </c>
      <c r="B1482" s="724" t="s">
        <v>2111</v>
      </c>
      <c r="C1482" s="724" t="s">
        <v>2406</v>
      </c>
      <c r="D1482" s="805" t="s">
        <v>4069</v>
      </c>
      <c r="E1482" s="806" t="s">
        <v>2430</v>
      </c>
      <c r="F1482" s="724" t="s">
        <v>2394</v>
      </c>
      <c r="G1482" s="724" t="s">
        <v>2564</v>
      </c>
      <c r="H1482" s="724" t="s">
        <v>563</v>
      </c>
      <c r="I1482" s="724" t="s">
        <v>3202</v>
      </c>
      <c r="J1482" s="724" t="s">
        <v>754</v>
      </c>
      <c r="K1482" s="724" t="s">
        <v>3203</v>
      </c>
      <c r="L1482" s="725">
        <v>0</v>
      </c>
      <c r="M1482" s="725">
        <v>0</v>
      </c>
      <c r="N1482" s="724">
        <v>2</v>
      </c>
      <c r="O1482" s="807">
        <v>1</v>
      </c>
      <c r="P1482" s="725">
        <v>0</v>
      </c>
      <c r="Q1482" s="740"/>
      <c r="R1482" s="724">
        <v>2</v>
      </c>
      <c r="S1482" s="740">
        <v>1</v>
      </c>
      <c r="T1482" s="807">
        <v>1</v>
      </c>
      <c r="U1482" s="763">
        <v>1</v>
      </c>
    </row>
    <row r="1483" spans="1:21" ht="14.4" customHeight="1" x14ac:dyDescent="0.3">
      <c r="A1483" s="723">
        <v>4</v>
      </c>
      <c r="B1483" s="724" t="s">
        <v>2111</v>
      </c>
      <c r="C1483" s="724" t="s">
        <v>2406</v>
      </c>
      <c r="D1483" s="805" t="s">
        <v>4069</v>
      </c>
      <c r="E1483" s="806" t="s">
        <v>2430</v>
      </c>
      <c r="F1483" s="724" t="s">
        <v>2394</v>
      </c>
      <c r="G1483" s="724" t="s">
        <v>4018</v>
      </c>
      <c r="H1483" s="724" t="s">
        <v>563</v>
      </c>
      <c r="I1483" s="724" t="s">
        <v>1596</v>
      </c>
      <c r="J1483" s="724" t="s">
        <v>1597</v>
      </c>
      <c r="K1483" s="724" t="s">
        <v>4019</v>
      </c>
      <c r="L1483" s="725">
        <v>61.97</v>
      </c>
      <c r="M1483" s="725">
        <v>185.91</v>
      </c>
      <c r="N1483" s="724">
        <v>3</v>
      </c>
      <c r="O1483" s="807">
        <v>2.5</v>
      </c>
      <c r="P1483" s="725">
        <v>61.97</v>
      </c>
      <c r="Q1483" s="740">
        <v>0.33333333333333331</v>
      </c>
      <c r="R1483" s="724">
        <v>1</v>
      </c>
      <c r="S1483" s="740">
        <v>0.33333333333333331</v>
      </c>
      <c r="T1483" s="807">
        <v>1</v>
      </c>
      <c r="U1483" s="763">
        <v>0.4</v>
      </c>
    </row>
    <row r="1484" spans="1:21" ht="14.4" customHeight="1" x14ac:dyDescent="0.3">
      <c r="A1484" s="723">
        <v>4</v>
      </c>
      <c r="B1484" s="724" t="s">
        <v>2111</v>
      </c>
      <c r="C1484" s="724" t="s">
        <v>2406</v>
      </c>
      <c r="D1484" s="805" t="s">
        <v>4069</v>
      </c>
      <c r="E1484" s="806" t="s">
        <v>2430</v>
      </c>
      <c r="F1484" s="724" t="s">
        <v>2394</v>
      </c>
      <c r="G1484" s="724" t="s">
        <v>2490</v>
      </c>
      <c r="H1484" s="724" t="s">
        <v>563</v>
      </c>
      <c r="I1484" s="724" t="s">
        <v>1712</v>
      </c>
      <c r="J1484" s="724" t="s">
        <v>2492</v>
      </c>
      <c r="K1484" s="724" t="s">
        <v>4045</v>
      </c>
      <c r="L1484" s="725">
        <v>35.18</v>
      </c>
      <c r="M1484" s="725">
        <v>35.18</v>
      </c>
      <c r="N1484" s="724">
        <v>1</v>
      </c>
      <c r="O1484" s="807">
        <v>0.5</v>
      </c>
      <c r="P1484" s="725"/>
      <c r="Q1484" s="740">
        <v>0</v>
      </c>
      <c r="R1484" s="724"/>
      <c r="S1484" s="740">
        <v>0</v>
      </c>
      <c r="T1484" s="807"/>
      <c r="U1484" s="763">
        <v>0</v>
      </c>
    </row>
    <row r="1485" spans="1:21" ht="14.4" customHeight="1" x14ac:dyDescent="0.3">
      <c r="A1485" s="723">
        <v>4</v>
      </c>
      <c r="B1485" s="724" t="s">
        <v>2111</v>
      </c>
      <c r="C1485" s="724" t="s">
        <v>2406</v>
      </c>
      <c r="D1485" s="805" t="s">
        <v>4069</v>
      </c>
      <c r="E1485" s="806" t="s">
        <v>2430</v>
      </c>
      <c r="F1485" s="724" t="s">
        <v>2394</v>
      </c>
      <c r="G1485" s="724" t="s">
        <v>2490</v>
      </c>
      <c r="H1485" s="724" t="s">
        <v>563</v>
      </c>
      <c r="I1485" s="724" t="s">
        <v>1719</v>
      </c>
      <c r="J1485" s="724" t="s">
        <v>1720</v>
      </c>
      <c r="K1485" s="724" t="s">
        <v>4046</v>
      </c>
      <c r="L1485" s="725">
        <v>29.31</v>
      </c>
      <c r="M1485" s="725">
        <v>29.31</v>
      </c>
      <c r="N1485" s="724">
        <v>1</v>
      </c>
      <c r="O1485" s="807">
        <v>0.5</v>
      </c>
      <c r="P1485" s="725"/>
      <c r="Q1485" s="740">
        <v>0</v>
      </c>
      <c r="R1485" s="724"/>
      <c r="S1485" s="740">
        <v>0</v>
      </c>
      <c r="T1485" s="807"/>
      <c r="U1485" s="763">
        <v>0</v>
      </c>
    </row>
    <row r="1486" spans="1:21" ht="14.4" customHeight="1" x14ac:dyDescent="0.3">
      <c r="A1486" s="723">
        <v>4</v>
      </c>
      <c r="B1486" s="724" t="s">
        <v>2111</v>
      </c>
      <c r="C1486" s="724" t="s">
        <v>2406</v>
      </c>
      <c r="D1486" s="805" t="s">
        <v>4069</v>
      </c>
      <c r="E1486" s="806" t="s">
        <v>2430</v>
      </c>
      <c r="F1486" s="724" t="s">
        <v>2394</v>
      </c>
      <c r="G1486" s="724" t="s">
        <v>2490</v>
      </c>
      <c r="H1486" s="724" t="s">
        <v>563</v>
      </c>
      <c r="I1486" s="724" t="s">
        <v>1351</v>
      </c>
      <c r="J1486" s="724" t="s">
        <v>2492</v>
      </c>
      <c r="K1486" s="724" t="s">
        <v>4047</v>
      </c>
      <c r="L1486" s="725">
        <v>11.73</v>
      </c>
      <c r="M1486" s="725">
        <v>11.73</v>
      </c>
      <c r="N1486" s="724">
        <v>1</v>
      </c>
      <c r="O1486" s="807">
        <v>0.5</v>
      </c>
      <c r="P1486" s="725">
        <v>11.73</v>
      </c>
      <c r="Q1486" s="740">
        <v>1</v>
      </c>
      <c r="R1486" s="724">
        <v>1</v>
      </c>
      <c r="S1486" s="740">
        <v>1</v>
      </c>
      <c r="T1486" s="807">
        <v>0.5</v>
      </c>
      <c r="U1486" s="763">
        <v>1</v>
      </c>
    </row>
    <row r="1487" spans="1:21" ht="14.4" customHeight="1" x14ac:dyDescent="0.3">
      <c r="A1487" s="723">
        <v>4</v>
      </c>
      <c r="B1487" s="724" t="s">
        <v>2111</v>
      </c>
      <c r="C1487" s="724" t="s">
        <v>2406</v>
      </c>
      <c r="D1487" s="805" t="s">
        <v>4069</v>
      </c>
      <c r="E1487" s="806" t="s">
        <v>2430</v>
      </c>
      <c r="F1487" s="724" t="s">
        <v>2394</v>
      </c>
      <c r="G1487" s="724" t="s">
        <v>2490</v>
      </c>
      <c r="H1487" s="724" t="s">
        <v>563</v>
      </c>
      <c r="I1487" s="724" t="s">
        <v>4033</v>
      </c>
      <c r="J1487" s="724" t="s">
        <v>1720</v>
      </c>
      <c r="K1487" s="724" t="s">
        <v>4034</v>
      </c>
      <c r="L1487" s="725">
        <v>11.73</v>
      </c>
      <c r="M1487" s="725">
        <v>11.73</v>
      </c>
      <c r="N1487" s="724">
        <v>1</v>
      </c>
      <c r="O1487" s="807">
        <v>0.5</v>
      </c>
      <c r="P1487" s="725">
        <v>11.73</v>
      </c>
      <c r="Q1487" s="740">
        <v>1</v>
      </c>
      <c r="R1487" s="724">
        <v>1</v>
      </c>
      <c r="S1487" s="740">
        <v>1</v>
      </c>
      <c r="T1487" s="807">
        <v>0.5</v>
      </c>
      <c r="U1487" s="763">
        <v>1</v>
      </c>
    </row>
    <row r="1488" spans="1:21" ht="14.4" customHeight="1" x14ac:dyDescent="0.3">
      <c r="A1488" s="723">
        <v>4</v>
      </c>
      <c r="B1488" s="724" t="s">
        <v>2111</v>
      </c>
      <c r="C1488" s="724" t="s">
        <v>2406</v>
      </c>
      <c r="D1488" s="805" t="s">
        <v>4069</v>
      </c>
      <c r="E1488" s="806" t="s">
        <v>2430</v>
      </c>
      <c r="F1488" s="724" t="s">
        <v>2394</v>
      </c>
      <c r="G1488" s="724" t="s">
        <v>2452</v>
      </c>
      <c r="H1488" s="724" t="s">
        <v>975</v>
      </c>
      <c r="I1488" s="724" t="s">
        <v>2630</v>
      </c>
      <c r="J1488" s="724" t="s">
        <v>1068</v>
      </c>
      <c r="K1488" s="724" t="s">
        <v>2202</v>
      </c>
      <c r="L1488" s="725">
        <v>368.16</v>
      </c>
      <c r="M1488" s="725">
        <v>736.32</v>
      </c>
      <c r="N1488" s="724">
        <v>2</v>
      </c>
      <c r="O1488" s="807">
        <v>1</v>
      </c>
      <c r="P1488" s="725">
        <v>736.32</v>
      </c>
      <c r="Q1488" s="740">
        <v>1</v>
      </c>
      <c r="R1488" s="724">
        <v>2</v>
      </c>
      <c r="S1488" s="740">
        <v>1</v>
      </c>
      <c r="T1488" s="807">
        <v>1</v>
      </c>
      <c r="U1488" s="763">
        <v>1</v>
      </c>
    </row>
    <row r="1489" spans="1:21" ht="14.4" customHeight="1" x14ac:dyDescent="0.3">
      <c r="A1489" s="723">
        <v>4</v>
      </c>
      <c r="B1489" s="724" t="s">
        <v>2111</v>
      </c>
      <c r="C1489" s="724" t="s">
        <v>2406</v>
      </c>
      <c r="D1489" s="805" t="s">
        <v>4069</v>
      </c>
      <c r="E1489" s="806" t="s">
        <v>2430</v>
      </c>
      <c r="F1489" s="724" t="s">
        <v>2394</v>
      </c>
      <c r="G1489" s="724" t="s">
        <v>2452</v>
      </c>
      <c r="H1489" s="724" t="s">
        <v>975</v>
      </c>
      <c r="I1489" s="724" t="s">
        <v>2453</v>
      </c>
      <c r="J1489" s="724" t="s">
        <v>1068</v>
      </c>
      <c r="K1489" s="724" t="s">
        <v>2204</v>
      </c>
      <c r="L1489" s="725">
        <v>490.89</v>
      </c>
      <c r="M1489" s="725">
        <v>2454.4499999999998</v>
      </c>
      <c r="N1489" s="724">
        <v>5</v>
      </c>
      <c r="O1489" s="807">
        <v>2</v>
      </c>
      <c r="P1489" s="725">
        <v>981.78</v>
      </c>
      <c r="Q1489" s="740">
        <v>0.4</v>
      </c>
      <c r="R1489" s="724">
        <v>2</v>
      </c>
      <c r="S1489" s="740">
        <v>0.4</v>
      </c>
      <c r="T1489" s="807">
        <v>0.5</v>
      </c>
      <c r="U1489" s="763">
        <v>0.25</v>
      </c>
    </row>
    <row r="1490" spans="1:21" ht="14.4" customHeight="1" x14ac:dyDescent="0.3">
      <c r="A1490" s="723">
        <v>4</v>
      </c>
      <c r="B1490" s="724" t="s">
        <v>2111</v>
      </c>
      <c r="C1490" s="724" t="s">
        <v>2406</v>
      </c>
      <c r="D1490" s="805" t="s">
        <v>4069</v>
      </c>
      <c r="E1490" s="806" t="s">
        <v>2430</v>
      </c>
      <c r="F1490" s="724" t="s">
        <v>2394</v>
      </c>
      <c r="G1490" s="724" t="s">
        <v>2452</v>
      </c>
      <c r="H1490" s="724" t="s">
        <v>975</v>
      </c>
      <c r="I1490" s="724" t="s">
        <v>2602</v>
      </c>
      <c r="J1490" s="724" t="s">
        <v>2603</v>
      </c>
      <c r="K1490" s="724" t="s">
        <v>2604</v>
      </c>
      <c r="L1490" s="725">
        <v>1385.62</v>
      </c>
      <c r="M1490" s="725">
        <v>1385.62</v>
      </c>
      <c r="N1490" s="724">
        <v>1</v>
      </c>
      <c r="O1490" s="807">
        <v>0.5</v>
      </c>
      <c r="P1490" s="725"/>
      <c r="Q1490" s="740">
        <v>0</v>
      </c>
      <c r="R1490" s="724"/>
      <c r="S1490" s="740">
        <v>0</v>
      </c>
      <c r="T1490" s="807"/>
      <c r="U1490" s="763">
        <v>0</v>
      </c>
    </row>
    <row r="1491" spans="1:21" ht="14.4" customHeight="1" x14ac:dyDescent="0.3">
      <c r="A1491" s="723">
        <v>4</v>
      </c>
      <c r="B1491" s="724" t="s">
        <v>2111</v>
      </c>
      <c r="C1491" s="724" t="s">
        <v>2406</v>
      </c>
      <c r="D1491" s="805" t="s">
        <v>4069</v>
      </c>
      <c r="E1491" s="806" t="s">
        <v>2430</v>
      </c>
      <c r="F1491" s="724" t="s">
        <v>2394</v>
      </c>
      <c r="G1491" s="724" t="s">
        <v>2452</v>
      </c>
      <c r="H1491" s="724" t="s">
        <v>975</v>
      </c>
      <c r="I1491" s="724" t="s">
        <v>1067</v>
      </c>
      <c r="J1491" s="724" t="s">
        <v>1068</v>
      </c>
      <c r="K1491" s="724" t="s">
        <v>2204</v>
      </c>
      <c r="L1491" s="725">
        <v>490.89</v>
      </c>
      <c r="M1491" s="725">
        <v>490.89</v>
      </c>
      <c r="N1491" s="724">
        <v>1</v>
      </c>
      <c r="O1491" s="807">
        <v>0.5</v>
      </c>
      <c r="P1491" s="725"/>
      <c r="Q1491" s="740">
        <v>0</v>
      </c>
      <c r="R1491" s="724"/>
      <c r="S1491" s="740">
        <v>0</v>
      </c>
      <c r="T1491" s="807"/>
      <c r="U1491" s="763">
        <v>0</v>
      </c>
    </row>
    <row r="1492" spans="1:21" ht="14.4" customHeight="1" x14ac:dyDescent="0.3">
      <c r="A1492" s="723">
        <v>4</v>
      </c>
      <c r="B1492" s="724" t="s">
        <v>2111</v>
      </c>
      <c r="C1492" s="724" t="s">
        <v>2406</v>
      </c>
      <c r="D1492" s="805" t="s">
        <v>4069</v>
      </c>
      <c r="E1492" s="806" t="s">
        <v>2430</v>
      </c>
      <c r="F1492" s="724" t="s">
        <v>2394</v>
      </c>
      <c r="G1492" s="724" t="s">
        <v>2645</v>
      </c>
      <c r="H1492" s="724" t="s">
        <v>975</v>
      </c>
      <c r="I1492" s="724" t="s">
        <v>2651</v>
      </c>
      <c r="J1492" s="724" t="s">
        <v>1528</v>
      </c>
      <c r="K1492" s="724" t="s">
        <v>2652</v>
      </c>
      <c r="L1492" s="725">
        <v>48.42</v>
      </c>
      <c r="M1492" s="725">
        <v>96.84</v>
      </c>
      <c r="N1492" s="724">
        <v>2</v>
      </c>
      <c r="O1492" s="807">
        <v>1.5</v>
      </c>
      <c r="P1492" s="725">
        <v>48.42</v>
      </c>
      <c r="Q1492" s="740">
        <v>0.5</v>
      </c>
      <c r="R1492" s="724">
        <v>1</v>
      </c>
      <c r="S1492" s="740">
        <v>0.5</v>
      </c>
      <c r="T1492" s="807">
        <v>0.5</v>
      </c>
      <c r="U1492" s="763">
        <v>0.33333333333333331</v>
      </c>
    </row>
    <row r="1493" spans="1:21" ht="14.4" customHeight="1" x14ac:dyDescent="0.3">
      <c r="A1493" s="723">
        <v>4</v>
      </c>
      <c r="B1493" s="724" t="s">
        <v>2111</v>
      </c>
      <c r="C1493" s="724" t="s">
        <v>2406</v>
      </c>
      <c r="D1493" s="805" t="s">
        <v>4069</v>
      </c>
      <c r="E1493" s="806" t="s">
        <v>2430</v>
      </c>
      <c r="F1493" s="724" t="s">
        <v>2394</v>
      </c>
      <c r="G1493" s="724" t="s">
        <v>4048</v>
      </c>
      <c r="H1493" s="724" t="s">
        <v>563</v>
      </c>
      <c r="I1493" s="724" t="s">
        <v>1619</v>
      </c>
      <c r="J1493" s="724" t="s">
        <v>4049</v>
      </c>
      <c r="K1493" s="724" t="s">
        <v>2652</v>
      </c>
      <c r="L1493" s="725">
        <v>88.1</v>
      </c>
      <c r="M1493" s="725">
        <v>88.1</v>
      </c>
      <c r="N1493" s="724">
        <v>1</v>
      </c>
      <c r="O1493" s="807">
        <v>0.5</v>
      </c>
      <c r="P1493" s="725">
        <v>88.1</v>
      </c>
      <c r="Q1493" s="740">
        <v>1</v>
      </c>
      <c r="R1493" s="724">
        <v>1</v>
      </c>
      <c r="S1493" s="740">
        <v>1</v>
      </c>
      <c r="T1493" s="807">
        <v>0.5</v>
      </c>
      <c r="U1493" s="763">
        <v>1</v>
      </c>
    </row>
    <row r="1494" spans="1:21" ht="14.4" customHeight="1" x14ac:dyDescent="0.3">
      <c r="A1494" s="723">
        <v>4</v>
      </c>
      <c r="B1494" s="724" t="s">
        <v>2111</v>
      </c>
      <c r="C1494" s="724" t="s">
        <v>2406</v>
      </c>
      <c r="D1494" s="805" t="s">
        <v>4069</v>
      </c>
      <c r="E1494" s="806" t="s">
        <v>2430</v>
      </c>
      <c r="F1494" s="724" t="s">
        <v>2394</v>
      </c>
      <c r="G1494" s="724" t="s">
        <v>3470</v>
      </c>
      <c r="H1494" s="724" t="s">
        <v>563</v>
      </c>
      <c r="I1494" s="724" t="s">
        <v>4050</v>
      </c>
      <c r="J1494" s="724" t="s">
        <v>1468</v>
      </c>
      <c r="K1494" s="724" t="s">
        <v>4051</v>
      </c>
      <c r="L1494" s="725">
        <v>34.659999999999997</v>
      </c>
      <c r="M1494" s="725">
        <v>103.97999999999999</v>
      </c>
      <c r="N1494" s="724">
        <v>3</v>
      </c>
      <c r="O1494" s="807">
        <v>1.5</v>
      </c>
      <c r="P1494" s="725">
        <v>34.659999999999997</v>
      </c>
      <c r="Q1494" s="740">
        <v>0.33333333333333331</v>
      </c>
      <c r="R1494" s="724">
        <v>1</v>
      </c>
      <c r="S1494" s="740">
        <v>0.33333333333333331</v>
      </c>
      <c r="T1494" s="807">
        <v>0.5</v>
      </c>
      <c r="U1494" s="763">
        <v>0.33333333333333331</v>
      </c>
    </row>
    <row r="1495" spans="1:21" ht="14.4" customHeight="1" x14ac:dyDescent="0.3">
      <c r="A1495" s="723">
        <v>4</v>
      </c>
      <c r="B1495" s="724" t="s">
        <v>2111</v>
      </c>
      <c r="C1495" s="724" t="s">
        <v>2406</v>
      </c>
      <c r="D1495" s="805" t="s">
        <v>4069</v>
      </c>
      <c r="E1495" s="806" t="s">
        <v>2430</v>
      </c>
      <c r="F1495" s="724" t="s">
        <v>2394</v>
      </c>
      <c r="G1495" s="724" t="s">
        <v>3470</v>
      </c>
      <c r="H1495" s="724" t="s">
        <v>563</v>
      </c>
      <c r="I1495" s="724" t="s">
        <v>4022</v>
      </c>
      <c r="J1495" s="724" t="s">
        <v>1468</v>
      </c>
      <c r="K1495" s="724" t="s">
        <v>4023</v>
      </c>
      <c r="L1495" s="725">
        <v>34.659999999999997</v>
      </c>
      <c r="M1495" s="725">
        <v>34.659999999999997</v>
      </c>
      <c r="N1495" s="724">
        <v>1</v>
      </c>
      <c r="O1495" s="807">
        <v>0.5</v>
      </c>
      <c r="P1495" s="725">
        <v>34.659999999999997</v>
      </c>
      <c r="Q1495" s="740">
        <v>1</v>
      </c>
      <c r="R1495" s="724">
        <v>1</v>
      </c>
      <c r="S1495" s="740">
        <v>1</v>
      </c>
      <c r="T1495" s="807">
        <v>0.5</v>
      </c>
      <c r="U1495" s="763">
        <v>1</v>
      </c>
    </row>
    <row r="1496" spans="1:21" ht="14.4" customHeight="1" x14ac:dyDescent="0.3">
      <c r="A1496" s="723">
        <v>4</v>
      </c>
      <c r="B1496" s="724" t="s">
        <v>2111</v>
      </c>
      <c r="C1496" s="724" t="s">
        <v>2406</v>
      </c>
      <c r="D1496" s="805" t="s">
        <v>4069</v>
      </c>
      <c r="E1496" s="806" t="s">
        <v>2430</v>
      </c>
      <c r="F1496" s="724" t="s">
        <v>2394</v>
      </c>
      <c r="G1496" s="724" t="s">
        <v>3719</v>
      </c>
      <c r="H1496" s="724" t="s">
        <v>563</v>
      </c>
      <c r="I1496" s="724" t="s">
        <v>4052</v>
      </c>
      <c r="J1496" s="724" t="s">
        <v>3721</v>
      </c>
      <c r="K1496" s="724" t="s">
        <v>4021</v>
      </c>
      <c r="L1496" s="725">
        <v>0</v>
      </c>
      <c r="M1496" s="725">
        <v>0</v>
      </c>
      <c r="N1496" s="724">
        <v>1</v>
      </c>
      <c r="O1496" s="807">
        <v>0.5</v>
      </c>
      <c r="P1496" s="725">
        <v>0</v>
      </c>
      <c r="Q1496" s="740"/>
      <c r="R1496" s="724">
        <v>1</v>
      </c>
      <c r="S1496" s="740">
        <v>1</v>
      </c>
      <c r="T1496" s="807">
        <v>0.5</v>
      </c>
      <c r="U1496" s="763">
        <v>1</v>
      </c>
    </row>
    <row r="1497" spans="1:21" ht="14.4" customHeight="1" x14ac:dyDescent="0.3">
      <c r="A1497" s="723">
        <v>4</v>
      </c>
      <c r="B1497" s="724" t="s">
        <v>2111</v>
      </c>
      <c r="C1497" s="724" t="s">
        <v>2406</v>
      </c>
      <c r="D1497" s="805" t="s">
        <v>4069</v>
      </c>
      <c r="E1497" s="806" t="s">
        <v>2430</v>
      </c>
      <c r="F1497" s="724" t="s">
        <v>2394</v>
      </c>
      <c r="G1497" s="724" t="s">
        <v>2451</v>
      </c>
      <c r="H1497" s="724" t="s">
        <v>975</v>
      </c>
      <c r="I1497" s="724" t="s">
        <v>999</v>
      </c>
      <c r="J1497" s="724" t="s">
        <v>2263</v>
      </c>
      <c r="K1497" s="724" t="s">
        <v>2264</v>
      </c>
      <c r="L1497" s="725">
        <v>0</v>
      </c>
      <c r="M1497" s="725">
        <v>0</v>
      </c>
      <c r="N1497" s="724">
        <v>20</v>
      </c>
      <c r="O1497" s="807">
        <v>13</v>
      </c>
      <c r="P1497" s="725">
        <v>0</v>
      </c>
      <c r="Q1497" s="740"/>
      <c r="R1497" s="724">
        <v>8</v>
      </c>
      <c r="S1497" s="740">
        <v>0.4</v>
      </c>
      <c r="T1497" s="807">
        <v>5.5</v>
      </c>
      <c r="U1497" s="763">
        <v>0.42307692307692307</v>
      </c>
    </row>
    <row r="1498" spans="1:21" ht="14.4" customHeight="1" x14ac:dyDescent="0.3">
      <c r="A1498" s="723">
        <v>4</v>
      </c>
      <c r="B1498" s="724" t="s">
        <v>2111</v>
      </c>
      <c r="C1498" s="724" t="s">
        <v>2406</v>
      </c>
      <c r="D1498" s="805" t="s">
        <v>4069</v>
      </c>
      <c r="E1498" s="806" t="s">
        <v>2430</v>
      </c>
      <c r="F1498" s="724" t="s">
        <v>2394</v>
      </c>
      <c r="G1498" s="724" t="s">
        <v>2501</v>
      </c>
      <c r="H1498" s="724" t="s">
        <v>563</v>
      </c>
      <c r="I1498" s="724" t="s">
        <v>2502</v>
      </c>
      <c r="J1498" s="724" t="s">
        <v>1142</v>
      </c>
      <c r="K1498" s="724" t="s">
        <v>2503</v>
      </c>
      <c r="L1498" s="725">
        <v>186.27</v>
      </c>
      <c r="M1498" s="725">
        <v>372.54</v>
      </c>
      <c r="N1498" s="724">
        <v>2</v>
      </c>
      <c r="O1498" s="807">
        <v>0.5</v>
      </c>
      <c r="P1498" s="725"/>
      <c r="Q1498" s="740">
        <v>0</v>
      </c>
      <c r="R1498" s="724"/>
      <c r="S1498" s="740">
        <v>0</v>
      </c>
      <c r="T1498" s="807"/>
      <c r="U1498" s="763">
        <v>0</v>
      </c>
    </row>
    <row r="1499" spans="1:21" ht="14.4" customHeight="1" x14ac:dyDescent="0.3">
      <c r="A1499" s="723">
        <v>4</v>
      </c>
      <c r="B1499" s="724" t="s">
        <v>2111</v>
      </c>
      <c r="C1499" s="724" t="s">
        <v>2406</v>
      </c>
      <c r="D1499" s="805" t="s">
        <v>4069</v>
      </c>
      <c r="E1499" s="806" t="s">
        <v>2430</v>
      </c>
      <c r="F1499" s="724" t="s">
        <v>2394</v>
      </c>
      <c r="G1499" s="724" t="s">
        <v>3165</v>
      </c>
      <c r="H1499" s="724" t="s">
        <v>563</v>
      </c>
      <c r="I1499" s="724" t="s">
        <v>4040</v>
      </c>
      <c r="J1499" s="724" t="s">
        <v>4041</v>
      </c>
      <c r="K1499" s="724" t="s">
        <v>4042</v>
      </c>
      <c r="L1499" s="725">
        <v>31.32</v>
      </c>
      <c r="M1499" s="725">
        <v>31.32</v>
      </c>
      <c r="N1499" s="724">
        <v>1</v>
      </c>
      <c r="O1499" s="807">
        <v>0.5</v>
      </c>
      <c r="P1499" s="725">
        <v>31.32</v>
      </c>
      <c r="Q1499" s="740">
        <v>1</v>
      </c>
      <c r="R1499" s="724">
        <v>1</v>
      </c>
      <c r="S1499" s="740">
        <v>1</v>
      </c>
      <c r="T1499" s="807">
        <v>0.5</v>
      </c>
      <c r="U1499" s="763">
        <v>1</v>
      </c>
    </row>
    <row r="1500" spans="1:21" ht="14.4" customHeight="1" x14ac:dyDescent="0.3">
      <c r="A1500" s="723">
        <v>4</v>
      </c>
      <c r="B1500" s="724" t="s">
        <v>2111</v>
      </c>
      <c r="C1500" s="724" t="s">
        <v>2406</v>
      </c>
      <c r="D1500" s="805" t="s">
        <v>4069</v>
      </c>
      <c r="E1500" s="806" t="s">
        <v>2420</v>
      </c>
      <c r="F1500" s="724" t="s">
        <v>2394</v>
      </c>
      <c r="G1500" s="724" t="s">
        <v>2450</v>
      </c>
      <c r="H1500" s="724" t="s">
        <v>975</v>
      </c>
      <c r="I1500" s="724" t="s">
        <v>1623</v>
      </c>
      <c r="J1500" s="724" t="s">
        <v>1062</v>
      </c>
      <c r="K1500" s="724" t="s">
        <v>2314</v>
      </c>
      <c r="L1500" s="725">
        <v>154.36000000000001</v>
      </c>
      <c r="M1500" s="725">
        <v>154.36000000000001</v>
      </c>
      <c r="N1500" s="724">
        <v>1</v>
      </c>
      <c r="O1500" s="807">
        <v>1</v>
      </c>
      <c r="P1500" s="725"/>
      <c r="Q1500" s="740">
        <v>0</v>
      </c>
      <c r="R1500" s="724"/>
      <c r="S1500" s="740">
        <v>0</v>
      </c>
      <c r="T1500" s="807"/>
      <c r="U1500" s="763">
        <v>0</v>
      </c>
    </row>
    <row r="1501" spans="1:21" ht="14.4" customHeight="1" x14ac:dyDescent="0.3">
      <c r="A1501" s="723">
        <v>4</v>
      </c>
      <c r="B1501" s="724" t="s">
        <v>2111</v>
      </c>
      <c r="C1501" s="724" t="s">
        <v>2406</v>
      </c>
      <c r="D1501" s="805" t="s">
        <v>4069</v>
      </c>
      <c r="E1501" s="806" t="s">
        <v>2420</v>
      </c>
      <c r="F1501" s="724" t="s">
        <v>2394</v>
      </c>
      <c r="G1501" s="724" t="s">
        <v>2450</v>
      </c>
      <c r="H1501" s="724" t="s">
        <v>975</v>
      </c>
      <c r="I1501" s="724" t="s">
        <v>1182</v>
      </c>
      <c r="J1501" s="724" t="s">
        <v>2239</v>
      </c>
      <c r="K1501" s="724" t="s">
        <v>2240</v>
      </c>
      <c r="L1501" s="725">
        <v>149.52000000000001</v>
      </c>
      <c r="M1501" s="725">
        <v>149.52000000000001</v>
      </c>
      <c r="N1501" s="724">
        <v>1</v>
      </c>
      <c r="O1501" s="807">
        <v>1</v>
      </c>
      <c r="P1501" s="725">
        <v>149.52000000000001</v>
      </c>
      <c r="Q1501" s="740">
        <v>1</v>
      </c>
      <c r="R1501" s="724">
        <v>1</v>
      </c>
      <c r="S1501" s="740">
        <v>1</v>
      </c>
      <c r="T1501" s="807">
        <v>1</v>
      </c>
      <c r="U1501" s="763">
        <v>1</v>
      </c>
    </row>
    <row r="1502" spans="1:21" ht="14.4" customHeight="1" x14ac:dyDescent="0.3">
      <c r="A1502" s="723">
        <v>4</v>
      </c>
      <c r="B1502" s="724" t="s">
        <v>2111</v>
      </c>
      <c r="C1502" s="724" t="s">
        <v>2406</v>
      </c>
      <c r="D1502" s="805" t="s">
        <v>4069</v>
      </c>
      <c r="E1502" s="806" t="s">
        <v>2420</v>
      </c>
      <c r="F1502" s="724" t="s">
        <v>2394</v>
      </c>
      <c r="G1502" s="724" t="s">
        <v>2450</v>
      </c>
      <c r="H1502" s="724" t="s">
        <v>975</v>
      </c>
      <c r="I1502" s="724" t="s">
        <v>1061</v>
      </c>
      <c r="J1502" s="724" t="s">
        <v>1062</v>
      </c>
      <c r="K1502" s="724" t="s">
        <v>2238</v>
      </c>
      <c r="L1502" s="725">
        <v>225.06</v>
      </c>
      <c r="M1502" s="725">
        <v>1125.3</v>
      </c>
      <c r="N1502" s="724">
        <v>5</v>
      </c>
      <c r="O1502" s="807">
        <v>2.5</v>
      </c>
      <c r="P1502" s="725">
        <v>900.24</v>
      </c>
      <c r="Q1502" s="740">
        <v>0.8</v>
      </c>
      <c r="R1502" s="724">
        <v>4</v>
      </c>
      <c r="S1502" s="740">
        <v>0.8</v>
      </c>
      <c r="T1502" s="807">
        <v>2</v>
      </c>
      <c r="U1502" s="763">
        <v>0.8</v>
      </c>
    </row>
    <row r="1503" spans="1:21" ht="14.4" customHeight="1" x14ac:dyDescent="0.3">
      <c r="A1503" s="723">
        <v>4</v>
      </c>
      <c r="B1503" s="724" t="s">
        <v>2111</v>
      </c>
      <c r="C1503" s="724" t="s">
        <v>2406</v>
      </c>
      <c r="D1503" s="805" t="s">
        <v>4069</v>
      </c>
      <c r="E1503" s="806" t="s">
        <v>2420</v>
      </c>
      <c r="F1503" s="724" t="s">
        <v>2394</v>
      </c>
      <c r="G1503" s="724" t="s">
        <v>2719</v>
      </c>
      <c r="H1503" s="724" t="s">
        <v>563</v>
      </c>
      <c r="I1503" s="724" t="s">
        <v>2720</v>
      </c>
      <c r="J1503" s="724" t="s">
        <v>2721</v>
      </c>
      <c r="K1503" s="724" t="s">
        <v>2722</v>
      </c>
      <c r="L1503" s="725">
        <v>78.33</v>
      </c>
      <c r="M1503" s="725">
        <v>156.66</v>
      </c>
      <c r="N1503" s="724">
        <v>2</v>
      </c>
      <c r="O1503" s="807">
        <v>1</v>
      </c>
      <c r="P1503" s="725">
        <v>78.33</v>
      </c>
      <c r="Q1503" s="740">
        <v>0.5</v>
      </c>
      <c r="R1503" s="724">
        <v>1</v>
      </c>
      <c r="S1503" s="740">
        <v>0.5</v>
      </c>
      <c r="T1503" s="807">
        <v>0.5</v>
      </c>
      <c r="U1503" s="763">
        <v>0.5</v>
      </c>
    </row>
    <row r="1504" spans="1:21" ht="14.4" customHeight="1" x14ac:dyDescent="0.3">
      <c r="A1504" s="723">
        <v>4</v>
      </c>
      <c r="B1504" s="724" t="s">
        <v>2111</v>
      </c>
      <c r="C1504" s="724" t="s">
        <v>2406</v>
      </c>
      <c r="D1504" s="805" t="s">
        <v>4069</v>
      </c>
      <c r="E1504" s="806" t="s">
        <v>2420</v>
      </c>
      <c r="F1504" s="724" t="s">
        <v>2394</v>
      </c>
      <c r="G1504" s="724" t="s">
        <v>4053</v>
      </c>
      <c r="H1504" s="724" t="s">
        <v>563</v>
      </c>
      <c r="I1504" s="724" t="s">
        <v>4054</v>
      </c>
      <c r="J1504" s="724" t="s">
        <v>4055</v>
      </c>
      <c r="K1504" s="724" t="s">
        <v>4056</v>
      </c>
      <c r="L1504" s="725">
        <v>0</v>
      </c>
      <c r="M1504" s="725">
        <v>0</v>
      </c>
      <c r="N1504" s="724">
        <v>1</v>
      </c>
      <c r="O1504" s="807">
        <v>0.5</v>
      </c>
      <c r="P1504" s="725"/>
      <c r="Q1504" s="740"/>
      <c r="R1504" s="724"/>
      <c r="S1504" s="740">
        <v>0</v>
      </c>
      <c r="T1504" s="807"/>
      <c r="U1504" s="763">
        <v>0</v>
      </c>
    </row>
    <row r="1505" spans="1:21" ht="14.4" customHeight="1" x14ac:dyDescent="0.3">
      <c r="A1505" s="723">
        <v>4</v>
      </c>
      <c r="B1505" s="724" t="s">
        <v>2111</v>
      </c>
      <c r="C1505" s="724" t="s">
        <v>2406</v>
      </c>
      <c r="D1505" s="805" t="s">
        <v>4069</v>
      </c>
      <c r="E1505" s="806" t="s">
        <v>2420</v>
      </c>
      <c r="F1505" s="724" t="s">
        <v>2394</v>
      </c>
      <c r="G1505" s="724" t="s">
        <v>4057</v>
      </c>
      <c r="H1505" s="724" t="s">
        <v>563</v>
      </c>
      <c r="I1505" s="724" t="s">
        <v>4058</v>
      </c>
      <c r="J1505" s="724" t="s">
        <v>1263</v>
      </c>
      <c r="K1505" s="724" t="s">
        <v>4059</v>
      </c>
      <c r="L1505" s="725">
        <v>0</v>
      </c>
      <c r="M1505" s="725">
        <v>0</v>
      </c>
      <c r="N1505" s="724">
        <v>1</v>
      </c>
      <c r="O1505" s="807">
        <v>0.5</v>
      </c>
      <c r="P1505" s="725"/>
      <c r="Q1505" s="740"/>
      <c r="R1505" s="724"/>
      <c r="S1505" s="740">
        <v>0</v>
      </c>
      <c r="T1505" s="807"/>
      <c r="U1505" s="763">
        <v>0</v>
      </c>
    </row>
    <row r="1506" spans="1:21" ht="14.4" customHeight="1" x14ac:dyDescent="0.3">
      <c r="A1506" s="723">
        <v>4</v>
      </c>
      <c r="B1506" s="724" t="s">
        <v>2111</v>
      </c>
      <c r="C1506" s="724" t="s">
        <v>2406</v>
      </c>
      <c r="D1506" s="805" t="s">
        <v>4069</v>
      </c>
      <c r="E1506" s="806" t="s">
        <v>2420</v>
      </c>
      <c r="F1506" s="724" t="s">
        <v>2394</v>
      </c>
      <c r="G1506" s="724" t="s">
        <v>4018</v>
      </c>
      <c r="H1506" s="724" t="s">
        <v>563</v>
      </c>
      <c r="I1506" s="724" t="s">
        <v>1596</v>
      </c>
      <c r="J1506" s="724" t="s">
        <v>1597</v>
      </c>
      <c r="K1506" s="724" t="s">
        <v>4019</v>
      </c>
      <c r="L1506" s="725">
        <v>61.97</v>
      </c>
      <c r="M1506" s="725">
        <v>123.94</v>
      </c>
      <c r="N1506" s="724">
        <v>2</v>
      </c>
      <c r="O1506" s="807">
        <v>1.5</v>
      </c>
      <c r="P1506" s="725"/>
      <c r="Q1506" s="740">
        <v>0</v>
      </c>
      <c r="R1506" s="724"/>
      <c r="S1506" s="740">
        <v>0</v>
      </c>
      <c r="T1506" s="807"/>
      <c r="U1506" s="763">
        <v>0</v>
      </c>
    </row>
    <row r="1507" spans="1:21" ht="14.4" customHeight="1" x14ac:dyDescent="0.3">
      <c r="A1507" s="723">
        <v>4</v>
      </c>
      <c r="B1507" s="724" t="s">
        <v>2111</v>
      </c>
      <c r="C1507" s="724" t="s">
        <v>2406</v>
      </c>
      <c r="D1507" s="805" t="s">
        <v>4069</v>
      </c>
      <c r="E1507" s="806" t="s">
        <v>2420</v>
      </c>
      <c r="F1507" s="724" t="s">
        <v>2394</v>
      </c>
      <c r="G1507" s="724" t="s">
        <v>2490</v>
      </c>
      <c r="H1507" s="724" t="s">
        <v>563</v>
      </c>
      <c r="I1507" s="724" t="s">
        <v>4060</v>
      </c>
      <c r="J1507" s="724" t="s">
        <v>2492</v>
      </c>
      <c r="K1507" s="724" t="s">
        <v>2652</v>
      </c>
      <c r="L1507" s="725">
        <v>0</v>
      </c>
      <c r="M1507" s="725">
        <v>0</v>
      </c>
      <c r="N1507" s="724">
        <v>1</v>
      </c>
      <c r="O1507" s="807">
        <v>0.5</v>
      </c>
      <c r="P1507" s="725">
        <v>0</v>
      </c>
      <c r="Q1507" s="740"/>
      <c r="R1507" s="724">
        <v>1</v>
      </c>
      <c r="S1507" s="740">
        <v>1</v>
      </c>
      <c r="T1507" s="807">
        <v>0.5</v>
      </c>
      <c r="U1507" s="763">
        <v>1</v>
      </c>
    </row>
    <row r="1508" spans="1:21" ht="14.4" customHeight="1" x14ac:dyDescent="0.3">
      <c r="A1508" s="723">
        <v>4</v>
      </c>
      <c r="B1508" s="724" t="s">
        <v>2111</v>
      </c>
      <c r="C1508" s="724" t="s">
        <v>2406</v>
      </c>
      <c r="D1508" s="805" t="s">
        <v>4069</v>
      </c>
      <c r="E1508" s="806" t="s">
        <v>2420</v>
      </c>
      <c r="F1508" s="724" t="s">
        <v>2394</v>
      </c>
      <c r="G1508" s="724" t="s">
        <v>2490</v>
      </c>
      <c r="H1508" s="724" t="s">
        <v>563</v>
      </c>
      <c r="I1508" s="724" t="s">
        <v>4033</v>
      </c>
      <c r="J1508" s="724" t="s">
        <v>1720</v>
      </c>
      <c r="K1508" s="724" t="s">
        <v>4034</v>
      </c>
      <c r="L1508" s="725">
        <v>11.73</v>
      </c>
      <c r="M1508" s="725">
        <v>23.46</v>
      </c>
      <c r="N1508" s="724">
        <v>2</v>
      </c>
      <c r="O1508" s="807">
        <v>1</v>
      </c>
      <c r="P1508" s="725">
        <v>11.73</v>
      </c>
      <c r="Q1508" s="740">
        <v>0.5</v>
      </c>
      <c r="R1508" s="724">
        <v>1</v>
      </c>
      <c r="S1508" s="740">
        <v>0.5</v>
      </c>
      <c r="T1508" s="807">
        <v>0.5</v>
      </c>
      <c r="U1508" s="763">
        <v>0.5</v>
      </c>
    </row>
    <row r="1509" spans="1:21" ht="14.4" customHeight="1" x14ac:dyDescent="0.3">
      <c r="A1509" s="723">
        <v>4</v>
      </c>
      <c r="B1509" s="724" t="s">
        <v>2111</v>
      </c>
      <c r="C1509" s="724" t="s">
        <v>2406</v>
      </c>
      <c r="D1509" s="805" t="s">
        <v>4069</v>
      </c>
      <c r="E1509" s="806" t="s">
        <v>2420</v>
      </c>
      <c r="F1509" s="724" t="s">
        <v>2394</v>
      </c>
      <c r="G1509" s="724" t="s">
        <v>2452</v>
      </c>
      <c r="H1509" s="724" t="s">
        <v>975</v>
      </c>
      <c r="I1509" s="724" t="s">
        <v>2630</v>
      </c>
      <c r="J1509" s="724" t="s">
        <v>1068</v>
      </c>
      <c r="K1509" s="724" t="s">
        <v>2202</v>
      </c>
      <c r="L1509" s="725">
        <v>368.16</v>
      </c>
      <c r="M1509" s="725">
        <v>2208.96</v>
      </c>
      <c r="N1509" s="724">
        <v>6</v>
      </c>
      <c r="O1509" s="807">
        <v>4</v>
      </c>
      <c r="P1509" s="725">
        <v>1472.64</v>
      </c>
      <c r="Q1509" s="740">
        <v>0.66666666666666674</v>
      </c>
      <c r="R1509" s="724">
        <v>4</v>
      </c>
      <c r="S1509" s="740">
        <v>0.66666666666666663</v>
      </c>
      <c r="T1509" s="807">
        <v>2.5</v>
      </c>
      <c r="U1509" s="763">
        <v>0.625</v>
      </c>
    </row>
    <row r="1510" spans="1:21" ht="14.4" customHeight="1" x14ac:dyDescent="0.3">
      <c r="A1510" s="723">
        <v>4</v>
      </c>
      <c r="B1510" s="724" t="s">
        <v>2111</v>
      </c>
      <c r="C1510" s="724" t="s">
        <v>2406</v>
      </c>
      <c r="D1510" s="805" t="s">
        <v>4069</v>
      </c>
      <c r="E1510" s="806" t="s">
        <v>2420</v>
      </c>
      <c r="F1510" s="724" t="s">
        <v>2394</v>
      </c>
      <c r="G1510" s="724" t="s">
        <v>2452</v>
      </c>
      <c r="H1510" s="724" t="s">
        <v>975</v>
      </c>
      <c r="I1510" s="724" t="s">
        <v>2453</v>
      </c>
      <c r="J1510" s="724" t="s">
        <v>1068</v>
      </c>
      <c r="K1510" s="724" t="s">
        <v>2204</v>
      </c>
      <c r="L1510" s="725">
        <v>490.89</v>
      </c>
      <c r="M1510" s="725">
        <v>6381.57</v>
      </c>
      <c r="N1510" s="724">
        <v>13</v>
      </c>
      <c r="O1510" s="807">
        <v>9.5</v>
      </c>
      <c r="P1510" s="725">
        <v>4908.8999999999996</v>
      </c>
      <c r="Q1510" s="740">
        <v>0.76923076923076916</v>
      </c>
      <c r="R1510" s="724">
        <v>10</v>
      </c>
      <c r="S1510" s="740">
        <v>0.76923076923076927</v>
      </c>
      <c r="T1510" s="807">
        <v>7</v>
      </c>
      <c r="U1510" s="763">
        <v>0.73684210526315785</v>
      </c>
    </row>
    <row r="1511" spans="1:21" ht="14.4" customHeight="1" x14ac:dyDescent="0.3">
      <c r="A1511" s="723">
        <v>4</v>
      </c>
      <c r="B1511" s="724" t="s">
        <v>2111</v>
      </c>
      <c r="C1511" s="724" t="s">
        <v>2406</v>
      </c>
      <c r="D1511" s="805" t="s">
        <v>4069</v>
      </c>
      <c r="E1511" s="806" t="s">
        <v>2420</v>
      </c>
      <c r="F1511" s="724" t="s">
        <v>2394</v>
      </c>
      <c r="G1511" s="724" t="s">
        <v>2452</v>
      </c>
      <c r="H1511" s="724" t="s">
        <v>975</v>
      </c>
      <c r="I1511" s="724" t="s">
        <v>2496</v>
      </c>
      <c r="J1511" s="724" t="s">
        <v>1068</v>
      </c>
      <c r="K1511" s="724" t="s">
        <v>2203</v>
      </c>
      <c r="L1511" s="725">
        <v>736.33</v>
      </c>
      <c r="M1511" s="725">
        <v>736.33</v>
      </c>
      <c r="N1511" s="724">
        <v>1</v>
      </c>
      <c r="O1511" s="807">
        <v>0.5</v>
      </c>
      <c r="P1511" s="725"/>
      <c r="Q1511" s="740">
        <v>0</v>
      </c>
      <c r="R1511" s="724"/>
      <c r="S1511" s="740">
        <v>0</v>
      </c>
      <c r="T1511" s="807"/>
      <c r="U1511" s="763">
        <v>0</v>
      </c>
    </row>
    <row r="1512" spans="1:21" ht="14.4" customHeight="1" x14ac:dyDescent="0.3">
      <c r="A1512" s="723">
        <v>4</v>
      </c>
      <c r="B1512" s="724" t="s">
        <v>2111</v>
      </c>
      <c r="C1512" s="724" t="s">
        <v>2406</v>
      </c>
      <c r="D1512" s="805" t="s">
        <v>4069</v>
      </c>
      <c r="E1512" s="806" t="s">
        <v>2420</v>
      </c>
      <c r="F1512" s="724" t="s">
        <v>2394</v>
      </c>
      <c r="G1512" s="724" t="s">
        <v>3068</v>
      </c>
      <c r="H1512" s="724" t="s">
        <v>563</v>
      </c>
      <c r="I1512" s="724" t="s">
        <v>1955</v>
      </c>
      <c r="J1512" s="724" t="s">
        <v>773</v>
      </c>
      <c r="K1512" s="724" t="s">
        <v>4061</v>
      </c>
      <c r="L1512" s="725">
        <v>0</v>
      </c>
      <c r="M1512" s="725">
        <v>0</v>
      </c>
      <c r="N1512" s="724">
        <v>1</v>
      </c>
      <c r="O1512" s="807">
        <v>0.5</v>
      </c>
      <c r="P1512" s="725"/>
      <c r="Q1512" s="740"/>
      <c r="R1512" s="724"/>
      <c r="S1512" s="740">
        <v>0</v>
      </c>
      <c r="T1512" s="807"/>
      <c r="U1512" s="763">
        <v>0</v>
      </c>
    </row>
    <row r="1513" spans="1:21" ht="14.4" customHeight="1" x14ac:dyDescent="0.3">
      <c r="A1513" s="723">
        <v>4</v>
      </c>
      <c r="B1513" s="724" t="s">
        <v>2111</v>
      </c>
      <c r="C1513" s="724" t="s">
        <v>2406</v>
      </c>
      <c r="D1513" s="805" t="s">
        <v>4069</v>
      </c>
      <c r="E1513" s="806" t="s">
        <v>2420</v>
      </c>
      <c r="F1513" s="724" t="s">
        <v>2394</v>
      </c>
      <c r="G1513" s="724" t="s">
        <v>3470</v>
      </c>
      <c r="H1513" s="724" t="s">
        <v>563</v>
      </c>
      <c r="I1513" s="724" t="s">
        <v>4062</v>
      </c>
      <c r="J1513" s="724" t="s">
        <v>4063</v>
      </c>
      <c r="K1513" s="724" t="s">
        <v>4064</v>
      </c>
      <c r="L1513" s="725">
        <v>0</v>
      </c>
      <c r="M1513" s="725">
        <v>0</v>
      </c>
      <c r="N1513" s="724">
        <v>1</v>
      </c>
      <c r="O1513" s="807">
        <v>0.5</v>
      </c>
      <c r="P1513" s="725"/>
      <c r="Q1513" s="740"/>
      <c r="R1513" s="724"/>
      <c r="S1513" s="740">
        <v>0</v>
      </c>
      <c r="T1513" s="807"/>
      <c r="U1513" s="763">
        <v>0</v>
      </c>
    </row>
    <row r="1514" spans="1:21" ht="14.4" customHeight="1" x14ac:dyDescent="0.3">
      <c r="A1514" s="723">
        <v>4</v>
      </c>
      <c r="B1514" s="724" t="s">
        <v>2111</v>
      </c>
      <c r="C1514" s="724" t="s">
        <v>2406</v>
      </c>
      <c r="D1514" s="805" t="s">
        <v>4069</v>
      </c>
      <c r="E1514" s="806" t="s">
        <v>2420</v>
      </c>
      <c r="F1514" s="724" t="s">
        <v>2394</v>
      </c>
      <c r="G1514" s="724" t="s">
        <v>3470</v>
      </c>
      <c r="H1514" s="724" t="s">
        <v>563</v>
      </c>
      <c r="I1514" s="724" t="s">
        <v>4050</v>
      </c>
      <c r="J1514" s="724" t="s">
        <v>1468</v>
      </c>
      <c r="K1514" s="724" t="s">
        <v>4051</v>
      </c>
      <c r="L1514" s="725">
        <v>34.659999999999997</v>
      </c>
      <c r="M1514" s="725">
        <v>103.97999999999999</v>
      </c>
      <c r="N1514" s="724">
        <v>3</v>
      </c>
      <c r="O1514" s="807">
        <v>1.5</v>
      </c>
      <c r="P1514" s="725">
        <v>69.319999999999993</v>
      </c>
      <c r="Q1514" s="740">
        <v>0.66666666666666663</v>
      </c>
      <c r="R1514" s="724">
        <v>2</v>
      </c>
      <c r="S1514" s="740">
        <v>0.66666666666666663</v>
      </c>
      <c r="T1514" s="807">
        <v>1</v>
      </c>
      <c r="U1514" s="763">
        <v>0.66666666666666663</v>
      </c>
    </row>
    <row r="1515" spans="1:21" ht="14.4" customHeight="1" x14ac:dyDescent="0.3">
      <c r="A1515" s="723">
        <v>4</v>
      </c>
      <c r="B1515" s="724" t="s">
        <v>2111</v>
      </c>
      <c r="C1515" s="724" t="s">
        <v>2406</v>
      </c>
      <c r="D1515" s="805" t="s">
        <v>4069</v>
      </c>
      <c r="E1515" s="806" t="s">
        <v>2420</v>
      </c>
      <c r="F1515" s="724" t="s">
        <v>2394</v>
      </c>
      <c r="G1515" s="724" t="s">
        <v>3470</v>
      </c>
      <c r="H1515" s="724" t="s">
        <v>563</v>
      </c>
      <c r="I1515" s="724" t="s">
        <v>4022</v>
      </c>
      <c r="J1515" s="724" t="s">
        <v>1468</v>
      </c>
      <c r="K1515" s="724" t="s">
        <v>4023</v>
      </c>
      <c r="L1515" s="725">
        <v>34.659999999999997</v>
      </c>
      <c r="M1515" s="725">
        <v>34.659999999999997</v>
      </c>
      <c r="N1515" s="724">
        <v>1</v>
      </c>
      <c r="O1515" s="807">
        <v>0.5</v>
      </c>
      <c r="P1515" s="725">
        <v>34.659999999999997</v>
      </c>
      <c r="Q1515" s="740">
        <v>1</v>
      </c>
      <c r="R1515" s="724">
        <v>1</v>
      </c>
      <c r="S1515" s="740">
        <v>1</v>
      </c>
      <c r="T1515" s="807">
        <v>0.5</v>
      </c>
      <c r="U1515" s="763">
        <v>1</v>
      </c>
    </row>
    <row r="1516" spans="1:21" ht="14.4" customHeight="1" x14ac:dyDescent="0.3">
      <c r="A1516" s="723">
        <v>4</v>
      </c>
      <c r="B1516" s="724" t="s">
        <v>2111</v>
      </c>
      <c r="C1516" s="724" t="s">
        <v>2406</v>
      </c>
      <c r="D1516" s="805" t="s">
        <v>4069</v>
      </c>
      <c r="E1516" s="806" t="s">
        <v>2420</v>
      </c>
      <c r="F1516" s="724" t="s">
        <v>2394</v>
      </c>
      <c r="G1516" s="724" t="s">
        <v>2451</v>
      </c>
      <c r="H1516" s="724" t="s">
        <v>975</v>
      </c>
      <c r="I1516" s="724" t="s">
        <v>999</v>
      </c>
      <c r="J1516" s="724" t="s">
        <v>2263</v>
      </c>
      <c r="K1516" s="724" t="s">
        <v>2264</v>
      </c>
      <c r="L1516" s="725">
        <v>0</v>
      </c>
      <c r="M1516" s="725">
        <v>0</v>
      </c>
      <c r="N1516" s="724">
        <v>14</v>
      </c>
      <c r="O1516" s="807">
        <v>9</v>
      </c>
      <c r="P1516" s="725">
        <v>0</v>
      </c>
      <c r="Q1516" s="740"/>
      <c r="R1516" s="724">
        <v>8</v>
      </c>
      <c r="S1516" s="740">
        <v>0.5714285714285714</v>
      </c>
      <c r="T1516" s="807">
        <v>5.5</v>
      </c>
      <c r="U1516" s="763">
        <v>0.61111111111111116</v>
      </c>
    </row>
    <row r="1517" spans="1:21" ht="14.4" customHeight="1" x14ac:dyDescent="0.3">
      <c r="A1517" s="723">
        <v>4</v>
      </c>
      <c r="B1517" s="724" t="s">
        <v>2111</v>
      </c>
      <c r="C1517" s="724" t="s">
        <v>2406</v>
      </c>
      <c r="D1517" s="805" t="s">
        <v>4069</v>
      </c>
      <c r="E1517" s="806" t="s">
        <v>2420</v>
      </c>
      <c r="F1517" s="724" t="s">
        <v>2394</v>
      </c>
      <c r="G1517" s="724" t="s">
        <v>2501</v>
      </c>
      <c r="H1517" s="724" t="s">
        <v>563</v>
      </c>
      <c r="I1517" s="724" t="s">
        <v>2502</v>
      </c>
      <c r="J1517" s="724" t="s">
        <v>1142</v>
      </c>
      <c r="K1517" s="724" t="s">
        <v>2503</v>
      </c>
      <c r="L1517" s="725">
        <v>186.27</v>
      </c>
      <c r="M1517" s="725">
        <v>186.27</v>
      </c>
      <c r="N1517" s="724">
        <v>1</v>
      </c>
      <c r="O1517" s="807">
        <v>0.5</v>
      </c>
      <c r="P1517" s="725"/>
      <c r="Q1517" s="740">
        <v>0</v>
      </c>
      <c r="R1517" s="724"/>
      <c r="S1517" s="740">
        <v>0</v>
      </c>
      <c r="T1517" s="807"/>
      <c r="U1517" s="763">
        <v>0</v>
      </c>
    </row>
    <row r="1518" spans="1:21" ht="14.4" customHeight="1" x14ac:dyDescent="0.3">
      <c r="A1518" s="723">
        <v>4</v>
      </c>
      <c r="B1518" s="724" t="s">
        <v>2111</v>
      </c>
      <c r="C1518" s="724" t="s">
        <v>2406</v>
      </c>
      <c r="D1518" s="805" t="s">
        <v>4069</v>
      </c>
      <c r="E1518" s="806" t="s">
        <v>2420</v>
      </c>
      <c r="F1518" s="724" t="s">
        <v>2394</v>
      </c>
      <c r="G1518" s="724" t="s">
        <v>3247</v>
      </c>
      <c r="H1518" s="724" t="s">
        <v>563</v>
      </c>
      <c r="I1518" s="724" t="s">
        <v>4043</v>
      </c>
      <c r="J1518" s="724" t="s">
        <v>1460</v>
      </c>
      <c r="K1518" s="724" t="s">
        <v>4044</v>
      </c>
      <c r="L1518" s="725">
        <v>33.549999999999997</v>
      </c>
      <c r="M1518" s="725">
        <v>33.549999999999997</v>
      </c>
      <c r="N1518" s="724">
        <v>1</v>
      </c>
      <c r="O1518" s="807">
        <v>1</v>
      </c>
      <c r="P1518" s="725"/>
      <c r="Q1518" s="740">
        <v>0</v>
      </c>
      <c r="R1518" s="724"/>
      <c r="S1518" s="740">
        <v>0</v>
      </c>
      <c r="T1518" s="807"/>
      <c r="U1518" s="763">
        <v>0</v>
      </c>
    </row>
    <row r="1519" spans="1:21" ht="14.4" customHeight="1" x14ac:dyDescent="0.3">
      <c r="A1519" s="723">
        <v>4</v>
      </c>
      <c r="B1519" s="724" t="s">
        <v>2111</v>
      </c>
      <c r="C1519" s="724" t="s">
        <v>2406</v>
      </c>
      <c r="D1519" s="805" t="s">
        <v>4069</v>
      </c>
      <c r="E1519" s="806" t="s">
        <v>2420</v>
      </c>
      <c r="F1519" s="724" t="s">
        <v>2394</v>
      </c>
      <c r="G1519" s="724" t="s">
        <v>3247</v>
      </c>
      <c r="H1519" s="724" t="s">
        <v>563</v>
      </c>
      <c r="I1519" s="724" t="s">
        <v>4065</v>
      </c>
      <c r="J1519" s="724" t="s">
        <v>1460</v>
      </c>
      <c r="K1519" s="724" t="s">
        <v>4066</v>
      </c>
      <c r="L1519" s="725">
        <v>33.549999999999997</v>
      </c>
      <c r="M1519" s="725">
        <v>100.64999999999999</v>
      </c>
      <c r="N1519" s="724">
        <v>3</v>
      </c>
      <c r="O1519" s="807">
        <v>2.5</v>
      </c>
      <c r="P1519" s="725">
        <v>33.549999999999997</v>
      </c>
      <c r="Q1519" s="740">
        <v>0.33333333333333331</v>
      </c>
      <c r="R1519" s="724">
        <v>1</v>
      </c>
      <c r="S1519" s="740">
        <v>0.33333333333333331</v>
      </c>
      <c r="T1519" s="807">
        <v>0.5</v>
      </c>
      <c r="U1519" s="763">
        <v>0.2</v>
      </c>
    </row>
    <row r="1520" spans="1:21" ht="14.4" customHeight="1" thickBot="1" x14ac:dyDescent="0.35">
      <c r="A1520" s="729">
        <v>4</v>
      </c>
      <c r="B1520" s="730" t="s">
        <v>2111</v>
      </c>
      <c r="C1520" s="730" t="s">
        <v>2406</v>
      </c>
      <c r="D1520" s="808" t="s">
        <v>4069</v>
      </c>
      <c r="E1520" s="809" t="s">
        <v>2420</v>
      </c>
      <c r="F1520" s="730" t="s">
        <v>2394</v>
      </c>
      <c r="G1520" s="730" t="s">
        <v>3247</v>
      </c>
      <c r="H1520" s="730" t="s">
        <v>563</v>
      </c>
      <c r="I1520" s="730" t="s">
        <v>4067</v>
      </c>
      <c r="J1520" s="730" t="s">
        <v>1460</v>
      </c>
      <c r="K1520" s="730" t="s">
        <v>4068</v>
      </c>
      <c r="L1520" s="731">
        <v>16.77</v>
      </c>
      <c r="M1520" s="731">
        <v>16.77</v>
      </c>
      <c r="N1520" s="730">
        <v>1</v>
      </c>
      <c r="O1520" s="810">
        <v>0.5</v>
      </c>
      <c r="P1520" s="731">
        <v>16.77</v>
      </c>
      <c r="Q1520" s="741">
        <v>1</v>
      </c>
      <c r="R1520" s="730">
        <v>1</v>
      </c>
      <c r="S1520" s="741">
        <v>1</v>
      </c>
      <c r="T1520" s="810">
        <v>0.5</v>
      </c>
      <c r="U1520" s="76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2" t="s">
        <v>4074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811" t="s">
        <v>210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813" t="s">
        <v>2442</v>
      </c>
      <c r="B5" s="225">
        <v>3521</v>
      </c>
      <c r="C5" s="804">
        <v>0.6822545985820111</v>
      </c>
      <c r="D5" s="225">
        <v>1639.83</v>
      </c>
      <c r="E5" s="804">
        <v>0.31774540141798896</v>
      </c>
      <c r="F5" s="812">
        <v>5160.83</v>
      </c>
    </row>
    <row r="6" spans="1:6" ht="14.4" customHeight="1" x14ac:dyDescent="0.3">
      <c r="A6" s="750" t="s">
        <v>2414</v>
      </c>
      <c r="B6" s="727">
        <v>1547.56</v>
      </c>
      <c r="C6" s="740">
        <v>0.34296022480475852</v>
      </c>
      <c r="D6" s="727">
        <v>2964.7999999999997</v>
      </c>
      <c r="E6" s="740">
        <v>0.65703977519524148</v>
      </c>
      <c r="F6" s="728">
        <v>4512.3599999999997</v>
      </c>
    </row>
    <row r="7" spans="1:6" ht="14.4" customHeight="1" x14ac:dyDescent="0.3">
      <c r="A7" s="750" t="s">
        <v>2448</v>
      </c>
      <c r="B7" s="727">
        <v>1508.63</v>
      </c>
      <c r="C7" s="740">
        <v>0.64849378428102278</v>
      </c>
      <c r="D7" s="727">
        <v>817.73</v>
      </c>
      <c r="E7" s="740">
        <v>0.35150621571897728</v>
      </c>
      <c r="F7" s="728">
        <v>2326.36</v>
      </c>
    </row>
    <row r="8" spans="1:6" ht="14.4" customHeight="1" x14ac:dyDescent="0.3">
      <c r="A8" s="750" t="s">
        <v>2422</v>
      </c>
      <c r="B8" s="727">
        <v>1467.88</v>
      </c>
      <c r="C8" s="740">
        <v>0.11580423067122245</v>
      </c>
      <c r="D8" s="727">
        <v>11207.649999999998</v>
      </c>
      <c r="E8" s="740">
        <v>0.88419576932877753</v>
      </c>
      <c r="F8" s="728">
        <v>12675.529999999999</v>
      </c>
    </row>
    <row r="9" spans="1:6" ht="14.4" customHeight="1" x14ac:dyDescent="0.3">
      <c r="A9" s="750" t="s">
        <v>2435</v>
      </c>
      <c r="B9" s="727">
        <v>1358.82</v>
      </c>
      <c r="C9" s="740">
        <v>0.48104931497150138</v>
      </c>
      <c r="D9" s="727">
        <v>1465.88</v>
      </c>
      <c r="E9" s="740">
        <v>0.51895068502849873</v>
      </c>
      <c r="F9" s="728">
        <v>2824.7</v>
      </c>
    </row>
    <row r="10" spans="1:6" ht="14.4" customHeight="1" x14ac:dyDescent="0.3">
      <c r="A10" s="750" t="s">
        <v>2446</v>
      </c>
      <c r="B10" s="727">
        <v>697.5</v>
      </c>
      <c r="C10" s="740">
        <v>0.21066461287545871</v>
      </c>
      <c r="D10" s="727">
        <v>2613.4499999999998</v>
      </c>
      <c r="E10" s="740">
        <v>0.78933538712454132</v>
      </c>
      <c r="F10" s="728">
        <v>3310.95</v>
      </c>
    </row>
    <row r="11" spans="1:6" ht="14.4" customHeight="1" x14ac:dyDescent="0.3">
      <c r="A11" s="750" t="s">
        <v>2436</v>
      </c>
      <c r="B11" s="727">
        <v>600.66</v>
      </c>
      <c r="C11" s="740">
        <v>0.34277398921448343</v>
      </c>
      <c r="D11" s="727">
        <v>1151.69</v>
      </c>
      <c r="E11" s="740">
        <v>0.65722601078551668</v>
      </c>
      <c r="F11" s="728">
        <v>1752.35</v>
      </c>
    </row>
    <row r="12" spans="1:6" ht="14.4" customHeight="1" x14ac:dyDescent="0.3">
      <c r="A12" s="750" t="s">
        <v>2425</v>
      </c>
      <c r="B12" s="727">
        <v>370.52</v>
      </c>
      <c r="C12" s="740">
        <v>0.38562492844727991</v>
      </c>
      <c r="D12" s="727">
        <v>590.31000000000006</v>
      </c>
      <c r="E12" s="740">
        <v>0.61437507155272009</v>
      </c>
      <c r="F12" s="728">
        <v>960.83</v>
      </c>
    </row>
    <row r="13" spans="1:6" ht="14.4" customHeight="1" x14ac:dyDescent="0.3">
      <c r="A13" s="750" t="s">
        <v>2445</v>
      </c>
      <c r="B13" s="727">
        <v>345.82</v>
      </c>
      <c r="C13" s="740">
        <v>0.24399226720476386</v>
      </c>
      <c r="D13" s="727">
        <v>1071.52</v>
      </c>
      <c r="E13" s="740">
        <v>0.75600773279523614</v>
      </c>
      <c r="F13" s="728">
        <v>1417.34</v>
      </c>
    </row>
    <row r="14" spans="1:6" ht="14.4" customHeight="1" x14ac:dyDescent="0.3">
      <c r="A14" s="750" t="s">
        <v>2443</v>
      </c>
      <c r="B14" s="727">
        <v>276.53999999999996</v>
      </c>
      <c r="C14" s="740">
        <v>5.6310209101590104E-2</v>
      </c>
      <c r="D14" s="727">
        <v>4634.4699999999993</v>
      </c>
      <c r="E14" s="740">
        <v>0.94368979089840987</v>
      </c>
      <c r="F14" s="728">
        <v>4911.0099999999993</v>
      </c>
    </row>
    <row r="15" spans="1:6" ht="14.4" customHeight="1" x14ac:dyDescent="0.3">
      <c r="A15" s="750" t="s">
        <v>2447</v>
      </c>
      <c r="B15" s="727">
        <v>239.4</v>
      </c>
      <c r="C15" s="740">
        <v>1.729473875841981E-2</v>
      </c>
      <c r="D15" s="727">
        <v>13602.959999999997</v>
      </c>
      <c r="E15" s="740">
        <v>0.9827052612415802</v>
      </c>
      <c r="F15" s="728">
        <v>13842.359999999997</v>
      </c>
    </row>
    <row r="16" spans="1:6" ht="14.4" customHeight="1" x14ac:dyDescent="0.3">
      <c r="A16" s="750" t="s">
        <v>2421</v>
      </c>
      <c r="B16" s="727">
        <v>219.94</v>
      </c>
      <c r="C16" s="740">
        <v>4.5151555587489609E-2</v>
      </c>
      <c r="D16" s="727">
        <v>4651.21</v>
      </c>
      <c r="E16" s="740">
        <v>0.95484844441251049</v>
      </c>
      <c r="F16" s="728">
        <v>4871.1499999999996</v>
      </c>
    </row>
    <row r="17" spans="1:6" ht="14.4" customHeight="1" x14ac:dyDescent="0.3">
      <c r="A17" s="750" t="s">
        <v>2449</v>
      </c>
      <c r="B17" s="727">
        <v>96.84</v>
      </c>
      <c r="C17" s="740">
        <v>4.8937266911251935E-2</v>
      </c>
      <c r="D17" s="727">
        <v>1882.02</v>
      </c>
      <c r="E17" s="740">
        <v>0.95106273308874811</v>
      </c>
      <c r="F17" s="728">
        <v>1978.86</v>
      </c>
    </row>
    <row r="18" spans="1:6" ht="14.4" customHeight="1" x14ac:dyDescent="0.3">
      <c r="A18" s="750" t="s">
        <v>2419</v>
      </c>
      <c r="B18" s="727">
        <v>9.4</v>
      </c>
      <c r="C18" s="740">
        <v>3.315930577113024E-3</v>
      </c>
      <c r="D18" s="727">
        <v>2825.4</v>
      </c>
      <c r="E18" s="740">
        <v>0.9966840694228869</v>
      </c>
      <c r="F18" s="728">
        <v>2834.8</v>
      </c>
    </row>
    <row r="19" spans="1:6" ht="14.4" customHeight="1" x14ac:dyDescent="0.3">
      <c r="A19" s="750" t="s">
        <v>2415</v>
      </c>
      <c r="B19" s="727">
        <v>0</v>
      </c>
      <c r="C19" s="740">
        <v>0</v>
      </c>
      <c r="D19" s="727">
        <v>2516.4699999999998</v>
      </c>
      <c r="E19" s="740">
        <v>1</v>
      </c>
      <c r="F19" s="728">
        <v>2516.4699999999998</v>
      </c>
    </row>
    <row r="20" spans="1:6" ht="14.4" customHeight="1" x14ac:dyDescent="0.3">
      <c r="A20" s="750" t="s">
        <v>2427</v>
      </c>
      <c r="B20" s="727"/>
      <c r="C20" s="740">
        <v>0</v>
      </c>
      <c r="D20" s="727">
        <v>357.16</v>
      </c>
      <c r="E20" s="740">
        <v>1</v>
      </c>
      <c r="F20" s="728">
        <v>357.16</v>
      </c>
    </row>
    <row r="21" spans="1:6" ht="14.4" customHeight="1" x14ac:dyDescent="0.3">
      <c r="A21" s="750" t="s">
        <v>2423</v>
      </c>
      <c r="B21" s="727">
        <v>0</v>
      </c>
      <c r="C21" s="740">
        <v>0</v>
      </c>
      <c r="D21" s="727">
        <v>4026.1500000000005</v>
      </c>
      <c r="E21" s="740">
        <v>1</v>
      </c>
      <c r="F21" s="728">
        <v>4026.1500000000005</v>
      </c>
    </row>
    <row r="22" spans="1:6" ht="14.4" customHeight="1" x14ac:dyDescent="0.3">
      <c r="A22" s="750" t="s">
        <v>2413</v>
      </c>
      <c r="B22" s="727"/>
      <c r="C22" s="740">
        <v>0</v>
      </c>
      <c r="D22" s="727">
        <v>267.88</v>
      </c>
      <c r="E22" s="740">
        <v>1</v>
      </c>
      <c r="F22" s="728">
        <v>267.88</v>
      </c>
    </row>
    <row r="23" spans="1:6" ht="14.4" customHeight="1" x14ac:dyDescent="0.3">
      <c r="A23" s="750" t="s">
        <v>2428</v>
      </c>
      <c r="B23" s="727"/>
      <c r="C23" s="740">
        <v>0</v>
      </c>
      <c r="D23" s="727">
        <v>2334.94</v>
      </c>
      <c r="E23" s="740">
        <v>1</v>
      </c>
      <c r="F23" s="728">
        <v>2334.94</v>
      </c>
    </row>
    <row r="24" spans="1:6" ht="14.4" customHeight="1" x14ac:dyDescent="0.3">
      <c r="A24" s="750" t="s">
        <v>2424</v>
      </c>
      <c r="B24" s="727"/>
      <c r="C24" s="740">
        <v>0</v>
      </c>
      <c r="D24" s="727">
        <v>391.36</v>
      </c>
      <c r="E24" s="740">
        <v>1</v>
      </c>
      <c r="F24" s="728">
        <v>391.36</v>
      </c>
    </row>
    <row r="25" spans="1:6" ht="14.4" customHeight="1" x14ac:dyDescent="0.3">
      <c r="A25" s="750" t="s">
        <v>2444</v>
      </c>
      <c r="B25" s="727"/>
      <c r="C25" s="740">
        <v>0</v>
      </c>
      <c r="D25" s="727">
        <v>2140.8900000000003</v>
      </c>
      <c r="E25" s="740">
        <v>1</v>
      </c>
      <c r="F25" s="728">
        <v>2140.8900000000003</v>
      </c>
    </row>
    <row r="26" spans="1:6" ht="14.4" customHeight="1" x14ac:dyDescent="0.3">
      <c r="A26" s="750" t="s">
        <v>2432</v>
      </c>
      <c r="B26" s="727"/>
      <c r="C26" s="740">
        <v>0</v>
      </c>
      <c r="D26" s="727">
        <v>6586.21</v>
      </c>
      <c r="E26" s="740">
        <v>1</v>
      </c>
      <c r="F26" s="728">
        <v>6586.21</v>
      </c>
    </row>
    <row r="27" spans="1:6" ht="14.4" customHeight="1" x14ac:dyDescent="0.3">
      <c r="A27" s="750" t="s">
        <v>2416</v>
      </c>
      <c r="B27" s="727"/>
      <c r="C27" s="740">
        <v>0</v>
      </c>
      <c r="D27" s="727">
        <v>1056.78</v>
      </c>
      <c r="E27" s="740">
        <v>1</v>
      </c>
      <c r="F27" s="728">
        <v>1056.78</v>
      </c>
    </row>
    <row r="28" spans="1:6" ht="14.4" customHeight="1" x14ac:dyDescent="0.3">
      <c r="A28" s="750" t="s">
        <v>2412</v>
      </c>
      <c r="B28" s="727"/>
      <c r="C28" s="740">
        <v>0</v>
      </c>
      <c r="D28" s="727">
        <v>154.36000000000001</v>
      </c>
      <c r="E28" s="740">
        <v>1</v>
      </c>
      <c r="F28" s="728">
        <v>154.36000000000001</v>
      </c>
    </row>
    <row r="29" spans="1:6" ht="14.4" customHeight="1" x14ac:dyDescent="0.3">
      <c r="A29" s="750" t="s">
        <v>2418</v>
      </c>
      <c r="B29" s="727"/>
      <c r="C29" s="740">
        <v>0</v>
      </c>
      <c r="D29" s="727">
        <v>2812.2</v>
      </c>
      <c r="E29" s="740">
        <v>1</v>
      </c>
      <c r="F29" s="728">
        <v>2812.2</v>
      </c>
    </row>
    <row r="30" spans="1:6" ht="14.4" customHeight="1" x14ac:dyDescent="0.3">
      <c r="A30" s="750" t="s">
        <v>2441</v>
      </c>
      <c r="B30" s="727"/>
      <c r="C30" s="740">
        <v>0</v>
      </c>
      <c r="D30" s="727">
        <v>154.36000000000001</v>
      </c>
      <c r="E30" s="740">
        <v>1</v>
      </c>
      <c r="F30" s="728">
        <v>154.36000000000001</v>
      </c>
    </row>
    <row r="31" spans="1:6" ht="14.4" customHeight="1" x14ac:dyDescent="0.3">
      <c r="A31" s="750" t="s">
        <v>2434</v>
      </c>
      <c r="B31" s="727">
        <v>0</v>
      </c>
      <c r="C31" s="740">
        <v>0</v>
      </c>
      <c r="D31" s="727">
        <v>3679.99</v>
      </c>
      <c r="E31" s="740">
        <v>1</v>
      </c>
      <c r="F31" s="728">
        <v>3679.99</v>
      </c>
    </row>
    <row r="32" spans="1:6" ht="14.4" customHeight="1" x14ac:dyDescent="0.3">
      <c r="A32" s="750" t="s">
        <v>2426</v>
      </c>
      <c r="B32" s="727"/>
      <c r="C32" s="740">
        <v>0</v>
      </c>
      <c r="D32" s="727">
        <v>7333.4800000000005</v>
      </c>
      <c r="E32" s="740">
        <v>1</v>
      </c>
      <c r="F32" s="728">
        <v>7333.4800000000005</v>
      </c>
    </row>
    <row r="33" spans="1:6" ht="14.4" customHeight="1" x14ac:dyDescent="0.3">
      <c r="A33" s="750" t="s">
        <v>2430</v>
      </c>
      <c r="B33" s="727"/>
      <c r="C33" s="740">
        <v>0</v>
      </c>
      <c r="D33" s="727">
        <v>9234.7899999999991</v>
      </c>
      <c r="E33" s="740">
        <v>1</v>
      </c>
      <c r="F33" s="728">
        <v>9234.7899999999991</v>
      </c>
    </row>
    <row r="34" spans="1:6" ht="14.4" customHeight="1" x14ac:dyDescent="0.3">
      <c r="A34" s="750" t="s">
        <v>2433</v>
      </c>
      <c r="B34" s="727"/>
      <c r="C34" s="740">
        <v>0</v>
      </c>
      <c r="D34" s="727">
        <v>14836.14</v>
      </c>
      <c r="E34" s="740">
        <v>1</v>
      </c>
      <c r="F34" s="728">
        <v>14836.14</v>
      </c>
    </row>
    <row r="35" spans="1:6" ht="14.4" customHeight="1" x14ac:dyDescent="0.3">
      <c r="A35" s="750" t="s">
        <v>2411</v>
      </c>
      <c r="B35" s="727"/>
      <c r="C35" s="740">
        <v>0</v>
      </c>
      <c r="D35" s="727">
        <v>13135.35</v>
      </c>
      <c r="E35" s="740">
        <v>1</v>
      </c>
      <c r="F35" s="728">
        <v>13135.35</v>
      </c>
    </row>
    <row r="36" spans="1:6" ht="14.4" customHeight="1" x14ac:dyDescent="0.3">
      <c r="A36" s="750" t="s">
        <v>2417</v>
      </c>
      <c r="B36" s="727"/>
      <c r="C36" s="740">
        <v>0</v>
      </c>
      <c r="D36" s="727">
        <v>4109.43</v>
      </c>
      <c r="E36" s="740">
        <v>1</v>
      </c>
      <c r="F36" s="728">
        <v>4109.43</v>
      </c>
    </row>
    <row r="37" spans="1:6" ht="14.4" customHeight="1" x14ac:dyDescent="0.3">
      <c r="A37" s="750" t="s">
        <v>2439</v>
      </c>
      <c r="B37" s="727"/>
      <c r="C37" s="740">
        <v>0</v>
      </c>
      <c r="D37" s="727">
        <v>490.89</v>
      </c>
      <c r="E37" s="740">
        <v>1</v>
      </c>
      <c r="F37" s="728">
        <v>490.89</v>
      </c>
    </row>
    <row r="38" spans="1:6" ht="14.4" customHeight="1" x14ac:dyDescent="0.3">
      <c r="A38" s="750" t="s">
        <v>2440</v>
      </c>
      <c r="B38" s="727"/>
      <c r="C38" s="740">
        <v>0</v>
      </c>
      <c r="D38" s="727">
        <v>195.59</v>
      </c>
      <c r="E38" s="740">
        <v>1</v>
      </c>
      <c r="F38" s="728">
        <v>195.59</v>
      </c>
    </row>
    <row r="39" spans="1:6" ht="14.4" customHeight="1" x14ac:dyDescent="0.3">
      <c r="A39" s="750" t="s">
        <v>2420</v>
      </c>
      <c r="B39" s="727"/>
      <c r="C39" s="740">
        <v>0</v>
      </c>
      <c r="D39" s="727">
        <v>16596.78</v>
      </c>
      <c r="E39" s="740">
        <v>1</v>
      </c>
      <c r="F39" s="728">
        <v>16596.78</v>
      </c>
    </row>
    <row r="40" spans="1:6" ht="14.4" customHeight="1" x14ac:dyDescent="0.3">
      <c r="A40" s="750" t="s">
        <v>2437</v>
      </c>
      <c r="B40" s="727"/>
      <c r="C40" s="740">
        <v>0</v>
      </c>
      <c r="D40" s="727">
        <v>1086.78</v>
      </c>
      <c r="E40" s="740">
        <v>1</v>
      </c>
      <c r="F40" s="728">
        <v>1086.78</v>
      </c>
    </row>
    <row r="41" spans="1:6" ht="14.4" customHeight="1" thickBot="1" x14ac:dyDescent="0.35">
      <c r="A41" s="751" t="s">
        <v>2438</v>
      </c>
      <c r="B41" s="742"/>
      <c r="C41" s="743">
        <v>0</v>
      </c>
      <c r="D41" s="742">
        <v>41003.96</v>
      </c>
      <c r="E41" s="743">
        <v>1</v>
      </c>
      <c r="F41" s="744">
        <v>41003.96</v>
      </c>
    </row>
    <row r="42" spans="1:6" ht="14.4" customHeight="1" thickBot="1" x14ac:dyDescent="0.35">
      <c r="A42" s="745" t="s">
        <v>3</v>
      </c>
      <c r="B42" s="746">
        <v>12260.51</v>
      </c>
      <c r="C42" s="747">
        <v>6.1958889813629264E-2</v>
      </c>
      <c r="D42" s="746">
        <v>185620.86</v>
      </c>
      <c r="E42" s="747">
        <v>0.93804111018637093</v>
      </c>
      <c r="F42" s="748">
        <v>197881.36999999994</v>
      </c>
    </row>
    <row r="43" spans="1:6" ht="14.4" customHeight="1" thickBot="1" x14ac:dyDescent="0.35"/>
    <row r="44" spans="1:6" ht="14.4" customHeight="1" x14ac:dyDescent="0.3">
      <c r="A44" s="813" t="s">
        <v>4075</v>
      </c>
      <c r="B44" s="225">
        <v>2945.22</v>
      </c>
      <c r="C44" s="804">
        <v>1</v>
      </c>
      <c r="D44" s="225"/>
      <c r="E44" s="804">
        <v>0</v>
      </c>
      <c r="F44" s="812">
        <v>2945.22</v>
      </c>
    </row>
    <row r="45" spans="1:6" ht="14.4" customHeight="1" x14ac:dyDescent="0.3">
      <c r="A45" s="750" t="s">
        <v>4076</v>
      </c>
      <c r="B45" s="727">
        <v>1547.56</v>
      </c>
      <c r="C45" s="740">
        <v>1</v>
      </c>
      <c r="D45" s="727"/>
      <c r="E45" s="740">
        <v>0</v>
      </c>
      <c r="F45" s="728">
        <v>1547.56</v>
      </c>
    </row>
    <row r="46" spans="1:6" ht="14.4" customHeight="1" x14ac:dyDescent="0.3">
      <c r="A46" s="750" t="s">
        <v>4077</v>
      </c>
      <c r="B46" s="727">
        <v>1358.82</v>
      </c>
      <c r="C46" s="740">
        <v>1</v>
      </c>
      <c r="D46" s="727"/>
      <c r="E46" s="740">
        <v>0</v>
      </c>
      <c r="F46" s="728">
        <v>1358.82</v>
      </c>
    </row>
    <row r="47" spans="1:6" ht="14.4" customHeight="1" x14ac:dyDescent="0.3">
      <c r="A47" s="750" t="s">
        <v>4078</v>
      </c>
      <c r="B47" s="727">
        <v>1201.32</v>
      </c>
      <c r="C47" s="740">
        <v>0.46154378119201023</v>
      </c>
      <c r="D47" s="727">
        <v>1401.51</v>
      </c>
      <c r="E47" s="740">
        <v>0.53845621880798977</v>
      </c>
      <c r="F47" s="728">
        <v>2602.83</v>
      </c>
    </row>
    <row r="48" spans="1:6" ht="14.4" customHeight="1" x14ac:dyDescent="0.3">
      <c r="A48" s="750" t="s">
        <v>2184</v>
      </c>
      <c r="B48" s="727">
        <v>1080.52</v>
      </c>
      <c r="C48" s="740">
        <v>4.0718179265955792E-2</v>
      </c>
      <c r="D48" s="727">
        <v>25456.030000000021</v>
      </c>
      <c r="E48" s="740">
        <v>0.95928182073404422</v>
      </c>
      <c r="F48" s="728">
        <v>26536.550000000021</v>
      </c>
    </row>
    <row r="49" spans="1:6" ht="14.4" customHeight="1" x14ac:dyDescent="0.3">
      <c r="A49" s="750" t="s">
        <v>4079</v>
      </c>
      <c r="B49" s="727">
        <v>1037.25</v>
      </c>
      <c r="C49" s="740">
        <v>0.71428571428571419</v>
      </c>
      <c r="D49" s="727">
        <v>414.9</v>
      </c>
      <c r="E49" s="740">
        <v>0.2857142857142857</v>
      </c>
      <c r="F49" s="728">
        <v>1452.15</v>
      </c>
    </row>
    <row r="50" spans="1:6" ht="14.4" customHeight="1" x14ac:dyDescent="0.3">
      <c r="A50" s="750" t="s">
        <v>2166</v>
      </c>
      <c r="B50" s="727">
        <v>922.18000000000006</v>
      </c>
      <c r="C50" s="740">
        <v>0.16527204526351447</v>
      </c>
      <c r="D50" s="727">
        <v>4657.5899999999992</v>
      </c>
      <c r="E50" s="740">
        <v>0.83472795473648553</v>
      </c>
      <c r="F50" s="728">
        <v>5579.7699999999995</v>
      </c>
    </row>
    <row r="51" spans="1:6" ht="14.4" customHeight="1" x14ac:dyDescent="0.3">
      <c r="A51" s="750" t="s">
        <v>2145</v>
      </c>
      <c r="B51" s="727">
        <v>629.46</v>
      </c>
      <c r="C51" s="740">
        <v>0.33332274258117811</v>
      </c>
      <c r="D51" s="727">
        <v>1258.9800000000002</v>
      </c>
      <c r="E51" s="740">
        <v>0.66667725741882189</v>
      </c>
      <c r="F51" s="728">
        <v>1888.4400000000003</v>
      </c>
    </row>
    <row r="52" spans="1:6" ht="14.4" customHeight="1" x14ac:dyDescent="0.3">
      <c r="A52" s="750" t="s">
        <v>2136</v>
      </c>
      <c r="B52" s="727">
        <v>468.14</v>
      </c>
      <c r="C52" s="740">
        <v>1</v>
      </c>
      <c r="D52" s="727"/>
      <c r="E52" s="740">
        <v>0</v>
      </c>
      <c r="F52" s="728">
        <v>468.14</v>
      </c>
    </row>
    <row r="53" spans="1:6" ht="14.4" customHeight="1" x14ac:dyDescent="0.3">
      <c r="A53" s="750" t="s">
        <v>4080</v>
      </c>
      <c r="B53" s="727">
        <v>282.5</v>
      </c>
      <c r="C53" s="740">
        <v>1</v>
      </c>
      <c r="D53" s="727"/>
      <c r="E53" s="740">
        <v>0</v>
      </c>
      <c r="F53" s="728">
        <v>282.5</v>
      </c>
    </row>
    <row r="54" spans="1:6" ht="14.4" customHeight="1" x14ac:dyDescent="0.3">
      <c r="A54" s="750" t="s">
        <v>2164</v>
      </c>
      <c r="B54" s="727">
        <v>276.53999999999996</v>
      </c>
      <c r="C54" s="740">
        <v>1</v>
      </c>
      <c r="D54" s="727"/>
      <c r="E54" s="740">
        <v>0</v>
      </c>
      <c r="F54" s="728">
        <v>276.53999999999996</v>
      </c>
    </row>
    <row r="55" spans="1:6" ht="14.4" customHeight="1" x14ac:dyDescent="0.3">
      <c r="A55" s="750" t="s">
        <v>4081</v>
      </c>
      <c r="B55" s="727">
        <v>239.4</v>
      </c>
      <c r="C55" s="740">
        <v>0.27383158328186125</v>
      </c>
      <c r="D55" s="727">
        <v>634.86</v>
      </c>
      <c r="E55" s="740">
        <v>0.72616841671813881</v>
      </c>
      <c r="F55" s="728">
        <v>874.26</v>
      </c>
    </row>
    <row r="56" spans="1:6" ht="14.4" customHeight="1" x14ac:dyDescent="0.3">
      <c r="A56" s="750" t="s">
        <v>2146</v>
      </c>
      <c r="B56" s="727">
        <v>160.88</v>
      </c>
      <c r="C56" s="740">
        <v>0.83331606754376875</v>
      </c>
      <c r="D56" s="727">
        <v>32.18</v>
      </c>
      <c r="E56" s="740">
        <v>0.16668393245623123</v>
      </c>
      <c r="F56" s="728">
        <v>193.06</v>
      </c>
    </row>
    <row r="57" spans="1:6" ht="14.4" customHeight="1" x14ac:dyDescent="0.3">
      <c r="A57" s="750" t="s">
        <v>2158</v>
      </c>
      <c r="B57" s="727">
        <v>87.22</v>
      </c>
      <c r="C57" s="740">
        <v>1</v>
      </c>
      <c r="D57" s="727"/>
      <c r="E57" s="740">
        <v>0</v>
      </c>
      <c r="F57" s="728">
        <v>87.22</v>
      </c>
    </row>
    <row r="58" spans="1:6" ht="14.4" customHeight="1" x14ac:dyDescent="0.3">
      <c r="A58" s="750" t="s">
        <v>2130</v>
      </c>
      <c r="B58" s="727">
        <v>23.5</v>
      </c>
      <c r="C58" s="740">
        <v>0.2</v>
      </c>
      <c r="D58" s="727">
        <v>94</v>
      </c>
      <c r="E58" s="740">
        <v>0.8</v>
      </c>
      <c r="F58" s="728">
        <v>117.5</v>
      </c>
    </row>
    <row r="59" spans="1:6" ht="14.4" customHeight="1" x14ac:dyDescent="0.3">
      <c r="A59" s="750" t="s">
        <v>2138</v>
      </c>
      <c r="B59" s="727">
        <v>0</v>
      </c>
      <c r="C59" s="740">
        <v>0</v>
      </c>
      <c r="D59" s="727">
        <v>631.91999999999996</v>
      </c>
      <c r="E59" s="740">
        <v>1</v>
      </c>
      <c r="F59" s="728">
        <v>631.91999999999996</v>
      </c>
    </row>
    <row r="60" spans="1:6" ht="14.4" customHeight="1" x14ac:dyDescent="0.3">
      <c r="A60" s="750" t="s">
        <v>4082</v>
      </c>
      <c r="B60" s="727"/>
      <c r="C60" s="740">
        <v>0</v>
      </c>
      <c r="D60" s="727">
        <v>138.75</v>
      </c>
      <c r="E60" s="740">
        <v>1</v>
      </c>
      <c r="F60" s="728">
        <v>138.75</v>
      </c>
    </row>
    <row r="61" spans="1:6" ht="14.4" customHeight="1" x14ac:dyDescent="0.3">
      <c r="A61" s="750" t="s">
        <v>2140</v>
      </c>
      <c r="B61" s="727"/>
      <c r="C61" s="740">
        <v>0</v>
      </c>
      <c r="D61" s="727">
        <v>46.849999999999994</v>
      </c>
      <c r="E61" s="740">
        <v>1</v>
      </c>
      <c r="F61" s="728">
        <v>46.849999999999994</v>
      </c>
    </row>
    <row r="62" spans="1:6" ht="14.4" customHeight="1" x14ac:dyDescent="0.3">
      <c r="A62" s="750" t="s">
        <v>4083</v>
      </c>
      <c r="B62" s="727"/>
      <c r="C62" s="740">
        <v>0</v>
      </c>
      <c r="D62" s="727">
        <v>4495.53</v>
      </c>
      <c r="E62" s="740">
        <v>1</v>
      </c>
      <c r="F62" s="728">
        <v>4495.53</v>
      </c>
    </row>
    <row r="63" spans="1:6" ht="14.4" customHeight="1" x14ac:dyDescent="0.3">
      <c r="A63" s="750" t="s">
        <v>2148</v>
      </c>
      <c r="B63" s="727"/>
      <c r="C63" s="740">
        <v>0</v>
      </c>
      <c r="D63" s="727">
        <v>1573.99</v>
      </c>
      <c r="E63" s="740">
        <v>1</v>
      </c>
      <c r="F63" s="728">
        <v>1573.99</v>
      </c>
    </row>
    <row r="64" spans="1:6" ht="14.4" customHeight="1" x14ac:dyDescent="0.3">
      <c r="A64" s="750" t="s">
        <v>2170</v>
      </c>
      <c r="B64" s="727"/>
      <c r="C64" s="740">
        <v>0</v>
      </c>
      <c r="D64" s="727">
        <v>491.84</v>
      </c>
      <c r="E64" s="740">
        <v>1</v>
      </c>
      <c r="F64" s="728">
        <v>491.84</v>
      </c>
    </row>
    <row r="65" spans="1:6" ht="14.4" customHeight="1" x14ac:dyDescent="0.3">
      <c r="A65" s="750" t="s">
        <v>2156</v>
      </c>
      <c r="B65" s="727"/>
      <c r="C65" s="740">
        <v>0</v>
      </c>
      <c r="D65" s="727">
        <v>659.76</v>
      </c>
      <c r="E65" s="740">
        <v>1</v>
      </c>
      <c r="F65" s="728">
        <v>659.76</v>
      </c>
    </row>
    <row r="66" spans="1:6" ht="14.4" customHeight="1" x14ac:dyDescent="0.3">
      <c r="A66" s="750" t="s">
        <v>4084</v>
      </c>
      <c r="B66" s="727">
        <v>0</v>
      </c>
      <c r="C66" s="740"/>
      <c r="D66" s="727"/>
      <c r="E66" s="740"/>
      <c r="F66" s="728">
        <v>0</v>
      </c>
    </row>
    <row r="67" spans="1:6" ht="14.4" customHeight="1" x14ac:dyDescent="0.3">
      <c r="A67" s="750" t="s">
        <v>2176</v>
      </c>
      <c r="B67" s="727"/>
      <c r="C67" s="740">
        <v>0</v>
      </c>
      <c r="D67" s="727">
        <v>138.32</v>
      </c>
      <c r="E67" s="740">
        <v>1</v>
      </c>
      <c r="F67" s="728">
        <v>138.32</v>
      </c>
    </row>
    <row r="68" spans="1:6" ht="14.4" customHeight="1" x14ac:dyDescent="0.3">
      <c r="A68" s="750" t="s">
        <v>2144</v>
      </c>
      <c r="B68" s="727"/>
      <c r="C68" s="740">
        <v>0</v>
      </c>
      <c r="D68" s="727">
        <v>160.88999999999999</v>
      </c>
      <c r="E68" s="740">
        <v>1</v>
      </c>
      <c r="F68" s="728">
        <v>160.88999999999999</v>
      </c>
    </row>
    <row r="69" spans="1:6" ht="14.4" customHeight="1" x14ac:dyDescent="0.3">
      <c r="A69" s="750" t="s">
        <v>4085</v>
      </c>
      <c r="B69" s="727">
        <v>0</v>
      </c>
      <c r="C69" s="740"/>
      <c r="D69" s="727"/>
      <c r="E69" s="740"/>
      <c r="F69" s="728">
        <v>0</v>
      </c>
    </row>
    <row r="70" spans="1:6" ht="14.4" customHeight="1" x14ac:dyDescent="0.3">
      <c r="A70" s="750" t="s">
        <v>4086</v>
      </c>
      <c r="B70" s="727"/>
      <c r="C70" s="740">
        <v>0</v>
      </c>
      <c r="D70" s="727">
        <v>120.61</v>
      </c>
      <c r="E70" s="740">
        <v>1</v>
      </c>
      <c r="F70" s="728">
        <v>120.61</v>
      </c>
    </row>
    <row r="71" spans="1:6" ht="14.4" customHeight="1" x14ac:dyDescent="0.3">
      <c r="A71" s="750" t="s">
        <v>2171</v>
      </c>
      <c r="B71" s="727">
        <v>0</v>
      </c>
      <c r="C71" s="740"/>
      <c r="D71" s="727"/>
      <c r="E71" s="740"/>
      <c r="F71" s="728">
        <v>0</v>
      </c>
    </row>
    <row r="72" spans="1:6" ht="14.4" customHeight="1" x14ac:dyDescent="0.3">
      <c r="A72" s="750" t="s">
        <v>4087</v>
      </c>
      <c r="B72" s="727"/>
      <c r="C72" s="740">
        <v>0</v>
      </c>
      <c r="D72" s="727">
        <v>1596.68</v>
      </c>
      <c r="E72" s="740">
        <v>1</v>
      </c>
      <c r="F72" s="728">
        <v>1596.68</v>
      </c>
    </row>
    <row r="73" spans="1:6" ht="14.4" customHeight="1" x14ac:dyDescent="0.3">
      <c r="A73" s="750" t="s">
        <v>2173</v>
      </c>
      <c r="B73" s="727">
        <v>0</v>
      </c>
      <c r="C73" s="740">
        <v>0</v>
      </c>
      <c r="D73" s="727">
        <v>3613.3399999999997</v>
      </c>
      <c r="E73" s="740">
        <v>1</v>
      </c>
      <c r="F73" s="728">
        <v>3613.3399999999997</v>
      </c>
    </row>
    <row r="74" spans="1:6" ht="14.4" customHeight="1" x14ac:dyDescent="0.3">
      <c r="A74" s="750" t="s">
        <v>2128</v>
      </c>
      <c r="B74" s="727">
        <v>0</v>
      </c>
      <c r="C74" s="740"/>
      <c r="D74" s="727">
        <v>0</v>
      </c>
      <c r="E74" s="740"/>
      <c r="F74" s="728">
        <v>0</v>
      </c>
    </row>
    <row r="75" spans="1:6" ht="14.4" customHeight="1" x14ac:dyDescent="0.3">
      <c r="A75" s="750" t="s">
        <v>2179</v>
      </c>
      <c r="B75" s="727"/>
      <c r="C75" s="740">
        <v>0</v>
      </c>
      <c r="D75" s="727">
        <v>718.52</v>
      </c>
      <c r="E75" s="740">
        <v>1</v>
      </c>
      <c r="F75" s="728">
        <v>718.52</v>
      </c>
    </row>
    <row r="76" spans="1:6" ht="14.4" customHeight="1" x14ac:dyDescent="0.3">
      <c r="A76" s="750" t="s">
        <v>2132</v>
      </c>
      <c r="B76" s="727">
        <v>0</v>
      </c>
      <c r="C76" s="740"/>
      <c r="D76" s="727"/>
      <c r="E76" s="740"/>
      <c r="F76" s="728">
        <v>0</v>
      </c>
    </row>
    <row r="77" spans="1:6" ht="14.4" customHeight="1" x14ac:dyDescent="0.3">
      <c r="A77" s="750" t="s">
        <v>2181</v>
      </c>
      <c r="B77" s="727">
        <v>0</v>
      </c>
      <c r="C77" s="740">
        <v>0</v>
      </c>
      <c r="D77" s="727">
        <v>1343.38</v>
      </c>
      <c r="E77" s="740">
        <v>1</v>
      </c>
      <c r="F77" s="728">
        <v>1343.38</v>
      </c>
    </row>
    <row r="78" spans="1:6" ht="14.4" customHeight="1" x14ac:dyDescent="0.3">
      <c r="A78" s="750" t="s">
        <v>2172</v>
      </c>
      <c r="B78" s="727"/>
      <c r="C78" s="740">
        <v>0</v>
      </c>
      <c r="D78" s="727">
        <v>765</v>
      </c>
      <c r="E78" s="740">
        <v>1</v>
      </c>
      <c r="F78" s="728">
        <v>765</v>
      </c>
    </row>
    <row r="79" spans="1:6" ht="14.4" customHeight="1" x14ac:dyDescent="0.3">
      <c r="A79" s="750" t="s">
        <v>2141</v>
      </c>
      <c r="B79" s="727"/>
      <c r="C79" s="740">
        <v>0</v>
      </c>
      <c r="D79" s="727">
        <v>83.26</v>
      </c>
      <c r="E79" s="740">
        <v>1</v>
      </c>
      <c r="F79" s="728">
        <v>83.26</v>
      </c>
    </row>
    <row r="80" spans="1:6" ht="14.4" customHeight="1" x14ac:dyDescent="0.3">
      <c r="A80" s="750" t="s">
        <v>2161</v>
      </c>
      <c r="B80" s="727"/>
      <c r="C80" s="740"/>
      <c r="D80" s="727">
        <v>0</v>
      </c>
      <c r="E80" s="740"/>
      <c r="F80" s="728">
        <v>0</v>
      </c>
    </row>
    <row r="81" spans="1:6" ht="14.4" customHeight="1" x14ac:dyDescent="0.3">
      <c r="A81" s="750" t="s">
        <v>2125</v>
      </c>
      <c r="B81" s="727">
        <v>0</v>
      </c>
      <c r="C81" s="740"/>
      <c r="D81" s="727"/>
      <c r="E81" s="740"/>
      <c r="F81" s="728">
        <v>0</v>
      </c>
    </row>
    <row r="82" spans="1:6" ht="14.4" customHeight="1" x14ac:dyDescent="0.3">
      <c r="A82" s="750" t="s">
        <v>2174</v>
      </c>
      <c r="B82" s="727"/>
      <c r="C82" s="740">
        <v>0</v>
      </c>
      <c r="D82" s="727">
        <v>1037.25</v>
      </c>
      <c r="E82" s="740">
        <v>1</v>
      </c>
      <c r="F82" s="728">
        <v>1037.25</v>
      </c>
    </row>
    <row r="83" spans="1:6" ht="14.4" customHeight="1" x14ac:dyDescent="0.3">
      <c r="A83" s="750" t="s">
        <v>2160</v>
      </c>
      <c r="B83" s="727"/>
      <c r="C83" s="740">
        <v>0</v>
      </c>
      <c r="D83" s="727">
        <v>432.03</v>
      </c>
      <c r="E83" s="740">
        <v>1</v>
      </c>
      <c r="F83" s="728">
        <v>432.03</v>
      </c>
    </row>
    <row r="84" spans="1:6" ht="14.4" customHeight="1" x14ac:dyDescent="0.3">
      <c r="A84" s="750" t="s">
        <v>4088</v>
      </c>
      <c r="B84" s="727">
        <v>0</v>
      </c>
      <c r="C84" s="740"/>
      <c r="D84" s="727"/>
      <c r="E84" s="740"/>
      <c r="F84" s="728">
        <v>0</v>
      </c>
    </row>
    <row r="85" spans="1:6" ht="14.4" customHeight="1" x14ac:dyDescent="0.3">
      <c r="A85" s="750" t="s">
        <v>2135</v>
      </c>
      <c r="B85" s="727"/>
      <c r="C85" s="740"/>
      <c r="D85" s="727">
        <v>0</v>
      </c>
      <c r="E85" s="740"/>
      <c r="F85" s="728">
        <v>0</v>
      </c>
    </row>
    <row r="86" spans="1:6" ht="14.4" customHeight="1" x14ac:dyDescent="0.3">
      <c r="A86" s="750" t="s">
        <v>4089</v>
      </c>
      <c r="B86" s="727">
        <v>0</v>
      </c>
      <c r="C86" s="740"/>
      <c r="D86" s="727"/>
      <c r="E86" s="740"/>
      <c r="F86" s="728">
        <v>0</v>
      </c>
    </row>
    <row r="87" spans="1:6" ht="14.4" customHeight="1" x14ac:dyDescent="0.3">
      <c r="A87" s="750" t="s">
        <v>2180</v>
      </c>
      <c r="B87" s="727"/>
      <c r="C87" s="740">
        <v>0</v>
      </c>
      <c r="D87" s="727">
        <v>27002.25</v>
      </c>
      <c r="E87" s="740">
        <v>1</v>
      </c>
      <c r="F87" s="728">
        <v>27002.25</v>
      </c>
    </row>
    <row r="88" spans="1:6" ht="14.4" customHeight="1" x14ac:dyDescent="0.3">
      <c r="A88" s="750" t="s">
        <v>2167</v>
      </c>
      <c r="B88" s="727"/>
      <c r="C88" s="740">
        <v>0</v>
      </c>
      <c r="D88" s="727">
        <v>73956.299999999974</v>
      </c>
      <c r="E88" s="740">
        <v>1</v>
      </c>
      <c r="F88" s="728">
        <v>73956.299999999974</v>
      </c>
    </row>
    <row r="89" spans="1:6" ht="14.4" customHeight="1" x14ac:dyDescent="0.3">
      <c r="A89" s="750" t="s">
        <v>2163</v>
      </c>
      <c r="B89" s="727"/>
      <c r="C89" s="740"/>
      <c r="D89" s="727">
        <v>0</v>
      </c>
      <c r="E89" s="740"/>
      <c r="F89" s="728">
        <v>0</v>
      </c>
    </row>
    <row r="90" spans="1:6" ht="14.4" customHeight="1" thickBot="1" x14ac:dyDescent="0.35">
      <c r="A90" s="751" t="s">
        <v>2137</v>
      </c>
      <c r="B90" s="742"/>
      <c r="C90" s="743">
        <v>0</v>
      </c>
      <c r="D90" s="742">
        <v>32664.34</v>
      </c>
      <c r="E90" s="743">
        <v>1</v>
      </c>
      <c r="F90" s="744">
        <v>32664.34</v>
      </c>
    </row>
    <row r="91" spans="1:6" ht="14.4" customHeight="1" thickBot="1" x14ac:dyDescent="0.35">
      <c r="A91" s="745" t="s">
        <v>3</v>
      </c>
      <c r="B91" s="746">
        <v>12260.509999999998</v>
      </c>
      <c r="C91" s="747">
        <v>6.1958889813629243E-2</v>
      </c>
      <c r="D91" s="746">
        <v>185620.86000000002</v>
      </c>
      <c r="E91" s="747">
        <v>0.93804111018637082</v>
      </c>
      <c r="F91" s="748">
        <v>197881.37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{B363E0D3-AD3A-4075-8B3A-7B76B06BC6F5}</x14:id>
        </ext>
      </extLst>
    </cfRule>
  </conditionalFormatting>
  <conditionalFormatting sqref="F44:F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{C8B3AA24-8D56-49E7-89E4-0E146197E70E}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63E0D3-AD3A-4075-8B3A-7B76B06BC6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C8B3AA24-8D56-49E7-89E4-0E146197E7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4110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125</v>
      </c>
      <c r="G3" s="47">
        <f>SUBTOTAL(9,G6:G1048576)</f>
        <v>12260.509999999997</v>
      </c>
      <c r="H3" s="48">
        <f>IF(M3=0,0,G3/M3)</f>
        <v>6.1958889813629223E-2</v>
      </c>
      <c r="I3" s="47">
        <f>SUBTOTAL(9,I6:I1048576)</f>
        <v>919</v>
      </c>
      <c r="J3" s="47">
        <f>SUBTOTAL(9,J6:J1048576)</f>
        <v>185620.85999999996</v>
      </c>
      <c r="K3" s="48">
        <f>IF(M3=0,0,J3/M3)</f>
        <v>0.93804111018637037</v>
      </c>
      <c r="L3" s="47">
        <f>SUBTOTAL(9,L6:L1048576)</f>
        <v>1044</v>
      </c>
      <c r="M3" s="49">
        <f>SUBTOTAL(9,M6:M1048576)</f>
        <v>197881.37000000002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811" t="s">
        <v>167</v>
      </c>
      <c r="B5" s="814" t="s">
        <v>163</v>
      </c>
      <c r="C5" s="814" t="s">
        <v>90</v>
      </c>
      <c r="D5" s="814" t="s">
        <v>164</v>
      </c>
      <c r="E5" s="814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98" t="s">
        <v>2411</v>
      </c>
      <c r="B6" s="799" t="s">
        <v>2188</v>
      </c>
      <c r="C6" s="799" t="s">
        <v>3494</v>
      </c>
      <c r="D6" s="799" t="s">
        <v>2190</v>
      </c>
      <c r="E6" s="799" t="s">
        <v>2191</v>
      </c>
      <c r="F6" s="225"/>
      <c r="G6" s="225"/>
      <c r="H6" s="804">
        <v>0</v>
      </c>
      <c r="I6" s="225">
        <v>4</v>
      </c>
      <c r="J6" s="225">
        <v>411.72</v>
      </c>
      <c r="K6" s="804">
        <v>1</v>
      </c>
      <c r="L6" s="225">
        <v>4</v>
      </c>
      <c r="M6" s="812">
        <v>411.72</v>
      </c>
    </row>
    <row r="7" spans="1:13" ht="14.4" customHeight="1" x14ac:dyDescent="0.3">
      <c r="A7" s="723" t="s">
        <v>2411</v>
      </c>
      <c r="B7" s="724" t="s">
        <v>2188</v>
      </c>
      <c r="C7" s="724" t="s">
        <v>1077</v>
      </c>
      <c r="D7" s="724" t="s">
        <v>2190</v>
      </c>
      <c r="E7" s="724" t="s">
        <v>2191</v>
      </c>
      <c r="F7" s="727"/>
      <c r="G7" s="727"/>
      <c r="H7" s="740">
        <v>0</v>
      </c>
      <c r="I7" s="727">
        <v>4</v>
      </c>
      <c r="J7" s="727">
        <v>411.72</v>
      </c>
      <c r="K7" s="740">
        <v>1</v>
      </c>
      <c r="L7" s="727">
        <v>4</v>
      </c>
      <c r="M7" s="728">
        <v>411.72</v>
      </c>
    </row>
    <row r="8" spans="1:13" ht="14.4" customHeight="1" x14ac:dyDescent="0.3">
      <c r="A8" s="723" t="s">
        <v>2411</v>
      </c>
      <c r="B8" s="724" t="s">
        <v>4090</v>
      </c>
      <c r="C8" s="724" t="s">
        <v>2618</v>
      </c>
      <c r="D8" s="724" t="s">
        <v>2619</v>
      </c>
      <c r="E8" s="724" t="s">
        <v>2620</v>
      </c>
      <c r="F8" s="727"/>
      <c r="G8" s="727"/>
      <c r="H8" s="740">
        <v>0</v>
      </c>
      <c r="I8" s="727">
        <v>3</v>
      </c>
      <c r="J8" s="727">
        <v>345.81</v>
      </c>
      <c r="K8" s="740">
        <v>1</v>
      </c>
      <c r="L8" s="727">
        <v>3</v>
      </c>
      <c r="M8" s="728">
        <v>345.81</v>
      </c>
    </row>
    <row r="9" spans="1:13" ht="14.4" customHeight="1" x14ac:dyDescent="0.3">
      <c r="A9" s="723" t="s">
        <v>2411</v>
      </c>
      <c r="B9" s="724" t="s">
        <v>2305</v>
      </c>
      <c r="C9" s="724" t="s">
        <v>2692</v>
      </c>
      <c r="D9" s="724" t="s">
        <v>2306</v>
      </c>
      <c r="E9" s="724" t="s">
        <v>2693</v>
      </c>
      <c r="F9" s="727"/>
      <c r="G9" s="727"/>
      <c r="H9" s="740">
        <v>0</v>
      </c>
      <c r="I9" s="727">
        <v>4</v>
      </c>
      <c r="J9" s="727">
        <v>2173.44</v>
      </c>
      <c r="K9" s="740">
        <v>1</v>
      </c>
      <c r="L9" s="727">
        <v>4</v>
      </c>
      <c r="M9" s="728">
        <v>2173.44</v>
      </c>
    </row>
    <row r="10" spans="1:13" ht="14.4" customHeight="1" x14ac:dyDescent="0.3">
      <c r="A10" s="723" t="s">
        <v>2411</v>
      </c>
      <c r="B10" s="724" t="s">
        <v>4091</v>
      </c>
      <c r="C10" s="724" t="s">
        <v>2659</v>
      </c>
      <c r="D10" s="724" t="s">
        <v>2660</v>
      </c>
      <c r="E10" s="724" t="s">
        <v>2661</v>
      </c>
      <c r="F10" s="727"/>
      <c r="G10" s="727"/>
      <c r="H10" s="740">
        <v>0</v>
      </c>
      <c r="I10" s="727">
        <v>2</v>
      </c>
      <c r="J10" s="727">
        <v>141.08000000000001</v>
      </c>
      <c r="K10" s="740">
        <v>1</v>
      </c>
      <c r="L10" s="727">
        <v>2</v>
      </c>
      <c r="M10" s="728">
        <v>141.08000000000001</v>
      </c>
    </row>
    <row r="11" spans="1:13" ht="14.4" customHeight="1" x14ac:dyDescent="0.3">
      <c r="A11" s="723" t="s">
        <v>2411</v>
      </c>
      <c r="B11" s="724" t="s">
        <v>2323</v>
      </c>
      <c r="C11" s="724" t="s">
        <v>1527</v>
      </c>
      <c r="D11" s="724" t="s">
        <v>1528</v>
      </c>
      <c r="E11" s="724" t="s">
        <v>2324</v>
      </c>
      <c r="F11" s="727"/>
      <c r="G11" s="727"/>
      <c r="H11" s="740">
        <v>0</v>
      </c>
      <c r="I11" s="727">
        <v>2</v>
      </c>
      <c r="J11" s="727">
        <v>48.44</v>
      </c>
      <c r="K11" s="740">
        <v>1</v>
      </c>
      <c r="L11" s="727">
        <v>2</v>
      </c>
      <c r="M11" s="728">
        <v>48.44</v>
      </c>
    </row>
    <row r="12" spans="1:13" ht="14.4" customHeight="1" x14ac:dyDescent="0.3">
      <c r="A12" s="723" t="s">
        <v>2411</v>
      </c>
      <c r="B12" s="724" t="s">
        <v>2323</v>
      </c>
      <c r="C12" s="724" t="s">
        <v>2651</v>
      </c>
      <c r="D12" s="724" t="s">
        <v>1528</v>
      </c>
      <c r="E12" s="724" t="s">
        <v>2652</v>
      </c>
      <c r="F12" s="727"/>
      <c r="G12" s="727"/>
      <c r="H12" s="740">
        <v>0</v>
      </c>
      <c r="I12" s="727">
        <v>4</v>
      </c>
      <c r="J12" s="727">
        <v>193.68</v>
      </c>
      <c r="K12" s="740">
        <v>1</v>
      </c>
      <c r="L12" s="727">
        <v>4</v>
      </c>
      <c r="M12" s="728">
        <v>193.68</v>
      </c>
    </row>
    <row r="13" spans="1:13" ht="14.4" customHeight="1" x14ac:dyDescent="0.3">
      <c r="A13" s="723" t="s">
        <v>2411</v>
      </c>
      <c r="B13" s="724" t="s">
        <v>4092</v>
      </c>
      <c r="C13" s="724" t="s">
        <v>3968</v>
      </c>
      <c r="D13" s="724" t="s">
        <v>3969</v>
      </c>
      <c r="E13" s="724" t="s">
        <v>3970</v>
      </c>
      <c r="F13" s="727"/>
      <c r="G13" s="727"/>
      <c r="H13" s="740">
        <v>0</v>
      </c>
      <c r="I13" s="727">
        <v>6</v>
      </c>
      <c r="J13" s="727">
        <v>435.48</v>
      </c>
      <c r="K13" s="740">
        <v>1</v>
      </c>
      <c r="L13" s="727">
        <v>6</v>
      </c>
      <c r="M13" s="728">
        <v>435.48</v>
      </c>
    </row>
    <row r="14" spans="1:13" ht="14.4" customHeight="1" x14ac:dyDescent="0.3">
      <c r="A14" s="723" t="s">
        <v>2411</v>
      </c>
      <c r="B14" s="724" t="s">
        <v>2192</v>
      </c>
      <c r="C14" s="724" t="s">
        <v>1035</v>
      </c>
      <c r="D14" s="724" t="s">
        <v>2193</v>
      </c>
      <c r="E14" s="724" t="s">
        <v>2194</v>
      </c>
      <c r="F14" s="727"/>
      <c r="G14" s="727"/>
      <c r="H14" s="740">
        <v>0</v>
      </c>
      <c r="I14" s="727">
        <v>67</v>
      </c>
      <c r="J14" s="727">
        <v>8973.98</v>
      </c>
      <c r="K14" s="740">
        <v>1</v>
      </c>
      <c r="L14" s="727">
        <v>67</v>
      </c>
      <c r="M14" s="728">
        <v>8973.98</v>
      </c>
    </row>
    <row r="15" spans="1:13" ht="14.4" customHeight="1" x14ac:dyDescent="0.3">
      <c r="A15" s="723" t="s">
        <v>2412</v>
      </c>
      <c r="B15" s="724" t="s">
        <v>2237</v>
      </c>
      <c r="C15" s="724" t="s">
        <v>1623</v>
      </c>
      <c r="D15" s="724" t="s">
        <v>1062</v>
      </c>
      <c r="E15" s="724" t="s">
        <v>2314</v>
      </c>
      <c r="F15" s="727"/>
      <c r="G15" s="727"/>
      <c r="H15" s="740">
        <v>0</v>
      </c>
      <c r="I15" s="727">
        <v>1</v>
      </c>
      <c r="J15" s="727">
        <v>154.36000000000001</v>
      </c>
      <c r="K15" s="740">
        <v>1</v>
      </c>
      <c r="L15" s="727">
        <v>1</v>
      </c>
      <c r="M15" s="728">
        <v>154.36000000000001</v>
      </c>
    </row>
    <row r="16" spans="1:13" ht="14.4" customHeight="1" x14ac:dyDescent="0.3">
      <c r="A16" s="723" t="s">
        <v>2413</v>
      </c>
      <c r="B16" s="724" t="s">
        <v>2192</v>
      </c>
      <c r="C16" s="724" t="s">
        <v>1035</v>
      </c>
      <c r="D16" s="724" t="s">
        <v>2193</v>
      </c>
      <c r="E16" s="724" t="s">
        <v>2194</v>
      </c>
      <c r="F16" s="727"/>
      <c r="G16" s="727"/>
      <c r="H16" s="740">
        <v>0</v>
      </c>
      <c r="I16" s="727">
        <v>2</v>
      </c>
      <c r="J16" s="727">
        <v>267.88</v>
      </c>
      <c r="K16" s="740">
        <v>1</v>
      </c>
      <c r="L16" s="727">
        <v>2</v>
      </c>
      <c r="M16" s="728">
        <v>267.88</v>
      </c>
    </row>
    <row r="17" spans="1:13" ht="14.4" customHeight="1" x14ac:dyDescent="0.3">
      <c r="A17" s="723" t="s">
        <v>2414</v>
      </c>
      <c r="B17" s="724" t="s">
        <v>2200</v>
      </c>
      <c r="C17" s="724" t="s">
        <v>2630</v>
      </c>
      <c r="D17" s="724" t="s">
        <v>1068</v>
      </c>
      <c r="E17" s="724" t="s">
        <v>2202</v>
      </c>
      <c r="F17" s="727"/>
      <c r="G17" s="727"/>
      <c r="H17" s="740">
        <v>0</v>
      </c>
      <c r="I17" s="727">
        <v>2</v>
      </c>
      <c r="J17" s="727">
        <v>736.32</v>
      </c>
      <c r="K17" s="740">
        <v>1</v>
      </c>
      <c r="L17" s="727">
        <v>2</v>
      </c>
      <c r="M17" s="728">
        <v>736.32</v>
      </c>
    </row>
    <row r="18" spans="1:13" ht="14.4" customHeight="1" x14ac:dyDescent="0.3">
      <c r="A18" s="723" t="s">
        <v>2414</v>
      </c>
      <c r="B18" s="724" t="s">
        <v>2230</v>
      </c>
      <c r="C18" s="724" t="s">
        <v>3939</v>
      </c>
      <c r="D18" s="724" t="s">
        <v>2232</v>
      </c>
      <c r="E18" s="724" t="s">
        <v>3940</v>
      </c>
      <c r="F18" s="727"/>
      <c r="G18" s="727"/>
      <c r="H18" s="740">
        <v>0</v>
      </c>
      <c r="I18" s="727">
        <v>2</v>
      </c>
      <c r="J18" s="727">
        <v>177.02</v>
      </c>
      <c r="K18" s="740">
        <v>1</v>
      </c>
      <c r="L18" s="727">
        <v>2</v>
      </c>
      <c r="M18" s="728">
        <v>177.02</v>
      </c>
    </row>
    <row r="19" spans="1:13" ht="14.4" customHeight="1" x14ac:dyDescent="0.3">
      <c r="A19" s="723" t="s">
        <v>2414</v>
      </c>
      <c r="B19" s="724" t="s">
        <v>2237</v>
      </c>
      <c r="C19" s="724" t="s">
        <v>1623</v>
      </c>
      <c r="D19" s="724" t="s">
        <v>1062</v>
      </c>
      <c r="E19" s="724" t="s">
        <v>2314</v>
      </c>
      <c r="F19" s="727"/>
      <c r="G19" s="727"/>
      <c r="H19" s="740">
        <v>0</v>
      </c>
      <c r="I19" s="727">
        <v>6</v>
      </c>
      <c r="J19" s="727">
        <v>926.16000000000008</v>
      </c>
      <c r="K19" s="740">
        <v>1</v>
      </c>
      <c r="L19" s="727">
        <v>6</v>
      </c>
      <c r="M19" s="728">
        <v>926.16000000000008</v>
      </c>
    </row>
    <row r="20" spans="1:13" ht="14.4" customHeight="1" x14ac:dyDescent="0.3">
      <c r="A20" s="723" t="s">
        <v>2414</v>
      </c>
      <c r="B20" s="724" t="s">
        <v>2237</v>
      </c>
      <c r="C20" s="724" t="s">
        <v>1061</v>
      </c>
      <c r="D20" s="724" t="s">
        <v>1062</v>
      </c>
      <c r="E20" s="724" t="s">
        <v>2238</v>
      </c>
      <c r="F20" s="727"/>
      <c r="G20" s="727"/>
      <c r="H20" s="740">
        <v>0</v>
      </c>
      <c r="I20" s="727">
        <v>5</v>
      </c>
      <c r="J20" s="727">
        <v>1125.3</v>
      </c>
      <c r="K20" s="740">
        <v>1</v>
      </c>
      <c r="L20" s="727">
        <v>5</v>
      </c>
      <c r="M20" s="728">
        <v>1125.3</v>
      </c>
    </row>
    <row r="21" spans="1:13" ht="14.4" customHeight="1" x14ac:dyDescent="0.3">
      <c r="A21" s="723" t="s">
        <v>2414</v>
      </c>
      <c r="B21" s="724" t="s">
        <v>2330</v>
      </c>
      <c r="C21" s="724" t="s">
        <v>3932</v>
      </c>
      <c r="D21" s="724" t="s">
        <v>2331</v>
      </c>
      <c r="E21" s="724" t="s">
        <v>3933</v>
      </c>
      <c r="F21" s="727">
        <v>2</v>
      </c>
      <c r="G21" s="727">
        <v>0</v>
      </c>
      <c r="H21" s="740"/>
      <c r="I21" s="727"/>
      <c r="J21" s="727"/>
      <c r="K21" s="740"/>
      <c r="L21" s="727">
        <v>2</v>
      </c>
      <c r="M21" s="728">
        <v>0</v>
      </c>
    </row>
    <row r="22" spans="1:13" ht="14.4" customHeight="1" x14ac:dyDescent="0.3">
      <c r="A22" s="723" t="s">
        <v>2414</v>
      </c>
      <c r="B22" s="724" t="s">
        <v>4093</v>
      </c>
      <c r="C22" s="724" t="s">
        <v>3935</v>
      </c>
      <c r="D22" s="724" t="s">
        <v>3936</v>
      </c>
      <c r="E22" s="724" t="s">
        <v>3937</v>
      </c>
      <c r="F22" s="727">
        <v>4</v>
      </c>
      <c r="G22" s="727">
        <v>1547.56</v>
      </c>
      <c r="H22" s="740">
        <v>1</v>
      </c>
      <c r="I22" s="727"/>
      <c r="J22" s="727"/>
      <c r="K22" s="740">
        <v>0</v>
      </c>
      <c r="L22" s="727">
        <v>4</v>
      </c>
      <c r="M22" s="728">
        <v>1547.56</v>
      </c>
    </row>
    <row r="23" spans="1:13" ht="14.4" customHeight="1" x14ac:dyDescent="0.3">
      <c r="A23" s="723" t="s">
        <v>2415</v>
      </c>
      <c r="B23" s="724" t="s">
        <v>2188</v>
      </c>
      <c r="C23" s="724" t="s">
        <v>2736</v>
      </c>
      <c r="D23" s="724" t="s">
        <v>2190</v>
      </c>
      <c r="E23" s="724" t="s">
        <v>2590</v>
      </c>
      <c r="F23" s="727"/>
      <c r="G23" s="727"/>
      <c r="H23" s="740">
        <v>0</v>
      </c>
      <c r="I23" s="727">
        <v>4</v>
      </c>
      <c r="J23" s="727">
        <v>115.24</v>
      </c>
      <c r="K23" s="740">
        <v>1</v>
      </c>
      <c r="L23" s="727">
        <v>4</v>
      </c>
      <c r="M23" s="728">
        <v>115.24</v>
      </c>
    </row>
    <row r="24" spans="1:13" ht="14.4" customHeight="1" x14ac:dyDescent="0.3">
      <c r="A24" s="723" t="s">
        <v>2415</v>
      </c>
      <c r="B24" s="724" t="s">
        <v>2188</v>
      </c>
      <c r="C24" s="724" t="s">
        <v>2737</v>
      </c>
      <c r="D24" s="724" t="s">
        <v>2190</v>
      </c>
      <c r="E24" s="724" t="s">
        <v>2738</v>
      </c>
      <c r="F24" s="727"/>
      <c r="G24" s="727"/>
      <c r="H24" s="740"/>
      <c r="I24" s="727">
        <v>1</v>
      </c>
      <c r="J24" s="727">
        <v>0</v>
      </c>
      <c r="K24" s="740"/>
      <c r="L24" s="727">
        <v>1</v>
      </c>
      <c r="M24" s="728">
        <v>0</v>
      </c>
    </row>
    <row r="25" spans="1:13" ht="14.4" customHeight="1" x14ac:dyDescent="0.3">
      <c r="A25" s="723" t="s">
        <v>2415</v>
      </c>
      <c r="B25" s="724" t="s">
        <v>2200</v>
      </c>
      <c r="C25" s="724" t="s">
        <v>2453</v>
      </c>
      <c r="D25" s="724" t="s">
        <v>1068</v>
      </c>
      <c r="E25" s="724" t="s">
        <v>2204</v>
      </c>
      <c r="F25" s="727"/>
      <c r="G25" s="727"/>
      <c r="H25" s="740">
        <v>0</v>
      </c>
      <c r="I25" s="727">
        <v>2</v>
      </c>
      <c r="J25" s="727">
        <v>981.78</v>
      </c>
      <c r="K25" s="740">
        <v>1</v>
      </c>
      <c r="L25" s="727">
        <v>2</v>
      </c>
      <c r="M25" s="728">
        <v>981.78</v>
      </c>
    </row>
    <row r="26" spans="1:13" ht="14.4" customHeight="1" x14ac:dyDescent="0.3">
      <c r="A26" s="723" t="s">
        <v>2415</v>
      </c>
      <c r="B26" s="724" t="s">
        <v>4094</v>
      </c>
      <c r="C26" s="724" t="s">
        <v>2528</v>
      </c>
      <c r="D26" s="724" t="s">
        <v>2529</v>
      </c>
      <c r="E26" s="724" t="s">
        <v>2530</v>
      </c>
      <c r="F26" s="727"/>
      <c r="G26" s="727"/>
      <c r="H26" s="740">
        <v>0</v>
      </c>
      <c r="I26" s="727">
        <v>2</v>
      </c>
      <c r="J26" s="727">
        <v>186.86</v>
      </c>
      <c r="K26" s="740">
        <v>1</v>
      </c>
      <c r="L26" s="727">
        <v>2</v>
      </c>
      <c r="M26" s="728">
        <v>186.86</v>
      </c>
    </row>
    <row r="27" spans="1:13" ht="14.4" customHeight="1" x14ac:dyDescent="0.3">
      <c r="A27" s="723" t="s">
        <v>2415</v>
      </c>
      <c r="B27" s="724" t="s">
        <v>2208</v>
      </c>
      <c r="C27" s="724" t="s">
        <v>985</v>
      </c>
      <c r="D27" s="724" t="s">
        <v>982</v>
      </c>
      <c r="E27" s="724" t="s">
        <v>2210</v>
      </c>
      <c r="F27" s="727"/>
      <c r="G27" s="727"/>
      <c r="H27" s="740">
        <v>0</v>
      </c>
      <c r="I27" s="727">
        <v>3</v>
      </c>
      <c r="J27" s="727">
        <v>432.03</v>
      </c>
      <c r="K27" s="740">
        <v>1</v>
      </c>
      <c r="L27" s="727">
        <v>3</v>
      </c>
      <c r="M27" s="728">
        <v>432.03</v>
      </c>
    </row>
    <row r="28" spans="1:13" ht="14.4" customHeight="1" x14ac:dyDescent="0.3">
      <c r="A28" s="723" t="s">
        <v>2415</v>
      </c>
      <c r="B28" s="724" t="s">
        <v>2237</v>
      </c>
      <c r="C28" s="724" t="s">
        <v>1623</v>
      </c>
      <c r="D28" s="724" t="s">
        <v>1062</v>
      </c>
      <c r="E28" s="724" t="s">
        <v>2314</v>
      </c>
      <c r="F28" s="727"/>
      <c r="G28" s="727"/>
      <c r="H28" s="740">
        <v>0</v>
      </c>
      <c r="I28" s="727">
        <v>2</v>
      </c>
      <c r="J28" s="727">
        <v>308.72000000000003</v>
      </c>
      <c r="K28" s="740">
        <v>1</v>
      </c>
      <c r="L28" s="727">
        <v>2</v>
      </c>
      <c r="M28" s="728">
        <v>308.72000000000003</v>
      </c>
    </row>
    <row r="29" spans="1:13" ht="14.4" customHeight="1" x14ac:dyDescent="0.3">
      <c r="A29" s="723" t="s">
        <v>2415</v>
      </c>
      <c r="B29" s="724" t="s">
        <v>4091</v>
      </c>
      <c r="C29" s="724" t="s">
        <v>2716</v>
      </c>
      <c r="D29" s="724" t="s">
        <v>2717</v>
      </c>
      <c r="E29" s="724" t="s">
        <v>2718</v>
      </c>
      <c r="F29" s="727">
        <v>2</v>
      </c>
      <c r="G29" s="727">
        <v>0</v>
      </c>
      <c r="H29" s="740"/>
      <c r="I29" s="727"/>
      <c r="J29" s="727"/>
      <c r="K29" s="740"/>
      <c r="L29" s="727">
        <v>2</v>
      </c>
      <c r="M29" s="728">
        <v>0</v>
      </c>
    </row>
    <row r="30" spans="1:13" ht="14.4" customHeight="1" x14ac:dyDescent="0.3">
      <c r="A30" s="723" t="s">
        <v>2415</v>
      </c>
      <c r="B30" s="724" t="s">
        <v>2273</v>
      </c>
      <c r="C30" s="724" t="s">
        <v>1249</v>
      </c>
      <c r="D30" s="724" t="s">
        <v>2275</v>
      </c>
      <c r="E30" s="724" t="s">
        <v>2274</v>
      </c>
      <c r="F30" s="727">
        <v>2</v>
      </c>
      <c r="G30" s="727">
        <v>0</v>
      </c>
      <c r="H30" s="740"/>
      <c r="I30" s="727"/>
      <c r="J30" s="727"/>
      <c r="K30" s="740"/>
      <c r="L30" s="727">
        <v>2</v>
      </c>
      <c r="M30" s="728">
        <v>0</v>
      </c>
    </row>
    <row r="31" spans="1:13" ht="14.4" customHeight="1" x14ac:dyDescent="0.3">
      <c r="A31" s="723" t="s">
        <v>2415</v>
      </c>
      <c r="B31" s="724" t="s">
        <v>2327</v>
      </c>
      <c r="C31" s="724" t="s">
        <v>1545</v>
      </c>
      <c r="D31" s="724" t="s">
        <v>2328</v>
      </c>
      <c r="E31" s="724" t="s">
        <v>2329</v>
      </c>
      <c r="F31" s="727"/>
      <c r="G31" s="727"/>
      <c r="H31" s="740">
        <v>0</v>
      </c>
      <c r="I31" s="727">
        <v>4</v>
      </c>
      <c r="J31" s="727">
        <v>491.84</v>
      </c>
      <c r="K31" s="740">
        <v>1</v>
      </c>
      <c r="L31" s="727">
        <v>4</v>
      </c>
      <c r="M31" s="728">
        <v>491.84</v>
      </c>
    </row>
    <row r="32" spans="1:13" ht="14.4" customHeight="1" x14ac:dyDescent="0.3">
      <c r="A32" s="723" t="s">
        <v>2416</v>
      </c>
      <c r="B32" s="724" t="s">
        <v>2188</v>
      </c>
      <c r="C32" s="724" t="s">
        <v>2455</v>
      </c>
      <c r="D32" s="724" t="s">
        <v>2190</v>
      </c>
      <c r="E32" s="724" t="s">
        <v>2456</v>
      </c>
      <c r="F32" s="727"/>
      <c r="G32" s="727"/>
      <c r="H32" s="740"/>
      <c r="I32" s="727">
        <v>2</v>
      </c>
      <c r="J32" s="727">
        <v>0</v>
      </c>
      <c r="K32" s="740"/>
      <c r="L32" s="727">
        <v>2</v>
      </c>
      <c r="M32" s="728">
        <v>0</v>
      </c>
    </row>
    <row r="33" spans="1:13" ht="14.4" customHeight="1" x14ac:dyDescent="0.3">
      <c r="A33" s="723" t="s">
        <v>2416</v>
      </c>
      <c r="B33" s="724" t="s">
        <v>2237</v>
      </c>
      <c r="C33" s="724" t="s">
        <v>1623</v>
      </c>
      <c r="D33" s="724" t="s">
        <v>1062</v>
      </c>
      <c r="E33" s="724" t="s">
        <v>2314</v>
      </c>
      <c r="F33" s="727"/>
      <c r="G33" s="727"/>
      <c r="H33" s="740">
        <v>0</v>
      </c>
      <c r="I33" s="727">
        <v>4</v>
      </c>
      <c r="J33" s="727">
        <v>617.44000000000005</v>
      </c>
      <c r="K33" s="740">
        <v>1</v>
      </c>
      <c r="L33" s="727">
        <v>4</v>
      </c>
      <c r="M33" s="728">
        <v>617.44000000000005</v>
      </c>
    </row>
    <row r="34" spans="1:13" ht="14.4" customHeight="1" x14ac:dyDescent="0.3">
      <c r="A34" s="723" t="s">
        <v>2416</v>
      </c>
      <c r="B34" s="724" t="s">
        <v>2237</v>
      </c>
      <c r="C34" s="724" t="s">
        <v>1061</v>
      </c>
      <c r="D34" s="724" t="s">
        <v>1062</v>
      </c>
      <c r="E34" s="724" t="s">
        <v>2238</v>
      </c>
      <c r="F34" s="727"/>
      <c r="G34" s="727"/>
      <c r="H34" s="740">
        <v>0</v>
      </c>
      <c r="I34" s="727">
        <v>1</v>
      </c>
      <c r="J34" s="727">
        <v>225.06</v>
      </c>
      <c r="K34" s="740">
        <v>1</v>
      </c>
      <c r="L34" s="727">
        <v>1</v>
      </c>
      <c r="M34" s="728">
        <v>225.06</v>
      </c>
    </row>
    <row r="35" spans="1:13" ht="14.4" customHeight="1" x14ac:dyDescent="0.3">
      <c r="A35" s="723" t="s">
        <v>2416</v>
      </c>
      <c r="B35" s="724" t="s">
        <v>2262</v>
      </c>
      <c r="C35" s="724" t="s">
        <v>999</v>
      </c>
      <c r="D35" s="724" t="s">
        <v>2263</v>
      </c>
      <c r="E35" s="724" t="s">
        <v>2264</v>
      </c>
      <c r="F35" s="727"/>
      <c r="G35" s="727"/>
      <c r="H35" s="740"/>
      <c r="I35" s="727">
        <v>2</v>
      </c>
      <c r="J35" s="727">
        <v>0</v>
      </c>
      <c r="K35" s="740"/>
      <c r="L35" s="727">
        <v>2</v>
      </c>
      <c r="M35" s="728">
        <v>0</v>
      </c>
    </row>
    <row r="36" spans="1:13" ht="14.4" customHeight="1" x14ac:dyDescent="0.3">
      <c r="A36" s="723" t="s">
        <v>2416</v>
      </c>
      <c r="B36" s="724" t="s">
        <v>2192</v>
      </c>
      <c r="C36" s="724" t="s">
        <v>1515</v>
      </c>
      <c r="D36" s="724" t="s">
        <v>2193</v>
      </c>
      <c r="E36" s="724" t="s">
        <v>2290</v>
      </c>
      <c r="F36" s="727"/>
      <c r="G36" s="727"/>
      <c r="H36" s="740">
        <v>0</v>
      </c>
      <c r="I36" s="727">
        <v>4</v>
      </c>
      <c r="J36" s="727">
        <v>214.28</v>
      </c>
      <c r="K36" s="740">
        <v>1</v>
      </c>
      <c r="L36" s="727">
        <v>4</v>
      </c>
      <c r="M36" s="728">
        <v>214.28</v>
      </c>
    </row>
    <row r="37" spans="1:13" ht="14.4" customHeight="1" x14ac:dyDescent="0.3">
      <c r="A37" s="723" t="s">
        <v>2417</v>
      </c>
      <c r="B37" s="724" t="s">
        <v>2200</v>
      </c>
      <c r="C37" s="724" t="s">
        <v>2453</v>
      </c>
      <c r="D37" s="724" t="s">
        <v>1068</v>
      </c>
      <c r="E37" s="724" t="s">
        <v>2204</v>
      </c>
      <c r="F37" s="727"/>
      <c r="G37" s="727"/>
      <c r="H37" s="740">
        <v>0</v>
      </c>
      <c r="I37" s="727">
        <v>2</v>
      </c>
      <c r="J37" s="727">
        <v>981.78</v>
      </c>
      <c r="K37" s="740">
        <v>1</v>
      </c>
      <c r="L37" s="727">
        <v>2</v>
      </c>
      <c r="M37" s="728">
        <v>981.78</v>
      </c>
    </row>
    <row r="38" spans="1:13" ht="14.4" customHeight="1" x14ac:dyDescent="0.3">
      <c r="A38" s="723" t="s">
        <v>2417</v>
      </c>
      <c r="B38" s="724" t="s">
        <v>2200</v>
      </c>
      <c r="C38" s="724" t="s">
        <v>1075</v>
      </c>
      <c r="D38" s="724" t="s">
        <v>1068</v>
      </c>
      <c r="E38" s="724" t="s">
        <v>2203</v>
      </c>
      <c r="F38" s="727"/>
      <c r="G38" s="727"/>
      <c r="H38" s="740">
        <v>0</v>
      </c>
      <c r="I38" s="727">
        <v>1</v>
      </c>
      <c r="J38" s="727">
        <v>736.33</v>
      </c>
      <c r="K38" s="740">
        <v>1</v>
      </c>
      <c r="L38" s="727">
        <v>1</v>
      </c>
      <c r="M38" s="728">
        <v>736.33</v>
      </c>
    </row>
    <row r="39" spans="1:13" ht="14.4" customHeight="1" x14ac:dyDescent="0.3">
      <c r="A39" s="723" t="s">
        <v>2417</v>
      </c>
      <c r="B39" s="724" t="s">
        <v>2237</v>
      </c>
      <c r="C39" s="724" t="s">
        <v>1623</v>
      </c>
      <c r="D39" s="724" t="s">
        <v>1062</v>
      </c>
      <c r="E39" s="724" t="s">
        <v>2314</v>
      </c>
      <c r="F39" s="727"/>
      <c r="G39" s="727"/>
      <c r="H39" s="740">
        <v>0</v>
      </c>
      <c r="I39" s="727">
        <v>7</v>
      </c>
      <c r="J39" s="727">
        <v>1080.52</v>
      </c>
      <c r="K39" s="740">
        <v>1</v>
      </c>
      <c r="L39" s="727">
        <v>7</v>
      </c>
      <c r="M39" s="728">
        <v>1080.52</v>
      </c>
    </row>
    <row r="40" spans="1:13" ht="14.4" customHeight="1" x14ac:dyDescent="0.3">
      <c r="A40" s="723" t="s">
        <v>2417</v>
      </c>
      <c r="B40" s="724" t="s">
        <v>2237</v>
      </c>
      <c r="C40" s="724" t="s">
        <v>1061</v>
      </c>
      <c r="D40" s="724" t="s">
        <v>1062</v>
      </c>
      <c r="E40" s="724" t="s">
        <v>2238</v>
      </c>
      <c r="F40" s="727"/>
      <c r="G40" s="727"/>
      <c r="H40" s="740">
        <v>0</v>
      </c>
      <c r="I40" s="727">
        <v>4</v>
      </c>
      <c r="J40" s="727">
        <v>900.24</v>
      </c>
      <c r="K40" s="740">
        <v>1</v>
      </c>
      <c r="L40" s="727">
        <v>4</v>
      </c>
      <c r="M40" s="728">
        <v>900.24</v>
      </c>
    </row>
    <row r="41" spans="1:13" ht="14.4" customHeight="1" x14ac:dyDescent="0.3">
      <c r="A41" s="723" t="s">
        <v>2417</v>
      </c>
      <c r="B41" s="724" t="s">
        <v>2323</v>
      </c>
      <c r="C41" s="724" t="s">
        <v>2651</v>
      </c>
      <c r="D41" s="724" t="s">
        <v>1528</v>
      </c>
      <c r="E41" s="724" t="s">
        <v>2652</v>
      </c>
      <c r="F41" s="727"/>
      <c r="G41" s="727"/>
      <c r="H41" s="740">
        <v>0</v>
      </c>
      <c r="I41" s="727">
        <v>1</v>
      </c>
      <c r="J41" s="727">
        <v>48.42</v>
      </c>
      <c r="K41" s="740">
        <v>1</v>
      </c>
      <c r="L41" s="727">
        <v>1</v>
      </c>
      <c r="M41" s="728">
        <v>48.42</v>
      </c>
    </row>
    <row r="42" spans="1:13" ht="14.4" customHeight="1" x14ac:dyDescent="0.3">
      <c r="A42" s="723" t="s">
        <v>2417</v>
      </c>
      <c r="B42" s="724" t="s">
        <v>2262</v>
      </c>
      <c r="C42" s="724" t="s">
        <v>999</v>
      </c>
      <c r="D42" s="724" t="s">
        <v>2263</v>
      </c>
      <c r="E42" s="724" t="s">
        <v>2264</v>
      </c>
      <c r="F42" s="727"/>
      <c r="G42" s="727"/>
      <c r="H42" s="740"/>
      <c r="I42" s="727">
        <v>20</v>
      </c>
      <c r="J42" s="727">
        <v>0</v>
      </c>
      <c r="K42" s="740"/>
      <c r="L42" s="727">
        <v>20</v>
      </c>
      <c r="M42" s="728">
        <v>0</v>
      </c>
    </row>
    <row r="43" spans="1:13" ht="14.4" customHeight="1" x14ac:dyDescent="0.3">
      <c r="A43" s="723" t="s">
        <v>2417</v>
      </c>
      <c r="B43" s="724" t="s">
        <v>2279</v>
      </c>
      <c r="C43" s="724" t="s">
        <v>1535</v>
      </c>
      <c r="D43" s="724" t="s">
        <v>1536</v>
      </c>
      <c r="E43" s="724" t="s">
        <v>2332</v>
      </c>
      <c r="F43" s="727"/>
      <c r="G43" s="727"/>
      <c r="H43" s="740">
        <v>0</v>
      </c>
      <c r="I43" s="727">
        <v>4</v>
      </c>
      <c r="J43" s="727">
        <v>255</v>
      </c>
      <c r="K43" s="740">
        <v>1</v>
      </c>
      <c r="L43" s="727">
        <v>4</v>
      </c>
      <c r="M43" s="728">
        <v>255</v>
      </c>
    </row>
    <row r="44" spans="1:13" ht="14.4" customHeight="1" x14ac:dyDescent="0.3">
      <c r="A44" s="723" t="s">
        <v>2417</v>
      </c>
      <c r="B44" s="724" t="s">
        <v>2192</v>
      </c>
      <c r="C44" s="724" t="s">
        <v>1515</v>
      </c>
      <c r="D44" s="724" t="s">
        <v>2193</v>
      </c>
      <c r="E44" s="724" t="s">
        <v>2290</v>
      </c>
      <c r="F44" s="727"/>
      <c r="G44" s="727"/>
      <c r="H44" s="740">
        <v>0</v>
      </c>
      <c r="I44" s="727">
        <v>2</v>
      </c>
      <c r="J44" s="727">
        <v>107.14</v>
      </c>
      <c r="K44" s="740">
        <v>1</v>
      </c>
      <c r="L44" s="727">
        <v>2</v>
      </c>
      <c r="M44" s="728">
        <v>107.14</v>
      </c>
    </row>
    <row r="45" spans="1:13" ht="14.4" customHeight="1" x14ac:dyDescent="0.3">
      <c r="A45" s="723" t="s">
        <v>2418</v>
      </c>
      <c r="B45" s="724" t="s">
        <v>2200</v>
      </c>
      <c r="C45" s="724" t="s">
        <v>2630</v>
      </c>
      <c r="D45" s="724" t="s">
        <v>1068</v>
      </c>
      <c r="E45" s="724" t="s">
        <v>2202</v>
      </c>
      <c r="F45" s="727"/>
      <c r="G45" s="727"/>
      <c r="H45" s="740">
        <v>0</v>
      </c>
      <c r="I45" s="727">
        <v>6</v>
      </c>
      <c r="J45" s="727">
        <v>2208.96</v>
      </c>
      <c r="K45" s="740">
        <v>1</v>
      </c>
      <c r="L45" s="727">
        <v>6</v>
      </c>
      <c r="M45" s="728">
        <v>2208.96</v>
      </c>
    </row>
    <row r="46" spans="1:13" ht="14.4" customHeight="1" x14ac:dyDescent="0.3">
      <c r="A46" s="723" t="s">
        <v>2418</v>
      </c>
      <c r="B46" s="724" t="s">
        <v>2200</v>
      </c>
      <c r="C46" s="724" t="s">
        <v>3959</v>
      </c>
      <c r="D46" s="724" t="s">
        <v>1068</v>
      </c>
      <c r="E46" s="724" t="s">
        <v>3960</v>
      </c>
      <c r="F46" s="727"/>
      <c r="G46" s="727"/>
      <c r="H46" s="740">
        <v>0</v>
      </c>
      <c r="I46" s="727">
        <v>2</v>
      </c>
      <c r="J46" s="727">
        <v>294.52</v>
      </c>
      <c r="K46" s="740">
        <v>1</v>
      </c>
      <c r="L46" s="727">
        <v>2</v>
      </c>
      <c r="M46" s="728">
        <v>294.52</v>
      </c>
    </row>
    <row r="47" spans="1:13" ht="14.4" customHeight="1" x14ac:dyDescent="0.3">
      <c r="A47" s="723" t="s">
        <v>2418</v>
      </c>
      <c r="B47" s="724" t="s">
        <v>2237</v>
      </c>
      <c r="C47" s="724" t="s">
        <v>1623</v>
      </c>
      <c r="D47" s="724" t="s">
        <v>1062</v>
      </c>
      <c r="E47" s="724" t="s">
        <v>2314</v>
      </c>
      <c r="F47" s="727"/>
      <c r="G47" s="727"/>
      <c r="H47" s="740">
        <v>0</v>
      </c>
      <c r="I47" s="727">
        <v>2</v>
      </c>
      <c r="J47" s="727">
        <v>308.72000000000003</v>
      </c>
      <c r="K47" s="740">
        <v>1</v>
      </c>
      <c r="L47" s="727">
        <v>2</v>
      </c>
      <c r="M47" s="728">
        <v>308.72000000000003</v>
      </c>
    </row>
    <row r="48" spans="1:13" ht="14.4" customHeight="1" x14ac:dyDescent="0.3">
      <c r="A48" s="723" t="s">
        <v>2418</v>
      </c>
      <c r="B48" s="724" t="s">
        <v>2262</v>
      </c>
      <c r="C48" s="724" t="s">
        <v>999</v>
      </c>
      <c r="D48" s="724" t="s">
        <v>2263</v>
      </c>
      <c r="E48" s="724" t="s">
        <v>2264</v>
      </c>
      <c r="F48" s="727"/>
      <c r="G48" s="727"/>
      <c r="H48" s="740"/>
      <c r="I48" s="727">
        <v>4</v>
      </c>
      <c r="J48" s="727">
        <v>0</v>
      </c>
      <c r="K48" s="740"/>
      <c r="L48" s="727">
        <v>4</v>
      </c>
      <c r="M48" s="728">
        <v>0</v>
      </c>
    </row>
    <row r="49" spans="1:13" ht="14.4" customHeight="1" x14ac:dyDescent="0.3">
      <c r="A49" s="723" t="s">
        <v>2419</v>
      </c>
      <c r="B49" s="724" t="s">
        <v>2188</v>
      </c>
      <c r="C49" s="724" t="s">
        <v>1077</v>
      </c>
      <c r="D49" s="724" t="s">
        <v>2190</v>
      </c>
      <c r="E49" s="724" t="s">
        <v>2191</v>
      </c>
      <c r="F49" s="727"/>
      <c r="G49" s="727"/>
      <c r="H49" s="740">
        <v>0</v>
      </c>
      <c r="I49" s="727">
        <v>4</v>
      </c>
      <c r="J49" s="727">
        <v>411.72</v>
      </c>
      <c r="K49" s="740">
        <v>1</v>
      </c>
      <c r="L49" s="727">
        <v>4</v>
      </c>
      <c r="M49" s="728">
        <v>411.72</v>
      </c>
    </row>
    <row r="50" spans="1:13" ht="14.4" customHeight="1" x14ac:dyDescent="0.3">
      <c r="A50" s="723" t="s">
        <v>2419</v>
      </c>
      <c r="B50" s="724" t="s">
        <v>2200</v>
      </c>
      <c r="C50" s="724" t="s">
        <v>2453</v>
      </c>
      <c r="D50" s="724" t="s">
        <v>1068</v>
      </c>
      <c r="E50" s="724" t="s">
        <v>2204</v>
      </c>
      <c r="F50" s="727"/>
      <c r="G50" s="727"/>
      <c r="H50" s="740">
        <v>0</v>
      </c>
      <c r="I50" s="727">
        <v>4</v>
      </c>
      <c r="J50" s="727">
        <v>1963.56</v>
      </c>
      <c r="K50" s="740">
        <v>1</v>
      </c>
      <c r="L50" s="727">
        <v>4</v>
      </c>
      <c r="M50" s="728">
        <v>1963.56</v>
      </c>
    </row>
    <row r="51" spans="1:13" ht="14.4" customHeight="1" x14ac:dyDescent="0.3">
      <c r="A51" s="723" t="s">
        <v>2419</v>
      </c>
      <c r="B51" s="724" t="s">
        <v>2237</v>
      </c>
      <c r="C51" s="724" t="s">
        <v>1061</v>
      </c>
      <c r="D51" s="724" t="s">
        <v>1062</v>
      </c>
      <c r="E51" s="724" t="s">
        <v>2238</v>
      </c>
      <c r="F51" s="727"/>
      <c r="G51" s="727"/>
      <c r="H51" s="740">
        <v>0</v>
      </c>
      <c r="I51" s="727">
        <v>2</v>
      </c>
      <c r="J51" s="727">
        <v>450.12</v>
      </c>
      <c r="K51" s="740">
        <v>1</v>
      </c>
      <c r="L51" s="727">
        <v>2</v>
      </c>
      <c r="M51" s="728">
        <v>450.12</v>
      </c>
    </row>
    <row r="52" spans="1:13" ht="14.4" customHeight="1" x14ac:dyDescent="0.3">
      <c r="A52" s="723" t="s">
        <v>2419</v>
      </c>
      <c r="B52" s="724" t="s">
        <v>2365</v>
      </c>
      <c r="C52" s="724" t="s">
        <v>3117</v>
      </c>
      <c r="D52" s="724" t="s">
        <v>3118</v>
      </c>
      <c r="E52" s="724" t="s">
        <v>3119</v>
      </c>
      <c r="F52" s="727">
        <v>2</v>
      </c>
      <c r="G52" s="727">
        <v>9.4</v>
      </c>
      <c r="H52" s="740">
        <v>1</v>
      </c>
      <c r="I52" s="727"/>
      <c r="J52" s="727"/>
      <c r="K52" s="740">
        <v>0</v>
      </c>
      <c r="L52" s="727">
        <v>2</v>
      </c>
      <c r="M52" s="728">
        <v>9.4</v>
      </c>
    </row>
    <row r="53" spans="1:13" ht="14.4" customHeight="1" x14ac:dyDescent="0.3">
      <c r="A53" s="723" t="s">
        <v>2420</v>
      </c>
      <c r="B53" s="724" t="s">
        <v>2200</v>
      </c>
      <c r="C53" s="724" t="s">
        <v>2630</v>
      </c>
      <c r="D53" s="724" t="s">
        <v>1068</v>
      </c>
      <c r="E53" s="724" t="s">
        <v>2202</v>
      </c>
      <c r="F53" s="727"/>
      <c r="G53" s="727"/>
      <c r="H53" s="740">
        <v>0</v>
      </c>
      <c r="I53" s="727">
        <v>11</v>
      </c>
      <c r="J53" s="727">
        <v>4049.76</v>
      </c>
      <c r="K53" s="740">
        <v>1</v>
      </c>
      <c r="L53" s="727">
        <v>11</v>
      </c>
      <c r="M53" s="728">
        <v>4049.76</v>
      </c>
    </row>
    <row r="54" spans="1:13" ht="14.4" customHeight="1" x14ac:dyDescent="0.3">
      <c r="A54" s="723" t="s">
        <v>2420</v>
      </c>
      <c r="B54" s="724" t="s">
        <v>2200</v>
      </c>
      <c r="C54" s="724" t="s">
        <v>2453</v>
      </c>
      <c r="D54" s="724" t="s">
        <v>1068</v>
      </c>
      <c r="E54" s="724" t="s">
        <v>2204</v>
      </c>
      <c r="F54" s="727"/>
      <c r="G54" s="727"/>
      <c r="H54" s="740">
        <v>0</v>
      </c>
      <c r="I54" s="727">
        <v>19</v>
      </c>
      <c r="J54" s="727">
        <v>9326.91</v>
      </c>
      <c r="K54" s="740">
        <v>1</v>
      </c>
      <c r="L54" s="727">
        <v>19</v>
      </c>
      <c r="M54" s="728">
        <v>9326.91</v>
      </c>
    </row>
    <row r="55" spans="1:13" ht="14.4" customHeight="1" x14ac:dyDescent="0.3">
      <c r="A55" s="723" t="s">
        <v>2420</v>
      </c>
      <c r="B55" s="724" t="s">
        <v>2200</v>
      </c>
      <c r="C55" s="724" t="s">
        <v>2496</v>
      </c>
      <c r="D55" s="724" t="s">
        <v>1068</v>
      </c>
      <c r="E55" s="724" t="s">
        <v>2203</v>
      </c>
      <c r="F55" s="727"/>
      <c r="G55" s="727"/>
      <c r="H55" s="740">
        <v>0</v>
      </c>
      <c r="I55" s="727">
        <v>1</v>
      </c>
      <c r="J55" s="727">
        <v>736.33</v>
      </c>
      <c r="K55" s="740">
        <v>1</v>
      </c>
      <c r="L55" s="727">
        <v>1</v>
      </c>
      <c r="M55" s="728">
        <v>736.33</v>
      </c>
    </row>
    <row r="56" spans="1:13" ht="14.4" customHeight="1" x14ac:dyDescent="0.3">
      <c r="A56" s="723" t="s">
        <v>2420</v>
      </c>
      <c r="B56" s="724" t="s">
        <v>2237</v>
      </c>
      <c r="C56" s="724" t="s">
        <v>1623</v>
      </c>
      <c r="D56" s="724" t="s">
        <v>1062</v>
      </c>
      <c r="E56" s="724" t="s">
        <v>2314</v>
      </c>
      <c r="F56" s="727"/>
      <c r="G56" s="727"/>
      <c r="H56" s="740">
        <v>0</v>
      </c>
      <c r="I56" s="727">
        <v>2</v>
      </c>
      <c r="J56" s="727">
        <v>308.72000000000003</v>
      </c>
      <c r="K56" s="740">
        <v>1</v>
      </c>
      <c r="L56" s="727">
        <v>2</v>
      </c>
      <c r="M56" s="728">
        <v>308.72000000000003</v>
      </c>
    </row>
    <row r="57" spans="1:13" ht="14.4" customHeight="1" x14ac:dyDescent="0.3">
      <c r="A57" s="723" t="s">
        <v>2420</v>
      </c>
      <c r="B57" s="724" t="s">
        <v>2237</v>
      </c>
      <c r="C57" s="724" t="s">
        <v>1182</v>
      </c>
      <c r="D57" s="724" t="s">
        <v>2239</v>
      </c>
      <c r="E57" s="724" t="s">
        <v>2240</v>
      </c>
      <c r="F57" s="727"/>
      <c r="G57" s="727"/>
      <c r="H57" s="740">
        <v>0</v>
      </c>
      <c r="I57" s="727">
        <v>1</v>
      </c>
      <c r="J57" s="727">
        <v>149.52000000000001</v>
      </c>
      <c r="K57" s="740">
        <v>1</v>
      </c>
      <c r="L57" s="727">
        <v>1</v>
      </c>
      <c r="M57" s="728">
        <v>149.52000000000001</v>
      </c>
    </row>
    <row r="58" spans="1:13" ht="14.4" customHeight="1" x14ac:dyDescent="0.3">
      <c r="A58" s="723" t="s">
        <v>2420</v>
      </c>
      <c r="B58" s="724" t="s">
        <v>2237</v>
      </c>
      <c r="C58" s="724" t="s">
        <v>1061</v>
      </c>
      <c r="D58" s="724" t="s">
        <v>1062</v>
      </c>
      <c r="E58" s="724" t="s">
        <v>2238</v>
      </c>
      <c r="F58" s="727"/>
      <c r="G58" s="727"/>
      <c r="H58" s="740">
        <v>0</v>
      </c>
      <c r="I58" s="727">
        <v>9</v>
      </c>
      <c r="J58" s="727">
        <v>2025.5399999999997</v>
      </c>
      <c r="K58" s="740">
        <v>1</v>
      </c>
      <c r="L58" s="727">
        <v>9</v>
      </c>
      <c r="M58" s="728">
        <v>2025.5399999999997</v>
      </c>
    </row>
    <row r="59" spans="1:13" ht="14.4" customHeight="1" x14ac:dyDescent="0.3">
      <c r="A59" s="723" t="s">
        <v>2420</v>
      </c>
      <c r="B59" s="724" t="s">
        <v>2262</v>
      </c>
      <c r="C59" s="724" t="s">
        <v>999</v>
      </c>
      <c r="D59" s="724" t="s">
        <v>2263</v>
      </c>
      <c r="E59" s="724" t="s">
        <v>2264</v>
      </c>
      <c r="F59" s="727"/>
      <c r="G59" s="727"/>
      <c r="H59" s="740"/>
      <c r="I59" s="727">
        <v>14</v>
      </c>
      <c r="J59" s="727">
        <v>0</v>
      </c>
      <c r="K59" s="740"/>
      <c r="L59" s="727">
        <v>14</v>
      </c>
      <c r="M59" s="728">
        <v>0</v>
      </c>
    </row>
    <row r="60" spans="1:13" ht="14.4" customHeight="1" x14ac:dyDescent="0.3">
      <c r="A60" s="723" t="s">
        <v>2421</v>
      </c>
      <c r="B60" s="724" t="s">
        <v>2188</v>
      </c>
      <c r="C60" s="724" t="s">
        <v>3977</v>
      </c>
      <c r="D60" s="724" t="s">
        <v>3978</v>
      </c>
      <c r="E60" s="724" t="s">
        <v>3979</v>
      </c>
      <c r="F60" s="727">
        <v>1</v>
      </c>
      <c r="G60" s="727">
        <v>205.84</v>
      </c>
      <c r="H60" s="740">
        <v>1</v>
      </c>
      <c r="I60" s="727"/>
      <c r="J60" s="727"/>
      <c r="K60" s="740">
        <v>0</v>
      </c>
      <c r="L60" s="727">
        <v>1</v>
      </c>
      <c r="M60" s="728">
        <v>205.84</v>
      </c>
    </row>
    <row r="61" spans="1:13" ht="14.4" customHeight="1" x14ac:dyDescent="0.3">
      <c r="A61" s="723" t="s">
        <v>2421</v>
      </c>
      <c r="B61" s="724" t="s">
        <v>4090</v>
      </c>
      <c r="C61" s="724" t="s">
        <v>2618</v>
      </c>
      <c r="D61" s="724" t="s">
        <v>2619</v>
      </c>
      <c r="E61" s="724" t="s">
        <v>2620</v>
      </c>
      <c r="F61" s="727"/>
      <c r="G61" s="727"/>
      <c r="H61" s="740">
        <v>0</v>
      </c>
      <c r="I61" s="727">
        <v>30</v>
      </c>
      <c r="J61" s="727">
        <v>3458.1000000000004</v>
      </c>
      <c r="K61" s="740">
        <v>1</v>
      </c>
      <c r="L61" s="727">
        <v>30</v>
      </c>
      <c r="M61" s="728">
        <v>3458.1000000000004</v>
      </c>
    </row>
    <row r="62" spans="1:13" ht="14.4" customHeight="1" x14ac:dyDescent="0.3">
      <c r="A62" s="723" t="s">
        <v>2421</v>
      </c>
      <c r="B62" s="724" t="s">
        <v>2217</v>
      </c>
      <c r="C62" s="724" t="s">
        <v>3137</v>
      </c>
      <c r="D62" s="724" t="s">
        <v>992</v>
      </c>
      <c r="E62" s="724" t="s">
        <v>3138</v>
      </c>
      <c r="F62" s="727"/>
      <c r="G62" s="727"/>
      <c r="H62" s="740">
        <v>0</v>
      </c>
      <c r="I62" s="727">
        <v>2</v>
      </c>
      <c r="J62" s="727">
        <v>210.64</v>
      </c>
      <c r="K62" s="740">
        <v>1</v>
      </c>
      <c r="L62" s="727">
        <v>2</v>
      </c>
      <c r="M62" s="728">
        <v>210.64</v>
      </c>
    </row>
    <row r="63" spans="1:13" ht="14.4" customHeight="1" x14ac:dyDescent="0.3">
      <c r="A63" s="723" t="s">
        <v>2421</v>
      </c>
      <c r="B63" s="724" t="s">
        <v>2237</v>
      </c>
      <c r="C63" s="724" t="s">
        <v>1623</v>
      </c>
      <c r="D63" s="724" t="s">
        <v>1062</v>
      </c>
      <c r="E63" s="724" t="s">
        <v>2314</v>
      </c>
      <c r="F63" s="727"/>
      <c r="G63" s="727"/>
      <c r="H63" s="740">
        <v>0</v>
      </c>
      <c r="I63" s="727">
        <v>2</v>
      </c>
      <c r="J63" s="727">
        <v>308.72000000000003</v>
      </c>
      <c r="K63" s="740">
        <v>1</v>
      </c>
      <c r="L63" s="727">
        <v>2</v>
      </c>
      <c r="M63" s="728">
        <v>308.72000000000003</v>
      </c>
    </row>
    <row r="64" spans="1:13" ht="14.4" customHeight="1" x14ac:dyDescent="0.3">
      <c r="A64" s="723" t="s">
        <v>2421</v>
      </c>
      <c r="B64" s="724" t="s">
        <v>2237</v>
      </c>
      <c r="C64" s="724" t="s">
        <v>1061</v>
      </c>
      <c r="D64" s="724" t="s">
        <v>1062</v>
      </c>
      <c r="E64" s="724" t="s">
        <v>2238</v>
      </c>
      <c r="F64" s="727"/>
      <c r="G64" s="727"/>
      <c r="H64" s="740">
        <v>0</v>
      </c>
      <c r="I64" s="727">
        <v>2</v>
      </c>
      <c r="J64" s="727">
        <v>450.12</v>
      </c>
      <c r="K64" s="740">
        <v>1</v>
      </c>
      <c r="L64" s="727">
        <v>2</v>
      </c>
      <c r="M64" s="728">
        <v>450.12</v>
      </c>
    </row>
    <row r="65" spans="1:13" ht="14.4" customHeight="1" x14ac:dyDescent="0.3">
      <c r="A65" s="723" t="s">
        <v>2421</v>
      </c>
      <c r="B65" s="724" t="s">
        <v>4091</v>
      </c>
      <c r="C65" s="724" t="s">
        <v>2659</v>
      </c>
      <c r="D65" s="724" t="s">
        <v>2660</v>
      </c>
      <c r="E65" s="724" t="s">
        <v>2661</v>
      </c>
      <c r="F65" s="727"/>
      <c r="G65" s="727"/>
      <c r="H65" s="740">
        <v>0</v>
      </c>
      <c r="I65" s="727">
        <v>2</v>
      </c>
      <c r="J65" s="727">
        <v>141.08000000000001</v>
      </c>
      <c r="K65" s="740">
        <v>1</v>
      </c>
      <c r="L65" s="727">
        <v>2</v>
      </c>
      <c r="M65" s="728">
        <v>141.08000000000001</v>
      </c>
    </row>
    <row r="66" spans="1:13" ht="14.4" customHeight="1" x14ac:dyDescent="0.3">
      <c r="A66" s="723" t="s">
        <v>2421</v>
      </c>
      <c r="B66" s="724" t="s">
        <v>2262</v>
      </c>
      <c r="C66" s="724" t="s">
        <v>999</v>
      </c>
      <c r="D66" s="724" t="s">
        <v>2263</v>
      </c>
      <c r="E66" s="724" t="s">
        <v>2264</v>
      </c>
      <c r="F66" s="727"/>
      <c r="G66" s="727"/>
      <c r="H66" s="740"/>
      <c r="I66" s="727">
        <v>10</v>
      </c>
      <c r="J66" s="727">
        <v>0</v>
      </c>
      <c r="K66" s="740"/>
      <c r="L66" s="727">
        <v>10</v>
      </c>
      <c r="M66" s="728">
        <v>0</v>
      </c>
    </row>
    <row r="67" spans="1:13" ht="14.4" customHeight="1" x14ac:dyDescent="0.3">
      <c r="A67" s="723" t="s">
        <v>2421</v>
      </c>
      <c r="B67" s="724" t="s">
        <v>2365</v>
      </c>
      <c r="C67" s="724" t="s">
        <v>3117</v>
      </c>
      <c r="D67" s="724" t="s">
        <v>3118</v>
      </c>
      <c r="E67" s="724" t="s">
        <v>3119</v>
      </c>
      <c r="F67" s="727">
        <v>3</v>
      </c>
      <c r="G67" s="727">
        <v>14.100000000000001</v>
      </c>
      <c r="H67" s="740">
        <v>0.42857142857142855</v>
      </c>
      <c r="I67" s="727">
        <v>4</v>
      </c>
      <c r="J67" s="727">
        <v>18.8</v>
      </c>
      <c r="K67" s="740">
        <v>0.5714285714285714</v>
      </c>
      <c r="L67" s="727">
        <v>7</v>
      </c>
      <c r="M67" s="728">
        <v>32.900000000000006</v>
      </c>
    </row>
    <row r="68" spans="1:13" ht="14.4" customHeight="1" x14ac:dyDescent="0.3">
      <c r="A68" s="723" t="s">
        <v>2421</v>
      </c>
      <c r="B68" s="724" t="s">
        <v>2279</v>
      </c>
      <c r="C68" s="724" t="s">
        <v>1535</v>
      </c>
      <c r="D68" s="724" t="s">
        <v>1536</v>
      </c>
      <c r="E68" s="724" t="s">
        <v>2332</v>
      </c>
      <c r="F68" s="727"/>
      <c r="G68" s="727"/>
      <c r="H68" s="740">
        <v>0</v>
      </c>
      <c r="I68" s="727">
        <v>1</v>
      </c>
      <c r="J68" s="727">
        <v>63.75</v>
      </c>
      <c r="K68" s="740">
        <v>1</v>
      </c>
      <c r="L68" s="727">
        <v>1</v>
      </c>
      <c r="M68" s="728">
        <v>63.75</v>
      </c>
    </row>
    <row r="69" spans="1:13" ht="14.4" customHeight="1" x14ac:dyDescent="0.3">
      <c r="A69" s="723" t="s">
        <v>2421</v>
      </c>
      <c r="B69" s="724" t="s">
        <v>4095</v>
      </c>
      <c r="C69" s="724" t="s">
        <v>3981</v>
      </c>
      <c r="D69" s="724" t="s">
        <v>3982</v>
      </c>
      <c r="E69" s="724" t="s">
        <v>4096</v>
      </c>
      <c r="F69" s="727">
        <v>2</v>
      </c>
      <c r="G69" s="727">
        <v>0</v>
      </c>
      <c r="H69" s="740"/>
      <c r="I69" s="727"/>
      <c r="J69" s="727"/>
      <c r="K69" s="740"/>
      <c r="L69" s="727">
        <v>2</v>
      </c>
      <c r="M69" s="728">
        <v>0</v>
      </c>
    </row>
    <row r="70" spans="1:13" ht="14.4" customHeight="1" x14ac:dyDescent="0.3">
      <c r="A70" s="723" t="s">
        <v>2422</v>
      </c>
      <c r="B70" s="724" t="s">
        <v>2195</v>
      </c>
      <c r="C70" s="724" t="s">
        <v>1047</v>
      </c>
      <c r="D70" s="724" t="s">
        <v>1048</v>
      </c>
      <c r="E70" s="724" t="s">
        <v>2196</v>
      </c>
      <c r="F70" s="727"/>
      <c r="G70" s="727"/>
      <c r="H70" s="740"/>
      <c r="I70" s="727">
        <v>4</v>
      </c>
      <c r="J70" s="727">
        <v>0</v>
      </c>
      <c r="K70" s="740"/>
      <c r="L70" s="727">
        <v>4</v>
      </c>
      <c r="M70" s="728">
        <v>0</v>
      </c>
    </row>
    <row r="71" spans="1:13" ht="14.4" customHeight="1" x14ac:dyDescent="0.3">
      <c r="A71" s="723" t="s">
        <v>2422</v>
      </c>
      <c r="B71" s="724" t="s">
        <v>2195</v>
      </c>
      <c r="C71" s="724" t="s">
        <v>2495</v>
      </c>
      <c r="D71" s="724" t="s">
        <v>1048</v>
      </c>
      <c r="E71" s="724" t="s">
        <v>2380</v>
      </c>
      <c r="F71" s="727"/>
      <c r="G71" s="727"/>
      <c r="H71" s="740"/>
      <c r="I71" s="727">
        <v>2</v>
      </c>
      <c r="J71" s="727">
        <v>0</v>
      </c>
      <c r="K71" s="740"/>
      <c r="L71" s="727">
        <v>2</v>
      </c>
      <c r="M71" s="728">
        <v>0</v>
      </c>
    </row>
    <row r="72" spans="1:13" ht="14.4" customHeight="1" x14ac:dyDescent="0.3">
      <c r="A72" s="723" t="s">
        <v>2422</v>
      </c>
      <c r="B72" s="724" t="s">
        <v>2200</v>
      </c>
      <c r="C72" s="724" t="s">
        <v>2496</v>
      </c>
      <c r="D72" s="724" t="s">
        <v>1068</v>
      </c>
      <c r="E72" s="724" t="s">
        <v>2203</v>
      </c>
      <c r="F72" s="727"/>
      <c r="G72" s="727"/>
      <c r="H72" s="740">
        <v>0</v>
      </c>
      <c r="I72" s="727">
        <v>6</v>
      </c>
      <c r="J72" s="727">
        <v>4417.9800000000005</v>
      </c>
      <c r="K72" s="740">
        <v>1</v>
      </c>
      <c r="L72" s="727">
        <v>6</v>
      </c>
      <c r="M72" s="728">
        <v>4417.9800000000005</v>
      </c>
    </row>
    <row r="73" spans="1:13" ht="14.4" customHeight="1" x14ac:dyDescent="0.3">
      <c r="A73" s="723" t="s">
        <v>2422</v>
      </c>
      <c r="B73" s="724" t="s">
        <v>2217</v>
      </c>
      <c r="C73" s="724" t="s">
        <v>3137</v>
      </c>
      <c r="D73" s="724" t="s">
        <v>992</v>
      </c>
      <c r="E73" s="724" t="s">
        <v>3138</v>
      </c>
      <c r="F73" s="727"/>
      <c r="G73" s="727"/>
      <c r="H73" s="740">
        <v>0</v>
      </c>
      <c r="I73" s="727">
        <v>3</v>
      </c>
      <c r="J73" s="727">
        <v>315.95999999999998</v>
      </c>
      <c r="K73" s="740">
        <v>1</v>
      </c>
      <c r="L73" s="727">
        <v>3</v>
      </c>
      <c r="M73" s="728">
        <v>315.95999999999998</v>
      </c>
    </row>
    <row r="74" spans="1:13" ht="14.4" customHeight="1" x14ac:dyDescent="0.3">
      <c r="A74" s="723" t="s">
        <v>2422</v>
      </c>
      <c r="B74" s="724" t="s">
        <v>2221</v>
      </c>
      <c r="C74" s="724" t="s">
        <v>3224</v>
      </c>
      <c r="D74" s="724" t="s">
        <v>2222</v>
      </c>
      <c r="E74" s="724" t="s">
        <v>3225</v>
      </c>
      <c r="F74" s="727"/>
      <c r="G74" s="727"/>
      <c r="H74" s="740">
        <v>0</v>
      </c>
      <c r="I74" s="727">
        <v>1</v>
      </c>
      <c r="J74" s="727">
        <v>262.23</v>
      </c>
      <c r="K74" s="740">
        <v>1</v>
      </c>
      <c r="L74" s="727">
        <v>1</v>
      </c>
      <c r="M74" s="728">
        <v>262.23</v>
      </c>
    </row>
    <row r="75" spans="1:13" ht="14.4" customHeight="1" x14ac:dyDescent="0.3">
      <c r="A75" s="723" t="s">
        <v>2422</v>
      </c>
      <c r="B75" s="724" t="s">
        <v>2237</v>
      </c>
      <c r="C75" s="724" t="s">
        <v>1623</v>
      </c>
      <c r="D75" s="724" t="s">
        <v>1062</v>
      </c>
      <c r="E75" s="724" t="s">
        <v>2314</v>
      </c>
      <c r="F75" s="727"/>
      <c r="G75" s="727"/>
      <c r="H75" s="740">
        <v>0</v>
      </c>
      <c r="I75" s="727">
        <v>6</v>
      </c>
      <c r="J75" s="727">
        <v>926.16000000000008</v>
      </c>
      <c r="K75" s="740">
        <v>1</v>
      </c>
      <c r="L75" s="727">
        <v>6</v>
      </c>
      <c r="M75" s="728">
        <v>926.16000000000008</v>
      </c>
    </row>
    <row r="76" spans="1:13" ht="14.4" customHeight="1" x14ac:dyDescent="0.3">
      <c r="A76" s="723" t="s">
        <v>2422</v>
      </c>
      <c r="B76" s="724" t="s">
        <v>2237</v>
      </c>
      <c r="C76" s="724" t="s">
        <v>3175</v>
      </c>
      <c r="D76" s="724" t="s">
        <v>1062</v>
      </c>
      <c r="E76" s="724" t="s">
        <v>2314</v>
      </c>
      <c r="F76" s="727">
        <v>4</v>
      </c>
      <c r="G76" s="727">
        <v>617.44000000000005</v>
      </c>
      <c r="H76" s="740">
        <v>1</v>
      </c>
      <c r="I76" s="727"/>
      <c r="J76" s="727"/>
      <c r="K76" s="740">
        <v>0</v>
      </c>
      <c r="L76" s="727">
        <v>4</v>
      </c>
      <c r="M76" s="728">
        <v>617.44000000000005</v>
      </c>
    </row>
    <row r="77" spans="1:13" ht="14.4" customHeight="1" x14ac:dyDescent="0.3">
      <c r="A77" s="723" t="s">
        <v>2422</v>
      </c>
      <c r="B77" s="724" t="s">
        <v>2237</v>
      </c>
      <c r="C77" s="724" t="s">
        <v>3176</v>
      </c>
      <c r="D77" s="724" t="s">
        <v>1062</v>
      </c>
      <c r="E77" s="724" t="s">
        <v>2314</v>
      </c>
      <c r="F77" s="727">
        <v>3</v>
      </c>
      <c r="G77" s="727">
        <v>463.08000000000004</v>
      </c>
      <c r="H77" s="740">
        <v>1</v>
      </c>
      <c r="I77" s="727"/>
      <c r="J77" s="727"/>
      <c r="K77" s="740">
        <v>0</v>
      </c>
      <c r="L77" s="727">
        <v>3</v>
      </c>
      <c r="M77" s="728">
        <v>463.08000000000004</v>
      </c>
    </row>
    <row r="78" spans="1:13" ht="14.4" customHeight="1" x14ac:dyDescent="0.3">
      <c r="A78" s="723" t="s">
        <v>2422</v>
      </c>
      <c r="B78" s="724" t="s">
        <v>4091</v>
      </c>
      <c r="C78" s="724" t="s">
        <v>2659</v>
      </c>
      <c r="D78" s="724" t="s">
        <v>2660</v>
      </c>
      <c r="E78" s="724" t="s">
        <v>2661</v>
      </c>
      <c r="F78" s="727"/>
      <c r="G78" s="727"/>
      <c r="H78" s="740">
        <v>0</v>
      </c>
      <c r="I78" s="727">
        <v>2</v>
      </c>
      <c r="J78" s="727">
        <v>141.08000000000001</v>
      </c>
      <c r="K78" s="740">
        <v>1</v>
      </c>
      <c r="L78" s="727">
        <v>2</v>
      </c>
      <c r="M78" s="728">
        <v>141.08000000000001</v>
      </c>
    </row>
    <row r="79" spans="1:13" ht="14.4" customHeight="1" x14ac:dyDescent="0.3">
      <c r="A79" s="723" t="s">
        <v>2422</v>
      </c>
      <c r="B79" s="724" t="s">
        <v>2323</v>
      </c>
      <c r="C79" s="724" t="s">
        <v>2651</v>
      </c>
      <c r="D79" s="724" t="s">
        <v>1528</v>
      </c>
      <c r="E79" s="724" t="s">
        <v>2652</v>
      </c>
      <c r="F79" s="727"/>
      <c r="G79" s="727"/>
      <c r="H79" s="740">
        <v>0</v>
      </c>
      <c r="I79" s="727">
        <v>6</v>
      </c>
      <c r="J79" s="727">
        <v>290.52</v>
      </c>
      <c r="K79" s="740">
        <v>1</v>
      </c>
      <c r="L79" s="727">
        <v>6</v>
      </c>
      <c r="M79" s="728">
        <v>290.52</v>
      </c>
    </row>
    <row r="80" spans="1:13" ht="14.4" customHeight="1" x14ac:dyDescent="0.3">
      <c r="A80" s="723" t="s">
        <v>2422</v>
      </c>
      <c r="B80" s="724" t="s">
        <v>2323</v>
      </c>
      <c r="C80" s="724" t="s">
        <v>3220</v>
      </c>
      <c r="D80" s="724" t="s">
        <v>3221</v>
      </c>
      <c r="E80" s="724" t="s">
        <v>3222</v>
      </c>
      <c r="F80" s="727">
        <v>8</v>
      </c>
      <c r="G80" s="727">
        <v>387.36</v>
      </c>
      <c r="H80" s="740">
        <v>1</v>
      </c>
      <c r="I80" s="727"/>
      <c r="J80" s="727"/>
      <c r="K80" s="740">
        <v>0</v>
      </c>
      <c r="L80" s="727">
        <v>8</v>
      </c>
      <c r="M80" s="728">
        <v>387.36</v>
      </c>
    </row>
    <row r="81" spans="1:13" ht="14.4" customHeight="1" x14ac:dyDescent="0.3">
      <c r="A81" s="723" t="s">
        <v>2422</v>
      </c>
      <c r="B81" s="724" t="s">
        <v>2262</v>
      </c>
      <c r="C81" s="724" t="s">
        <v>999</v>
      </c>
      <c r="D81" s="724" t="s">
        <v>2263</v>
      </c>
      <c r="E81" s="724" t="s">
        <v>2264</v>
      </c>
      <c r="F81" s="727"/>
      <c r="G81" s="727"/>
      <c r="H81" s="740"/>
      <c r="I81" s="727">
        <v>10</v>
      </c>
      <c r="J81" s="727">
        <v>0</v>
      </c>
      <c r="K81" s="740"/>
      <c r="L81" s="727">
        <v>10</v>
      </c>
      <c r="M81" s="728">
        <v>0</v>
      </c>
    </row>
    <row r="82" spans="1:13" ht="14.4" customHeight="1" x14ac:dyDescent="0.3">
      <c r="A82" s="723" t="s">
        <v>2422</v>
      </c>
      <c r="B82" s="724" t="s">
        <v>2365</v>
      </c>
      <c r="C82" s="724" t="s">
        <v>3117</v>
      </c>
      <c r="D82" s="724" t="s">
        <v>3118</v>
      </c>
      <c r="E82" s="724" t="s">
        <v>3119</v>
      </c>
      <c r="F82" s="727"/>
      <c r="G82" s="727"/>
      <c r="H82" s="740">
        <v>0</v>
      </c>
      <c r="I82" s="727">
        <v>4</v>
      </c>
      <c r="J82" s="727">
        <v>18.8</v>
      </c>
      <c r="K82" s="740">
        <v>1</v>
      </c>
      <c r="L82" s="727">
        <v>4</v>
      </c>
      <c r="M82" s="728">
        <v>18.8</v>
      </c>
    </row>
    <row r="83" spans="1:13" ht="14.4" customHeight="1" x14ac:dyDescent="0.3">
      <c r="A83" s="723" t="s">
        <v>2422</v>
      </c>
      <c r="B83" s="724" t="s">
        <v>2273</v>
      </c>
      <c r="C83" s="724" t="s">
        <v>1051</v>
      </c>
      <c r="D83" s="724" t="s">
        <v>1052</v>
      </c>
      <c r="E83" s="724" t="s">
        <v>2274</v>
      </c>
      <c r="F83" s="727"/>
      <c r="G83" s="727"/>
      <c r="H83" s="740"/>
      <c r="I83" s="727">
        <v>6</v>
      </c>
      <c r="J83" s="727">
        <v>0</v>
      </c>
      <c r="K83" s="740"/>
      <c r="L83" s="727">
        <v>6</v>
      </c>
      <c r="M83" s="728">
        <v>0</v>
      </c>
    </row>
    <row r="84" spans="1:13" ht="14.4" customHeight="1" x14ac:dyDescent="0.3">
      <c r="A84" s="723" t="s">
        <v>2422</v>
      </c>
      <c r="B84" s="724" t="s">
        <v>2273</v>
      </c>
      <c r="C84" s="724" t="s">
        <v>3241</v>
      </c>
      <c r="D84" s="724" t="s">
        <v>2275</v>
      </c>
      <c r="E84" s="724" t="s">
        <v>2283</v>
      </c>
      <c r="F84" s="727">
        <v>2</v>
      </c>
      <c r="G84" s="727">
        <v>0</v>
      </c>
      <c r="H84" s="740"/>
      <c r="I84" s="727"/>
      <c r="J84" s="727"/>
      <c r="K84" s="740"/>
      <c r="L84" s="727">
        <v>2</v>
      </c>
      <c r="M84" s="728">
        <v>0</v>
      </c>
    </row>
    <row r="85" spans="1:13" ht="14.4" customHeight="1" x14ac:dyDescent="0.3">
      <c r="A85" s="723" t="s">
        <v>2422</v>
      </c>
      <c r="B85" s="724" t="s">
        <v>2273</v>
      </c>
      <c r="C85" s="724" t="s">
        <v>3242</v>
      </c>
      <c r="D85" s="724" t="s">
        <v>2275</v>
      </c>
      <c r="E85" s="724" t="s">
        <v>2369</v>
      </c>
      <c r="F85" s="727">
        <v>12</v>
      </c>
      <c r="G85" s="727">
        <v>0</v>
      </c>
      <c r="H85" s="740"/>
      <c r="I85" s="727"/>
      <c r="J85" s="727"/>
      <c r="K85" s="740"/>
      <c r="L85" s="727">
        <v>12</v>
      </c>
      <c r="M85" s="728">
        <v>0</v>
      </c>
    </row>
    <row r="86" spans="1:13" ht="14.4" customHeight="1" x14ac:dyDescent="0.3">
      <c r="A86" s="723" t="s">
        <v>2422</v>
      </c>
      <c r="B86" s="724" t="s">
        <v>4097</v>
      </c>
      <c r="C86" s="724" t="s">
        <v>3212</v>
      </c>
      <c r="D86" s="724" t="s">
        <v>3213</v>
      </c>
      <c r="E86" s="724" t="s">
        <v>3214</v>
      </c>
      <c r="F86" s="727"/>
      <c r="G86" s="727"/>
      <c r="H86" s="740">
        <v>0</v>
      </c>
      <c r="I86" s="727">
        <v>2</v>
      </c>
      <c r="J86" s="727">
        <v>414.9</v>
      </c>
      <c r="K86" s="740">
        <v>1</v>
      </c>
      <c r="L86" s="727">
        <v>2</v>
      </c>
      <c r="M86" s="728">
        <v>414.9</v>
      </c>
    </row>
    <row r="87" spans="1:13" ht="14.4" customHeight="1" x14ac:dyDescent="0.3">
      <c r="A87" s="723" t="s">
        <v>2422</v>
      </c>
      <c r="B87" s="724" t="s">
        <v>2192</v>
      </c>
      <c r="C87" s="724" t="s">
        <v>1035</v>
      </c>
      <c r="D87" s="724" t="s">
        <v>2193</v>
      </c>
      <c r="E87" s="724" t="s">
        <v>2194</v>
      </c>
      <c r="F87" s="727"/>
      <c r="G87" s="727"/>
      <c r="H87" s="740">
        <v>0</v>
      </c>
      <c r="I87" s="727">
        <v>33</v>
      </c>
      <c r="J87" s="727">
        <v>4420.0200000000004</v>
      </c>
      <c r="K87" s="740">
        <v>1</v>
      </c>
      <c r="L87" s="727">
        <v>33</v>
      </c>
      <c r="M87" s="728">
        <v>4420.0200000000004</v>
      </c>
    </row>
    <row r="88" spans="1:13" ht="14.4" customHeight="1" x14ac:dyDescent="0.3">
      <c r="A88" s="723" t="s">
        <v>2423</v>
      </c>
      <c r="B88" s="724" t="s">
        <v>2195</v>
      </c>
      <c r="C88" s="724" t="s">
        <v>1047</v>
      </c>
      <c r="D88" s="724" t="s">
        <v>1048</v>
      </c>
      <c r="E88" s="724" t="s">
        <v>2196</v>
      </c>
      <c r="F88" s="727"/>
      <c r="G88" s="727"/>
      <c r="H88" s="740"/>
      <c r="I88" s="727">
        <v>4</v>
      </c>
      <c r="J88" s="727">
        <v>0</v>
      </c>
      <c r="K88" s="740"/>
      <c r="L88" s="727">
        <v>4</v>
      </c>
      <c r="M88" s="728">
        <v>0</v>
      </c>
    </row>
    <row r="89" spans="1:13" ht="14.4" customHeight="1" x14ac:dyDescent="0.3">
      <c r="A89" s="723" t="s">
        <v>2423</v>
      </c>
      <c r="B89" s="724" t="s">
        <v>2200</v>
      </c>
      <c r="C89" s="724" t="s">
        <v>1067</v>
      </c>
      <c r="D89" s="724" t="s">
        <v>1068</v>
      </c>
      <c r="E89" s="724" t="s">
        <v>2204</v>
      </c>
      <c r="F89" s="727"/>
      <c r="G89" s="727"/>
      <c r="H89" s="740">
        <v>0</v>
      </c>
      <c r="I89" s="727">
        <v>6</v>
      </c>
      <c r="J89" s="727">
        <v>2945.34</v>
      </c>
      <c r="K89" s="740">
        <v>1</v>
      </c>
      <c r="L89" s="727">
        <v>6</v>
      </c>
      <c r="M89" s="728">
        <v>2945.34</v>
      </c>
    </row>
    <row r="90" spans="1:13" ht="14.4" customHeight="1" x14ac:dyDescent="0.3">
      <c r="A90" s="723" t="s">
        <v>2423</v>
      </c>
      <c r="B90" s="724" t="s">
        <v>2230</v>
      </c>
      <c r="C90" s="724" t="s">
        <v>3464</v>
      </c>
      <c r="D90" s="724" t="s">
        <v>2232</v>
      </c>
      <c r="E90" s="724" t="s">
        <v>3465</v>
      </c>
      <c r="F90" s="727"/>
      <c r="G90" s="727"/>
      <c r="H90" s="740">
        <v>0</v>
      </c>
      <c r="I90" s="727">
        <v>2</v>
      </c>
      <c r="J90" s="727">
        <v>139.1</v>
      </c>
      <c r="K90" s="740">
        <v>1</v>
      </c>
      <c r="L90" s="727">
        <v>2</v>
      </c>
      <c r="M90" s="728">
        <v>139.1</v>
      </c>
    </row>
    <row r="91" spans="1:13" ht="14.4" customHeight="1" x14ac:dyDescent="0.3">
      <c r="A91" s="723" t="s">
        <v>2423</v>
      </c>
      <c r="B91" s="724" t="s">
        <v>2230</v>
      </c>
      <c r="C91" s="724" t="s">
        <v>3466</v>
      </c>
      <c r="D91" s="724" t="s">
        <v>2232</v>
      </c>
      <c r="E91" s="724" t="s">
        <v>3467</v>
      </c>
      <c r="F91" s="727">
        <v>2</v>
      </c>
      <c r="G91" s="727">
        <v>0</v>
      </c>
      <c r="H91" s="740"/>
      <c r="I91" s="727"/>
      <c r="J91" s="727"/>
      <c r="K91" s="740"/>
      <c r="L91" s="727">
        <v>2</v>
      </c>
      <c r="M91" s="728">
        <v>0</v>
      </c>
    </row>
    <row r="92" spans="1:13" ht="14.4" customHeight="1" x14ac:dyDescent="0.3">
      <c r="A92" s="723" t="s">
        <v>2423</v>
      </c>
      <c r="B92" s="724" t="s">
        <v>2230</v>
      </c>
      <c r="C92" s="724" t="s">
        <v>1028</v>
      </c>
      <c r="D92" s="724" t="s">
        <v>2232</v>
      </c>
      <c r="E92" s="724" t="s">
        <v>2233</v>
      </c>
      <c r="F92" s="727"/>
      <c r="G92" s="727"/>
      <c r="H92" s="740">
        <v>0</v>
      </c>
      <c r="I92" s="727">
        <v>2</v>
      </c>
      <c r="J92" s="727">
        <v>92.14</v>
      </c>
      <c r="K92" s="740">
        <v>1</v>
      </c>
      <c r="L92" s="727">
        <v>2</v>
      </c>
      <c r="M92" s="728">
        <v>92.14</v>
      </c>
    </row>
    <row r="93" spans="1:13" ht="14.4" customHeight="1" x14ac:dyDescent="0.3">
      <c r="A93" s="723" t="s">
        <v>2423</v>
      </c>
      <c r="B93" s="724" t="s">
        <v>2230</v>
      </c>
      <c r="C93" s="724" t="s">
        <v>3468</v>
      </c>
      <c r="D93" s="724" t="s">
        <v>2232</v>
      </c>
      <c r="E93" s="724" t="s">
        <v>3469</v>
      </c>
      <c r="F93" s="727"/>
      <c r="G93" s="727"/>
      <c r="H93" s="740">
        <v>0</v>
      </c>
      <c r="I93" s="727">
        <v>1</v>
      </c>
      <c r="J93" s="727">
        <v>118.54</v>
      </c>
      <c r="K93" s="740">
        <v>1</v>
      </c>
      <c r="L93" s="727">
        <v>1</v>
      </c>
      <c r="M93" s="728">
        <v>118.54</v>
      </c>
    </row>
    <row r="94" spans="1:13" ht="14.4" customHeight="1" x14ac:dyDescent="0.3">
      <c r="A94" s="723" t="s">
        <v>2423</v>
      </c>
      <c r="B94" s="724" t="s">
        <v>2237</v>
      </c>
      <c r="C94" s="724" t="s">
        <v>1623</v>
      </c>
      <c r="D94" s="724" t="s">
        <v>1062</v>
      </c>
      <c r="E94" s="724" t="s">
        <v>2314</v>
      </c>
      <c r="F94" s="727"/>
      <c r="G94" s="727"/>
      <c r="H94" s="740">
        <v>0</v>
      </c>
      <c r="I94" s="727">
        <v>2</v>
      </c>
      <c r="J94" s="727">
        <v>308.72000000000003</v>
      </c>
      <c r="K94" s="740">
        <v>1</v>
      </c>
      <c r="L94" s="727">
        <v>2</v>
      </c>
      <c r="M94" s="728">
        <v>308.72000000000003</v>
      </c>
    </row>
    <row r="95" spans="1:13" ht="14.4" customHeight="1" x14ac:dyDescent="0.3">
      <c r="A95" s="723" t="s">
        <v>2423</v>
      </c>
      <c r="B95" s="724" t="s">
        <v>2237</v>
      </c>
      <c r="C95" s="724" t="s">
        <v>3445</v>
      </c>
      <c r="D95" s="724" t="s">
        <v>3446</v>
      </c>
      <c r="E95" s="724" t="s">
        <v>3447</v>
      </c>
      <c r="F95" s="727"/>
      <c r="G95" s="727"/>
      <c r="H95" s="740">
        <v>0</v>
      </c>
      <c r="I95" s="727">
        <v>2</v>
      </c>
      <c r="J95" s="727">
        <v>222.44</v>
      </c>
      <c r="K95" s="740">
        <v>1</v>
      </c>
      <c r="L95" s="727">
        <v>2</v>
      </c>
      <c r="M95" s="728">
        <v>222.44</v>
      </c>
    </row>
    <row r="96" spans="1:13" ht="14.4" customHeight="1" x14ac:dyDescent="0.3">
      <c r="A96" s="723" t="s">
        <v>2423</v>
      </c>
      <c r="B96" s="724" t="s">
        <v>2262</v>
      </c>
      <c r="C96" s="724" t="s">
        <v>999</v>
      </c>
      <c r="D96" s="724" t="s">
        <v>2263</v>
      </c>
      <c r="E96" s="724" t="s">
        <v>2264</v>
      </c>
      <c r="F96" s="727"/>
      <c r="G96" s="727"/>
      <c r="H96" s="740"/>
      <c r="I96" s="727">
        <v>8</v>
      </c>
      <c r="J96" s="727">
        <v>0</v>
      </c>
      <c r="K96" s="740"/>
      <c r="L96" s="727">
        <v>8</v>
      </c>
      <c r="M96" s="728">
        <v>0</v>
      </c>
    </row>
    <row r="97" spans="1:13" ht="14.4" customHeight="1" x14ac:dyDescent="0.3">
      <c r="A97" s="723" t="s">
        <v>2423</v>
      </c>
      <c r="B97" s="724" t="s">
        <v>2365</v>
      </c>
      <c r="C97" s="724" t="s">
        <v>1840</v>
      </c>
      <c r="D97" s="724" t="s">
        <v>2366</v>
      </c>
      <c r="E97" s="724" t="s">
        <v>2367</v>
      </c>
      <c r="F97" s="727"/>
      <c r="G97" s="727"/>
      <c r="H97" s="740">
        <v>0</v>
      </c>
      <c r="I97" s="727">
        <v>2</v>
      </c>
      <c r="J97" s="727">
        <v>18.8</v>
      </c>
      <c r="K97" s="740">
        <v>1</v>
      </c>
      <c r="L97" s="727">
        <v>2</v>
      </c>
      <c r="M97" s="728">
        <v>18.8</v>
      </c>
    </row>
    <row r="98" spans="1:13" ht="14.4" customHeight="1" x14ac:dyDescent="0.3">
      <c r="A98" s="723" t="s">
        <v>2423</v>
      </c>
      <c r="B98" s="724" t="s">
        <v>2273</v>
      </c>
      <c r="C98" s="724" t="s">
        <v>1837</v>
      </c>
      <c r="D98" s="724" t="s">
        <v>1052</v>
      </c>
      <c r="E98" s="724" t="s">
        <v>2369</v>
      </c>
      <c r="F98" s="727"/>
      <c r="G98" s="727"/>
      <c r="H98" s="740"/>
      <c r="I98" s="727">
        <v>4</v>
      </c>
      <c r="J98" s="727">
        <v>0</v>
      </c>
      <c r="K98" s="740"/>
      <c r="L98" s="727">
        <v>4</v>
      </c>
      <c r="M98" s="728">
        <v>0</v>
      </c>
    </row>
    <row r="99" spans="1:13" ht="14.4" customHeight="1" x14ac:dyDescent="0.3">
      <c r="A99" s="723" t="s">
        <v>2423</v>
      </c>
      <c r="B99" s="724" t="s">
        <v>2279</v>
      </c>
      <c r="C99" s="724" t="s">
        <v>1535</v>
      </c>
      <c r="D99" s="724" t="s">
        <v>1536</v>
      </c>
      <c r="E99" s="724" t="s">
        <v>2332</v>
      </c>
      <c r="F99" s="727"/>
      <c r="G99" s="727"/>
      <c r="H99" s="740">
        <v>0</v>
      </c>
      <c r="I99" s="727">
        <v>2</v>
      </c>
      <c r="J99" s="727">
        <v>127.5</v>
      </c>
      <c r="K99" s="740">
        <v>1</v>
      </c>
      <c r="L99" s="727">
        <v>2</v>
      </c>
      <c r="M99" s="728">
        <v>127.5</v>
      </c>
    </row>
    <row r="100" spans="1:13" ht="14.4" customHeight="1" x14ac:dyDescent="0.3">
      <c r="A100" s="723" t="s">
        <v>2423</v>
      </c>
      <c r="B100" s="724" t="s">
        <v>2192</v>
      </c>
      <c r="C100" s="724" t="s">
        <v>1515</v>
      </c>
      <c r="D100" s="724" t="s">
        <v>2193</v>
      </c>
      <c r="E100" s="724" t="s">
        <v>2290</v>
      </c>
      <c r="F100" s="727"/>
      <c r="G100" s="727"/>
      <c r="H100" s="740">
        <v>0</v>
      </c>
      <c r="I100" s="727">
        <v>1</v>
      </c>
      <c r="J100" s="727">
        <v>53.57</v>
      </c>
      <c r="K100" s="740">
        <v>1</v>
      </c>
      <c r="L100" s="727">
        <v>1</v>
      </c>
      <c r="M100" s="728">
        <v>53.57</v>
      </c>
    </row>
    <row r="101" spans="1:13" ht="14.4" customHeight="1" x14ac:dyDescent="0.3">
      <c r="A101" s="723" t="s">
        <v>2424</v>
      </c>
      <c r="B101" s="724" t="s">
        <v>2200</v>
      </c>
      <c r="C101" s="724" t="s">
        <v>3959</v>
      </c>
      <c r="D101" s="724" t="s">
        <v>1068</v>
      </c>
      <c r="E101" s="724" t="s">
        <v>3960</v>
      </c>
      <c r="F101" s="727"/>
      <c r="G101" s="727"/>
      <c r="H101" s="740">
        <v>0</v>
      </c>
      <c r="I101" s="727">
        <v>2</v>
      </c>
      <c r="J101" s="727">
        <v>294.52</v>
      </c>
      <c r="K101" s="740">
        <v>1</v>
      </c>
      <c r="L101" s="727">
        <v>2</v>
      </c>
      <c r="M101" s="728">
        <v>294.52</v>
      </c>
    </row>
    <row r="102" spans="1:13" ht="14.4" customHeight="1" x14ac:dyDescent="0.3">
      <c r="A102" s="723" t="s">
        <v>2424</v>
      </c>
      <c r="B102" s="724" t="s">
        <v>2323</v>
      </c>
      <c r="C102" s="724" t="s">
        <v>2651</v>
      </c>
      <c r="D102" s="724" t="s">
        <v>1528</v>
      </c>
      <c r="E102" s="724" t="s">
        <v>2652</v>
      </c>
      <c r="F102" s="727"/>
      <c r="G102" s="727"/>
      <c r="H102" s="740">
        <v>0</v>
      </c>
      <c r="I102" s="727">
        <v>2</v>
      </c>
      <c r="J102" s="727">
        <v>96.84</v>
      </c>
      <c r="K102" s="740">
        <v>1</v>
      </c>
      <c r="L102" s="727">
        <v>2</v>
      </c>
      <c r="M102" s="728">
        <v>96.84</v>
      </c>
    </row>
    <row r="103" spans="1:13" ht="14.4" customHeight="1" x14ac:dyDescent="0.3">
      <c r="A103" s="723" t="s">
        <v>2425</v>
      </c>
      <c r="B103" s="724" t="s">
        <v>2188</v>
      </c>
      <c r="C103" s="724" t="s">
        <v>3494</v>
      </c>
      <c r="D103" s="724" t="s">
        <v>2190</v>
      </c>
      <c r="E103" s="724" t="s">
        <v>2191</v>
      </c>
      <c r="F103" s="727"/>
      <c r="G103" s="727"/>
      <c r="H103" s="740">
        <v>0</v>
      </c>
      <c r="I103" s="727">
        <v>2</v>
      </c>
      <c r="J103" s="727">
        <v>205.86</v>
      </c>
      <c r="K103" s="740">
        <v>1</v>
      </c>
      <c r="L103" s="727">
        <v>2</v>
      </c>
      <c r="M103" s="728">
        <v>205.86</v>
      </c>
    </row>
    <row r="104" spans="1:13" ht="14.4" customHeight="1" x14ac:dyDescent="0.3">
      <c r="A104" s="723" t="s">
        <v>2425</v>
      </c>
      <c r="B104" s="724" t="s">
        <v>2188</v>
      </c>
      <c r="C104" s="724" t="s">
        <v>3495</v>
      </c>
      <c r="D104" s="724" t="s">
        <v>3496</v>
      </c>
      <c r="E104" s="724" t="s">
        <v>3497</v>
      </c>
      <c r="F104" s="727">
        <v>2</v>
      </c>
      <c r="G104" s="727">
        <v>370.52</v>
      </c>
      <c r="H104" s="740">
        <v>1</v>
      </c>
      <c r="I104" s="727"/>
      <c r="J104" s="727"/>
      <c r="K104" s="740">
        <v>0</v>
      </c>
      <c r="L104" s="727">
        <v>2</v>
      </c>
      <c r="M104" s="728">
        <v>370.52</v>
      </c>
    </row>
    <row r="105" spans="1:13" ht="14.4" customHeight="1" x14ac:dyDescent="0.3">
      <c r="A105" s="723" t="s">
        <v>2425</v>
      </c>
      <c r="B105" s="724" t="s">
        <v>2237</v>
      </c>
      <c r="C105" s="724" t="s">
        <v>1623</v>
      </c>
      <c r="D105" s="724" t="s">
        <v>1062</v>
      </c>
      <c r="E105" s="724" t="s">
        <v>2314</v>
      </c>
      <c r="F105" s="727"/>
      <c r="G105" s="727"/>
      <c r="H105" s="740">
        <v>0</v>
      </c>
      <c r="I105" s="727">
        <v>2</v>
      </c>
      <c r="J105" s="727">
        <v>308.72000000000003</v>
      </c>
      <c r="K105" s="740">
        <v>1</v>
      </c>
      <c r="L105" s="727">
        <v>2</v>
      </c>
      <c r="M105" s="728">
        <v>308.72000000000003</v>
      </c>
    </row>
    <row r="106" spans="1:13" ht="14.4" customHeight="1" x14ac:dyDescent="0.3">
      <c r="A106" s="723" t="s">
        <v>2425</v>
      </c>
      <c r="B106" s="724" t="s">
        <v>2237</v>
      </c>
      <c r="C106" s="724" t="s">
        <v>3999</v>
      </c>
      <c r="D106" s="724" t="s">
        <v>4000</v>
      </c>
      <c r="E106" s="724" t="s">
        <v>4098</v>
      </c>
      <c r="F106" s="727"/>
      <c r="G106" s="727"/>
      <c r="H106" s="740">
        <v>0</v>
      </c>
      <c r="I106" s="727">
        <v>1</v>
      </c>
      <c r="J106" s="727">
        <v>75.73</v>
      </c>
      <c r="K106" s="740">
        <v>1</v>
      </c>
      <c r="L106" s="727">
        <v>1</v>
      </c>
      <c r="M106" s="728">
        <v>75.73</v>
      </c>
    </row>
    <row r="107" spans="1:13" ht="14.4" customHeight="1" x14ac:dyDescent="0.3">
      <c r="A107" s="723" t="s">
        <v>2425</v>
      </c>
      <c r="B107" s="724" t="s">
        <v>2262</v>
      </c>
      <c r="C107" s="724" t="s">
        <v>999</v>
      </c>
      <c r="D107" s="724" t="s">
        <v>2263</v>
      </c>
      <c r="E107" s="724" t="s">
        <v>2264</v>
      </c>
      <c r="F107" s="727"/>
      <c r="G107" s="727"/>
      <c r="H107" s="740"/>
      <c r="I107" s="727">
        <v>2</v>
      </c>
      <c r="J107" s="727">
        <v>0</v>
      </c>
      <c r="K107" s="740"/>
      <c r="L107" s="727">
        <v>2</v>
      </c>
      <c r="M107" s="728">
        <v>0</v>
      </c>
    </row>
    <row r="108" spans="1:13" ht="14.4" customHeight="1" x14ac:dyDescent="0.3">
      <c r="A108" s="723" t="s">
        <v>2426</v>
      </c>
      <c r="B108" s="724" t="s">
        <v>2188</v>
      </c>
      <c r="C108" s="724" t="s">
        <v>3494</v>
      </c>
      <c r="D108" s="724" t="s">
        <v>2190</v>
      </c>
      <c r="E108" s="724" t="s">
        <v>2191</v>
      </c>
      <c r="F108" s="727"/>
      <c r="G108" s="727"/>
      <c r="H108" s="740">
        <v>0</v>
      </c>
      <c r="I108" s="727">
        <v>2</v>
      </c>
      <c r="J108" s="727">
        <v>205.86</v>
      </c>
      <c r="K108" s="740">
        <v>1</v>
      </c>
      <c r="L108" s="727">
        <v>2</v>
      </c>
      <c r="M108" s="728">
        <v>205.86</v>
      </c>
    </row>
    <row r="109" spans="1:13" ht="14.4" customHeight="1" x14ac:dyDescent="0.3">
      <c r="A109" s="723" t="s">
        <v>2426</v>
      </c>
      <c r="B109" s="724" t="s">
        <v>4090</v>
      </c>
      <c r="C109" s="724" t="s">
        <v>2618</v>
      </c>
      <c r="D109" s="724" t="s">
        <v>2619</v>
      </c>
      <c r="E109" s="724" t="s">
        <v>2620</v>
      </c>
      <c r="F109" s="727"/>
      <c r="G109" s="727"/>
      <c r="H109" s="740">
        <v>0</v>
      </c>
      <c r="I109" s="727">
        <v>2</v>
      </c>
      <c r="J109" s="727">
        <v>230.54</v>
      </c>
      <c r="K109" s="740">
        <v>1</v>
      </c>
      <c r="L109" s="727">
        <v>2</v>
      </c>
      <c r="M109" s="728">
        <v>230.54</v>
      </c>
    </row>
    <row r="110" spans="1:13" ht="14.4" customHeight="1" x14ac:dyDescent="0.3">
      <c r="A110" s="723" t="s">
        <v>2426</v>
      </c>
      <c r="B110" s="724" t="s">
        <v>2200</v>
      </c>
      <c r="C110" s="724" t="s">
        <v>2453</v>
      </c>
      <c r="D110" s="724" t="s">
        <v>1068</v>
      </c>
      <c r="E110" s="724" t="s">
        <v>2204</v>
      </c>
      <c r="F110" s="727"/>
      <c r="G110" s="727"/>
      <c r="H110" s="740">
        <v>0</v>
      </c>
      <c r="I110" s="727">
        <v>2</v>
      </c>
      <c r="J110" s="727">
        <v>981.78</v>
      </c>
      <c r="K110" s="740">
        <v>1</v>
      </c>
      <c r="L110" s="727">
        <v>2</v>
      </c>
      <c r="M110" s="728">
        <v>981.78</v>
      </c>
    </row>
    <row r="111" spans="1:13" ht="14.4" customHeight="1" x14ac:dyDescent="0.3">
      <c r="A111" s="723" t="s">
        <v>2426</v>
      </c>
      <c r="B111" s="724" t="s">
        <v>2200</v>
      </c>
      <c r="C111" s="724" t="s">
        <v>1502</v>
      </c>
      <c r="D111" s="724" t="s">
        <v>1068</v>
      </c>
      <c r="E111" s="724" t="s">
        <v>2293</v>
      </c>
      <c r="F111" s="727"/>
      <c r="G111" s="727"/>
      <c r="H111" s="740">
        <v>0</v>
      </c>
      <c r="I111" s="727">
        <v>2</v>
      </c>
      <c r="J111" s="727">
        <v>1847.48</v>
      </c>
      <c r="K111" s="740">
        <v>1</v>
      </c>
      <c r="L111" s="727">
        <v>2</v>
      </c>
      <c r="M111" s="728">
        <v>1847.48</v>
      </c>
    </row>
    <row r="112" spans="1:13" ht="14.4" customHeight="1" x14ac:dyDescent="0.3">
      <c r="A112" s="723" t="s">
        <v>2426</v>
      </c>
      <c r="B112" s="724" t="s">
        <v>4094</v>
      </c>
      <c r="C112" s="724" t="s">
        <v>2528</v>
      </c>
      <c r="D112" s="724" t="s">
        <v>2529</v>
      </c>
      <c r="E112" s="724" t="s">
        <v>2530</v>
      </c>
      <c r="F112" s="727"/>
      <c r="G112" s="727"/>
      <c r="H112" s="740">
        <v>0</v>
      </c>
      <c r="I112" s="727">
        <v>1</v>
      </c>
      <c r="J112" s="727">
        <v>93.43</v>
      </c>
      <c r="K112" s="740">
        <v>1</v>
      </c>
      <c r="L112" s="727">
        <v>1</v>
      </c>
      <c r="M112" s="728">
        <v>93.43</v>
      </c>
    </row>
    <row r="113" spans="1:13" ht="14.4" customHeight="1" x14ac:dyDescent="0.3">
      <c r="A113" s="723" t="s">
        <v>2426</v>
      </c>
      <c r="B113" s="724" t="s">
        <v>4094</v>
      </c>
      <c r="C113" s="724" t="s">
        <v>3505</v>
      </c>
      <c r="D113" s="724" t="s">
        <v>2529</v>
      </c>
      <c r="E113" s="724" t="s">
        <v>3506</v>
      </c>
      <c r="F113" s="727"/>
      <c r="G113" s="727"/>
      <c r="H113" s="740">
        <v>0</v>
      </c>
      <c r="I113" s="727">
        <v>4</v>
      </c>
      <c r="J113" s="727">
        <v>747.48</v>
      </c>
      <c r="K113" s="740">
        <v>1</v>
      </c>
      <c r="L113" s="727">
        <v>4</v>
      </c>
      <c r="M113" s="728">
        <v>747.48</v>
      </c>
    </row>
    <row r="114" spans="1:13" ht="14.4" customHeight="1" x14ac:dyDescent="0.3">
      <c r="A114" s="723" t="s">
        <v>2426</v>
      </c>
      <c r="B114" s="724" t="s">
        <v>2219</v>
      </c>
      <c r="C114" s="724" t="s">
        <v>3503</v>
      </c>
      <c r="D114" s="724" t="s">
        <v>1018</v>
      </c>
      <c r="E114" s="724" t="s">
        <v>3504</v>
      </c>
      <c r="F114" s="727"/>
      <c r="G114" s="727"/>
      <c r="H114" s="740">
        <v>0</v>
      </c>
      <c r="I114" s="727">
        <v>1</v>
      </c>
      <c r="J114" s="727">
        <v>29.27</v>
      </c>
      <c r="K114" s="740">
        <v>1</v>
      </c>
      <c r="L114" s="727">
        <v>1</v>
      </c>
      <c r="M114" s="728">
        <v>29.27</v>
      </c>
    </row>
    <row r="115" spans="1:13" ht="14.4" customHeight="1" x14ac:dyDescent="0.3">
      <c r="A115" s="723" t="s">
        <v>2426</v>
      </c>
      <c r="B115" s="724" t="s">
        <v>2237</v>
      </c>
      <c r="C115" s="724" t="s">
        <v>1623</v>
      </c>
      <c r="D115" s="724" t="s">
        <v>1062</v>
      </c>
      <c r="E115" s="724" t="s">
        <v>2314</v>
      </c>
      <c r="F115" s="727"/>
      <c r="G115" s="727"/>
      <c r="H115" s="740">
        <v>0</v>
      </c>
      <c r="I115" s="727">
        <v>1</v>
      </c>
      <c r="J115" s="727">
        <v>154.36000000000001</v>
      </c>
      <c r="K115" s="740">
        <v>1</v>
      </c>
      <c r="L115" s="727">
        <v>1</v>
      </c>
      <c r="M115" s="728">
        <v>154.36000000000001</v>
      </c>
    </row>
    <row r="116" spans="1:13" ht="14.4" customHeight="1" x14ac:dyDescent="0.3">
      <c r="A116" s="723" t="s">
        <v>2426</v>
      </c>
      <c r="B116" s="724" t="s">
        <v>2237</v>
      </c>
      <c r="C116" s="724" t="s">
        <v>1061</v>
      </c>
      <c r="D116" s="724" t="s">
        <v>1062</v>
      </c>
      <c r="E116" s="724" t="s">
        <v>2238</v>
      </c>
      <c r="F116" s="727"/>
      <c r="G116" s="727"/>
      <c r="H116" s="740">
        <v>0</v>
      </c>
      <c r="I116" s="727">
        <v>4</v>
      </c>
      <c r="J116" s="727">
        <v>900.24</v>
      </c>
      <c r="K116" s="740">
        <v>1</v>
      </c>
      <c r="L116" s="727">
        <v>4</v>
      </c>
      <c r="M116" s="728">
        <v>900.24</v>
      </c>
    </row>
    <row r="117" spans="1:13" ht="14.4" customHeight="1" x14ac:dyDescent="0.3">
      <c r="A117" s="723" t="s">
        <v>2426</v>
      </c>
      <c r="B117" s="724" t="s">
        <v>2192</v>
      </c>
      <c r="C117" s="724" t="s">
        <v>1035</v>
      </c>
      <c r="D117" s="724" t="s">
        <v>2193</v>
      </c>
      <c r="E117" s="724" t="s">
        <v>2194</v>
      </c>
      <c r="F117" s="727"/>
      <c r="G117" s="727"/>
      <c r="H117" s="740">
        <v>0</v>
      </c>
      <c r="I117" s="727">
        <v>16</v>
      </c>
      <c r="J117" s="727">
        <v>2143.04</v>
      </c>
      <c r="K117" s="740">
        <v>1</v>
      </c>
      <c r="L117" s="727">
        <v>16</v>
      </c>
      <c r="M117" s="728">
        <v>2143.04</v>
      </c>
    </row>
    <row r="118" spans="1:13" ht="14.4" customHeight="1" x14ac:dyDescent="0.3">
      <c r="A118" s="723" t="s">
        <v>2427</v>
      </c>
      <c r="B118" s="724" t="s">
        <v>2237</v>
      </c>
      <c r="C118" s="724" t="s">
        <v>1623</v>
      </c>
      <c r="D118" s="724" t="s">
        <v>1062</v>
      </c>
      <c r="E118" s="724" t="s">
        <v>2314</v>
      </c>
      <c r="F118" s="727"/>
      <c r="G118" s="727"/>
      <c r="H118" s="740">
        <v>0</v>
      </c>
      <c r="I118" s="727">
        <v>2</v>
      </c>
      <c r="J118" s="727">
        <v>308.72000000000003</v>
      </c>
      <c r="K118" s="740">
        <v>1</v>
      </c>
      <c r="L118" s="727">
        <v>2</v>
      </c>
      <c r="M118" s="728">
        <v>308.72000000000003</v>
      </c>
    </row>
    <row r="119" spans="1:13" ht="14.4" customHeight="1" x14ac:dyDescent="0.3">
      <c r="A119" s="723" t="s">
        <v>2427</v>
      </c>
      <c r="B119" s="724" t="s">
        <v>2323</v>
      </c>
      <c r="C119" s="724" t="s">
        <v>1527</v>
      </c>
      <c r="D119" s="724" t="s">
        <v>1528</v>
      </c>
      <c r="E119" s="724" t="s">
        <v>2324</v>
      </c>
      <c r="F119" s="727"/>
      <c r="G119" s="727"/>
      <c r="H119" s="740">
        <v>0</v>
      </c>
      <c r="I119" s="727">
        <v>2</v>
      </c>
      <c r="J119" s="727">
        <v>48.44</v>
      </c>
      <c r="K119" s="740">
        <v>1</v>
      </c>
      <c r="L119" s="727">
        <v>2</v>
      </c>
      <c r="M119" s="728">
        <v>48.44</v>
      </c>
    </row>
    <row r="120" spans="1:13" ht="14.4" customHeight="1" x14ac:dyDescent="0.3">
      <c r="A120" s="723" t="s">
        <v>2428</v>
      </c>
      <c r="B120" s="724" t="s">
        <v>4094</v>
      </c>
      <c r="C120" s="724" t="s">
        <v>3505</v>
      </c>
      <c r="D120" s="724" t="s">
        <v>2529</v>
      </c>
      <c r="E120" s="724" t="s">
        <v>3506</v>
      </c>
      <c r="F120" s="727"/>
      <c r="G120" s="727"/>
      <c r="H120" s="740">
        <v>0</v>
      </c>
      <c r="I120" s="727">
        <v>2</v>
      </c>
      <c r="J120" s="727">
        <v>373.74</v>
      </c>
      <c r="K120" s="740">
        <v>1</v>
      </c>
      <c r="L120" s="727">
        <v>2</v>
      </c>
      <c r="M120" s="728">
        <v>373.74</v>
      </c>
    </row>
    <row r="121" spans="1:13" ht="14.4" customHeight="1" x14ac:dyDescent="0.3">
      <c r="A121" s="723" t="s">
        <v>2428</v>
      </c>
      <c r="B121" s="724" t="s">
        <v>2221</v>
      </c>
      <c r="C121" s="724" t="s">
        <v>3224</v>
      </c>
      <c r="D121" s="724" t="s">
        <v>2222</v>
      </c>
      <c r="E121" s="724" t="s">
        <v>3225</v>
      </c>
      <c r="F121" s="727"/>
      <c r="G121" s="727"/>
      <c r="H121" s="740">
        <v>0</v>
      </c>
      <c r="I121" s="727">
        <v>4</v>
      </c>
      <c r="J121" s="727">
        <v>874.48</v>
      </c>
      <c r="K121" s="740">
        <v>1</v>
      </c>
      <c r="L121" s="727">
        <v>4</v>
      </c>
      <c r="M121" s="728">
        <v>874.48</v>
      </c>
    </row>
    <row r="122" spans="1:13" ht="14.4" customHeight="1" x14ac:dyDescent="0.3">
      <c r="A122" s="723" t="s">
        <v>2428</v>
      </c>
      <c r="B122" s="724" t="s">
        <v>2305</v>
      </c>
      <c r="C122" s="724" t="s">
        <v>2692</v>
      </c>
      <c r="D122" s="724" t="s">
        <v>2306</v>
      </c>
      <c r="E122" s="724" t="s">
        <v>2693</v>
      </c>
      <c r="F122" s="727"/>
      <c r="G122" s="727"/>
      <c r="H122" s="740">
        <v>0</v>
      </c>
      <c r="I122" s="727">
        <v>2</v>
      </c>
      <c r="J122" s="727">
        <v>1086.72</v>
      </c>
      <c r="K122" s="740">
        <v>1</v>
      </c>
      <c r="L122" s="727">
        <v>2</v>
      </c>
      <c r="M122" s="728">
        <v>1086.72</v>
      </c>
    </row>
    <row r="123" spans="1:13" ht="14.4" customHeight="1" x14ac:dyDescent="0.3">
      <c r="A123" s="723" t="s">
        <v>2430</v>
      </c>
      <c r="B123" s="724" t="s">
        <v>2200</v>
      </c>
      <c r="C123" s="724" t="s">
        <v>2630</v>
      </c>
      <c r="D123" s="724" t="s">
        <v>1068</v>
      </c>
      <c r="E123" s="724" t="s">
        <v>2202</v>
      </c>
      <c r="F123" s="727"/>
      <c r="G123" s="727"/>
      <c r="H123" s="740">
        <v>0</v>
      </c>
      <c r="I123" s="727">
        <v>3</v>
      </c>
      <c r="J123" s="727">
        <v>1104.48</v>
      </c>
      <c r="K123" s="740">
        <v>1</v>
      </c>
      <c r="L123" s="727">
        <v>3</v>
      </c>
      <c r="M123" s="728">
        <v>1104.48</v>
      </c>
    </row>
    <row r="124" spans="1:13" ht="14.4" customHeight="1" x14ac:dyDescent="0.3">
      <c r="A124" s="723" t="s">
        <v>2430</v>
      </c>
      <c r="B124" s="724" t="s">
        <v>2200</v>
      </c>
      <c r="C124" s="724" t="s">
        <v>2453</v>
      </c>
      <c r="D124" s="724" t="s">
        <v>1068</v>
      </c>
      <c r="E124" s="724" t="s">
        <v>2204</v>
      </c>
      <c r="F124" s="727"/>
      <c r="G124" s="727"/>
      <c r="H124" s="740">
        <v>0</v>
      </c>
      <c r="I124" s="727">
        <v>9</v>
      </c>
      <c r="J124" s="727">
        <v>4418.01</v>
      </c>
      <c r="K124" s="740">
        <v>1</v>
      </c>
      <c r="L124" s="727">
        <v>9</v>
      </c>
      <c r="M124" s="728">
        <v>4418.01</v>
      </c>
    </row>
    <row r="125" spans="1:13" ht="14.4" customHeight="1" x14ac:dyDescent="0.3">
      <c r="A125" s="723" t="s">
        <v>2430</v>
      </c>
      <c r="B125" s="724" t="s">
        <v>2200</v>
      </c>
      <c r="C125" s="724" t="s">
        <v>2602</v>
      </c>
      <c r="D125" s="724" t="s">
        <v>2603</v>
      </c>
      <c r="E125" s="724" t="s">
        <v>4099</v>
      </c>
      <c r="F125" s="727"/>
      <c r="G125" s="727"/>
      <c r="H125" s="740">
        <v>0</v>
      </c>
      <c r="I125" s="727">
        <v>1</v>
      </c>
      <c r="J125" s="727">
        <v>1385.62</v>
      </c>
      <c r="K125" s="740">
        <v>1</v>
      </c>
      <c r="L125" s="727">
        <v>1</v>
      </c>
      <c r="M125" s="728">
        <v>1385.62</v>
      </c>
    </row>
    <row r="126" spans="1:13" ht="14.4" customHeight="1" x14ac:dyDescent="0.3">
      <c r="A126" s="723" t="s">
        <v>2430</v>
      </c>
      <c r="B126" s="724" t="s">
        <v>2200</v>
      </c>
      <c r="C126" s="724" t="s">
        <v>1067</v>
      </c>
      <c r="D126" s="724" t="s">
        <v>1068</v>
      </c>
      <c r="E126" s="724" t="s">
        <v>2204</v>
      </c>
      <c r="F126" s="727"/>
      <c r="G126" s="727"/>
      <c r="H126" s="740">
        <v>0</v>
      </c>
      <c r="I126" s="727">
        <v>2</v>
      </c>
      <c r="J126" s="727">
        <v>981.78</v>
      </c>
      <c r="K126" s="740">
        <v>1</v>
      </c>
      <c r="L126" s="727">
        <v>2</v>
      </c>
      <c r="M126" s="728">
        <v>981.78</v>
      </c>
    </row>
    <row r="127" spans="1:13" ht="14.4" customHeight="1" x14ac:dyDescent="0.3">
      <c r="A127" s="723" t="s">
        <v>2430</v>
      </c>
      <c r="B127" s="724" t="s">
        <v>2237</v>
      </c>
      <c r="C127" s="724" t="s">
        <v>1623</v>
      </c>
      <c r="D127" s="724" t="s">
        <v>1062</v>
      </c>
      <c r="E127" s="724" t="s">
        <v>2314</v>
      </c>
      <c r="F127" s="727"/>
      <c r="G127" s="727"/>
      <c r="H127" s="740">
        <v>0</v>
      </c>
      <c r="I127" s="727">
        <v>6</v>
      </c>
      <c r="J127" s="727">
        <v>926.16000000000008</v>
      </c>
      <c r="K127" s="740">
        <v>1</v>
      </c>
      <c r="L127" s="727">
        <v>6</v>
      </c>
      <c r="M127" s="728">
        <v>926.16000000000008</v>
      </c>
    </row>
    <row r="128" spans="1:13" ht="14.4" customHeight="1" x14ac:dyDescent="0.3">
      <c r="A128" s="723" t="s">
        <v>2430</v>
      </c>
      <c r="B128" s="724" t="s">
        <v>2237</v>
      </c>
      <c r="C128" s="724" t="s">
        <v>1061</v>
      </c>
      <c r="D128" s="724" t="s">
        <v>1062</v>
      </c>
      <c r="E128" s="724" t="s">
        <v>2238</v>
      </c>
      <c r="F128" s="727"/>
      <c r="G128" s="727"/>
      <c r="H128" s="740">
        <v>0</v>
      </c>
      <c r="I128" s="727">
        <v>1</v>
      </c>
      <c r="J128" s="727">
        <v>225.06</v>
      </c>
      <c r="K128" s="740">
        <v>1</v>
      </c>
      <c r="L128" s="727">
        <v>1</v>
      </c>
      <c r="M128" s="728">
        <v>225.06</v>
      </c>
    </row>
    <row r="129" spans="1:13" ht="14.4" customHeight="1" x14ac:dyDescent="0.3">
      <c r="A129" s="723" t="s">
        <v>2430</v>
      </c>
      <c r="B129" s="724" t="s">
        <v>2323</v>
      </c>
      <c r="C129" s="724" t="s">
        <v>2651</v>
      </c>
      <c r="D129" s="724" t="s">
        <v>1528</v>
      </c>
      <c r="E129" s="724" t="s">
        <v>2652</v>
      </c>
      <c r="F129" s="727"/>
      <c r="G129" s="727"/>
      <c r="H129" s="740">
        <v>0</v>
      </c>
      <c r="I129" s="727">
        <v>4</v>
      </c>
      <c r="J129" s="727">
        <v>193.68</v>
      </c>
      <c r="K129" s="740">
        <v>1</v>
      </c>
      <c r="L129" s="727">
        <v>4</v>
      </c>
      <c r="M129" s="728">
        <v>193.68</v>
      </c>
    </row>
    <row r="130" spans="1:13" ht="14.4" customHeight="1" x14ac:dyDescent="0.3">
      <c r="A130" s="723" t="s">
        <v>2430</v>
      </c>
      <c r="B130" s="724" t="s">
        <v>2262</v>
      </c>
      <c r="C130" s="724" t="s">
        <v>999</v>
      </c>
      <c r="D130" s="724" t="s">
        <v>2263</v>
      </c>
      <c r="E130" s="724" t="s">
        <v>2264</v>
      </c>
      <c r="F130" s="727"/>
      <c r="G130" s="727"/>
      <c r="H130" s="740"/>
      <c r="I130" s="727">
        <v>28</v>
      </c>
      <c r="J130" s="727">
        <v>0</v>
      </c>
      <c r="K130" s="740"/>
      <c r="L130" s="727">
        <v>28</v>
      </c>
      <c r="M130" s="728">
        <v>0</v>
      </c>
    </row>
    <row r="131" spans="1:13" ht="14.4" customHeight="1" x14ac:dyDescent="0.3">
      <c r="A131" s="723" t="s">
        <v>2432</v>
      </c>
      <c r="B131" s="724" t="s">
        <v>2200</v>
      </c>
      <c r="C131" s="724" t="s">
        <v>2630</v>
      </c>
      <c r="D131" s="724" t="s">
        <v>1068</v>
      </c>
      <c r="E131" s="724" t="s">
        <v>2202</v>
      </c>
      <c r="F131" s="727"/>
      <c r="G131" s="727"/>
      <c r="H131" s="740">
        <v>0</v>
      </c>
      <c r="I131" s="727">
        <v>2</v>
      </c>
      <c r="J131" s="727">
        <v>736.32</v>
      </c>
      <c r="K131" s="740">
        <v>1</v>
      </c>
      <c r="L131" s="727">
        <v>2</v>
      </c>
      <c r="M131" s="728">
        <v>736.32</v>
      </c>
    </row>
    <row r="132" spans="1:13" ht="14.4" customHeight="1" x14ac:dyDescent="0.3">
      <c r="A132" s="723" t="s">
        <v>2432</v>
      </c>
      <c r="B132" s="724" t="s">
        <v>2200</v>
      </c>
      <c r="C132" s="724" t="s">
        <v>2453</v>
      </c>
      <c r="D132" s="724" t="s">
        <v>1068</v>
      </c>
      <c r="E132" s="724" t="s">
        <v>2204</v>
      </c>
      <c r="F132" s="727"/>
      <c r="G132" s="727"/>
      <c r="H132" s="740">
        <v>0</v>
      </c>
      <c r="I132" s="727">
        <v>5</v>
      </c>
      <c r="J132" s="727">
        <v>2454.4499999999998</v>
      </c>
      <c r="K132" s="740">
        <v>1</v>
      </c>
      <c r="L132" s="727">
        <v>5</v>
      </c>
      <c r="M132" s="728">
        <v>2454.4499999999998</v>
      </c>
    </row>
    <row r="133" spans="1:13" ht="14.4" customHeight="1" x14ac:dyDescent="0.3">
      <c r="A133" s="723" t="s">
        <v>2432</v>
      </c>
      <c r="B133" s="724" t="s">
        <v>2200</v>
      </c>
      <c r="C133" s="724" t="s">
        <v>2496</v>
      </c>
      <c r="D133" s="724" t="s">
        <v>1068</v>
      </c>
      <c r="E133" s="724" t="s">
        <v>2203</v>
      </c>
      <c r="F133" s="727"/>
      <c r="G133" s="727"/>
      <c r="H133" s="740">
        <v>0</v>
      </c>
      <c r="I133" s="727">
        <v>4</v>
      </c>
      <c r="J133" s="727">
        <v>2945.32</v>
      </c>
      <c r="K133" s="740">
        <v>1</v>
      </c>
      <c r="L133" s="727">
        <v>4</v>
      </c>
      <c r="M133" s="728">
        <v>2945.32</v>
      </c>
    </row>
    <row r="134" spans="1:13" ht="14.4" customHeight="1" x14ac:dyDescent="0.3">
      <c r="A134" s="723" t="s">
        <v>2432</v>
      </c>
      <c r="B134" s="724" t="s">
        <v>2237</v>
      </c>
      <c r="C134" s="724" t="s">
        <v>1061</v>
      </c>
      <c r="D134" s="724" t="s">
        <v>1062</v>
      </c>
      <c r="E134" s="724" t="s">
        <v>2238</v>
      </c>
      <c r="F134" s="727"/>
      <c r="G134" s="727"/>
      <c r="H134" s="740">
        <v>0</v>
      </c>
      <c r="I134" s="727">
        <v>2</v>
      </c>
      <c r="J134" s="727">
        <v>450.12</v>
      </c>
      <c r="K134" s="740">
        <v>1</v>
      </c>
      <c r="L134" s="727">
        <v>2</v>
      </c>
      <c r="M134" s="728">
        <v>450.12</v>
      </c>
    </row>
    <row r="135" spans="1:13" ht="14.4" customHeight="1" x14ac:dyDescent="0.3">
      <c r="A135" s="723" t="s">
        <v>2432</v>
      </c>
      <c r="B135" s="724" t="s">
        <v>2262</v>
      </c>
      <c r="C135" s="724" t="s">
        <v>999</v>
      </c>
      <c r="D135" s="724" t="s">
        <v>2263</v>
      </c>
      <c r="E135" s="724" t="s">
        <v>2264</v>
      </c>
      <c r="F135" s="727"/>
      <c r="G135" s="727"/>
      <c r="H135" s="740"/>
      <c r="I135" s="727">
        <v>2</v>
      </c>
      <c r="J135" s="727">
        <v>0</v>
      </c>
      <c r="K135" s="740"/>
      <c r="L135" s="727">
        <v>2</v>
      </c>
      <c r="M135" s="728">
        <v>0</v>
      </c>
    </row>
    <row r="136" spans="1:13" ht="14.4" customHeight="1" x14ac:dyDescent="0.3">
      <c r="A136" s="723" t="s">
        <v>2433</v>
      </c>
      <c r="B136" s="724" t="s">
        <v>2200</v>
      </c>
      <c r="C136" s="724" t="s">
        <v>2496</v>
      </c>
      <c r="D136" s="724" t="s">
        <v>1068</v>
      </c>
      <c r="E136" s="724" t="s">
        <v>2203</v>
      </c>
      <c r="F136" s="727"/>
      <c r="G136" s="727"/>
      <c r="H136" s="740">
        <v>0</v>
      </c>
      <c r="I136" s="727">
        <v>2</v>
      </c>
      <c r="J136" s="727">
        <v>1472.66</v>
      </c>
      <c r="K136" s="740">
        <v>1</v>
      </c>
      <c r="L136" s="727">
        <v>2</v>
      </c>
      <c r="M136" s="728">
        <v>1472.66</v>
      </c>
    </row>
    <row r="137" spans="1:13" ht="14.4" customHeight="1" x14ac:dyDescent="0.3">
      <c r="A137" s="723" t="s">
        <v>2433</v>
      </c>
      <c r="B137" s="724" t="s">
        <v>2200</v>
      </c>
      <c r="C137" s="724" t="s">
        <v>2602</v>
      </c>
      <c r="D137" s="724" t="s">
        <v>2603</v>
      </c>
      <c r="E137" s="724" t="s">
        <v>4099</v>
      </c>
      <c r="F137" s="727"/>
      <c r="G137" s="727"/>
      <c r="H137" s="740">
        <v>0</v>
      </c>
      <c r="I137" s="727">
        <v>1</v>
      </c>
      <c r="J137" s="727">
        <v>1385.62</v>
      </c>
      <c r="K137" s="740">
        <v>1</v>
      </c>
      <c r="L137" s="727">
        <v>1</v>
      </c>
      <c r="M137" s="728">
        <v>1385.62</v>
      </c>
    </row>
    <row r="138" spans="1:13" ht="14.4" customHeight="1" x14ac:dyDescent="0.3">
      <c r="A138" s="723" t="s">
        <v>2433</v>
      </c>
      <c r="B138" s="724" t="s">
        <v>2228</v>
      </c>
      <c r="C138" s="724" t="s">
        <v>2640</v>
      </c>
      <c r="D138" s="724" t="s">
        <v>2312</v>
      </c>
      <c r="E138" s="724" t="s">
        <v>2641</v>
      </c>
      <c r="F138" s="727"/>
      <c r="G138" s="727"/>
      <c r="H138" s="740">
        <v>0</v>
      </c>
      <c r="I138" s="727">
        <v>2</v>
      </c>
      <c r="J138" s="727">
        <v>495.56</v>
      </c>
      <c r="K138" s="740">
        <v>1</v>
      </c>
      <c r="L138" s="727">
        <v>2</v>
      </c>
      <c r="M138" s="728">
        <v>495.56</v>
      </c>
    </row>
    <row r="139" spans="1:13" ht="14.4" customHeight="1" x14ac:dyDescent="0.3">
      <c r="A139" s="723" t="s">
        <v>2433</v>
      </c>
      <c r="B139" s="724" t="s">
        <v>2237</v>
      </c>
      <c r="C139" s="724" t="s">
        <v>1623</v>
      </c>
      <c r="D139" s="724" t="s">
        <v>1062</v>
      </c>
      <c r="E139" s="724" t="s">
        <v>2314</v>
      </c>
      <c r="F139" s="727"/>
      <c r="G139" s="727"/>
      <c r="H139" s="740">
        <v>0</v>
      </c>
      <c r="I139" s="727">
        <v>10</v>
      </c>
      <c r="J139" s="727">
        <v>1543.6000000000001</v>
      </c>
      <c r="K139" s="740">
        <v>1</v>
      </c>
      <c r="L139" s="727">
        <v>10</v>
      </c>
      <c r="M139" s="728">
        <v>1543.6000000000001</v>
      </c>
    </row>
    <row r="140" spans="1:13" ht="14.4" customHeight="1" x14ac:dyDescent="0.3">
      <c r="A140" s="723" t="s">
        <v>2433</v>
      </c>
      <c r="B140" s="724" t="s">
        <v>2237</v>
      </c>
      <c r="C140" s="724" t="s">
        <v>1061</v>
      </c>
      <c r="D140" s="724" t="s">
        <v>1062</v>
      </c>
      <c r="E140" s="724" t="s">
        <v>2238</v>
      </c>
      <c r="F140" s="727"/>
      <c r="G140" s="727"/>
      <c r="H140" s="740">
        <v>0</v>
      </c>
      <c r="I140" s="727">
        <v>10</v>
      </c>
      <c r="J140" s="727">
        <v>2250.6</v>
      </c>
      <c r="K140" s="740">
        <v>1</v>
      </c>
      <c r="L140" s="727">
        <v>10</v>
      </c>
      <c r="M140" s="728">
        <v>2250.6</v>
      </c>
    </row>
    <row r="141" spans="1:13" ht="14.4" customHeight="1" x14ac:dyDescent="0.3">
      <c r="A141" s="723" t="s">
        <v>2433</v>
      </c>
      <c r="B141" s="724" t="s">
        <v>2255</v>
      </c>
      <c r="C141" s="724" t="s">
        <v>2635</v>
      </c>
      <c r="D141" s="724" t="s">
        <v>2315</v>
      </c>
      <c r="E141" s="724" t="s">
        <v>2636</v>
      </c>
      <c r="F141" s="727"/>
      <c r="G141" s="727"/>
      <c r="H141" s="740">
        <v>0</v>
      </c>
      <c r="I141" s="727">
        <v>2</v>
      </c>
      <c r="J141" s="727">
        <v>346.24</v>
      </c>
      <c r="K141" s="740">
        <v>1</v>
      </c>
      <c r="L141" s="727">
        <v>2</v>
      </c>
      <c r="M141" s="728">
        <v>346.24</v>
      </c>
    </row>
    <row r="142" spans="1:13" ht="14.4" customHeight="1" x14ac:dyDescent="0.3">
      <c r="A142" s="723" t="s">
        <v>2433</v>
      </c>
      <c r="B142" s="724" t="s">
        <v>2255</v>
      </c>
      <c r="C142" s="724" t="s">
        <v>1630</v>
      </c>
      <c r="D142" s="724" t="s">
        <v>2315</v>
      </c>
      <c r="E142" s="724" t="s">
        <v>2316</v>
      </c>
      <c r="F142" s="727"/>
      <c r="G142" s="727"/>
      <c r="H142" s="740">
        <v>0</v>
      </c>
      <c r="I142" s="727">
        <v>2</v>
      </c>
      <c r="J142" s="727">
        <v>6463.62</v>
      </c>
      <c r="K142" s="740">
        <v>1</v>
      </c>
      <c r="L142" s="727">
        <v>2</v>
      </c>
      <c r="M142" s="728">
        <v>6463.62</v>
      </c>
    </row>
    <row r="143" spans="1:13" ht="14.4" customHeight="1" x14ac:dyDescent="0.3">
      <c r="A143" s="723" t="s">
        <v>2433</v>
      </c>
      <c r="B143" s="724" t="s">
        <v>2323</v>
      </c>
      <c r="C143" s="724" t="s">
        <v>1527</v>
      </c>
      <c r="D143" s="724" t="s">
        <v>1528</v>
      </c>
      <c r="E143" s="724" t="s">
        <v>2324</v>
      </c>
      <c r="F143" s="727"/>
      <c r="G143" s="727"/>
      <c r="H143" s="740">
        <v>0</v>
      </c>
      <c r="I143" s="727">
        <v>2</v>
      </c>
      <c r="J143" s="727">
        <v>48.44</v>
      </c>
      <c r="K143" s="740">
        <v>1</v>
      </c>
      <c r="L143" s="727">
        <v>2</v>
      </c>
      <c r="M143" s="728">
        <v>48.44</v>
      </c>
    </row>
    <row r="144" spans="1:13" ht="14.4" customHeight="1" x14ac:dyDescent="0.3">
      <c r="A144" s="723" t="s">
        <v>2433</v>
      </c>
      <c r="B144" s="724" t="s">
        <v>2262</v>
      </c>
      <c r="C144" s="724" t="s">
        <v>999</v>
      </c>
      <c r="D144" s="724" t="s">
        <v>2263</v>
      </c>
      <c r="E144" s="724" t="s">
        <v>2264</v>
      </c>
      <c r="F144" s="727"/>
      <c r="G144" s="727"/>
      <c r="H144" s="740"/>
      <c r="I144" s="727">
        <v>10</v>
      </c>
      <c r="J144" s="727">
        <v>0</v>
      </c>
      <c r="K144" s="740"/>
      <c r="L144" s="727">
        <v>10</v>
      </c>
      <c r="M144" s="728">
        <v>0</v>
      </c>
    </row>
    <row r="145" spans="1:13" ht="14.4" customHeight="1" x14ac:dyDescent="0.3">
      <c r="A145" s="723" t="s">
        <v>2433</v>
      </c>
      <c r="B145" s="724" t="s">
        <v>2282</v>
      </c>
      <c r="C145" s="724" t="s">
        <v>3676</v>
      </c>
      <c r="D145" s="724" t="s">
        <v>1008</v>
      </c>
      <c r="E145" s="724" t="s">
        <v>3633</v>
      </c>
      <c r="F145" s="727"/>
      <c r="G145" s="727"/>
      <c r="H145" s="740">
        <v>0</v>
      </c>
      <c r="I145" s="727">
        <v>4</v>
      </c>
      <c r="J145" s="727">
        <v>829.8</v>
      </c>
      <c r="K145" s="740">
        <v>1</v>
      </c>
      <c r="L145" s="727">
        <v>4</v>
      </c>
      <c r="M145" s="728">
        <v>829.8</v>
      </c>
    </row>
    <row r="146" spans="1:13" ht="14.4" customHeight="1" x14ac:dyDescent="0.3">
      <c r="A146" s="723" t="s">
        <v>2434</v>
      </c>
      <c r="B146" s="724" t="s">
        <v>2200</v>
      </c>
      <c r="C146" s="724" t="s">
        <v>2602</v>
      </c>
      <c r="D146" s="724" t="s">
        <v>2603</v>
      </c>
      <c r="E146" s="724" t="s">
        <v>4099</v>
      </c>
      <c r="F146" s="727"/>
      <c r="G146" s="727"/>
      <c r="H146" s="740">
        <v>0</v>
      </c>
      <c r="I146" s="727">
        <v>2</v>
      </c>
      <c r="J146" s="727">
        <v>2771.24</v>
      </c>
      <c r="K146" s="740">
        <v>1</v>
      </c>
      <c r="L146" s="727">
        <v>2</v>
      </c>
      <c r="M146" s="728">
        <v>2771.24</v>
      </c>
    </row>
    <row r="147" spans="1:13" ht="14.4" customHeight="1" x14ac:dyDescent="0.3">
      <c r="A147" s="723" t="s">
        <v>2434</v>
      </c>
      <c r="B147" s="724" t="s">
        <v>2230</v>
      </c>
      <c r="C147" s="724" t="s">
        <v>3556</v>
      </c>
      <c r="D147" s="724" t="s">
        <v>3557</v>
      </c>
      <c r="E147" s="724" t="s">
        <v>3558</v>
      </c>
      <c r="F147" s="727"/>
      <c r="G147" s="727"/>
      <c r="H147" s="740">
        <v>0</v>
      </c>
      <c r="I147" s="727">
        <v>1</v>
      </c>
      <c r="J147" s="727">
        <v>59.27</v>
      </c>
      <c r="K147" s="740">
        <v>1</v>
      </c>
      <c r="L147" s="727">
        <v>1</v>
      </c>
      <c r="M147" s="728">
        <v>59.27</v>
      </c>
    </row>
    <row r="148" spans="1:13" ht="14.4" customHeight="1" x14ac:dyDescent="0.3">
      <c r="A148" s="723" t="s">
        <v>2434</v>
      </c>
      <c r="B148" s="724" t="s">
        <v>2237</v>
      </c>
      <c r="C148" s="724" t="s">
        <v>1623</v>
      </c>
      <c r="D148" s="724" t="s">
        <v>1062</v>
      </c>
      <c r="E148" s="724" t="s">
        <v>2314</v>
      </c>
      <c r="F148" s="727"/>
      <c r="G148" s="727"/>
      <c r="H148" s="740">
        <v>0</v>
      </c>
      <c r="I148" s="727">
        <v>1</v>
      </c>
      <c r="J148" s="727">
        <v>154.36000000000001</v>
      </c>
      <c r="K148" s="740">
        <v>1</v>
      </c>
      <c r="L148" s="727">
        <v>1</v>
      </c>
      <c r="M148" s="728">
        <v>154.36000000000001</v>
      </c>
    </row>
    <row r="149" spans="1:13" ht="14.4" customHeight="1" x14ac:dyDescent="0.3">
      <c r="A149" s="723" t="s">
        <v>2434</v>
      </c>
      <c r="B149" s="724" t="s">
        <v>2237</v>
      </c>
      <c r="C149" s="724" t="s">
        <v>1182</v>
      </c>
      <c r="D149" s="724" t="s">
        <v>2239</v>
      </c>
      <c r="E149" s="724" t="s">
        <v>2240</v>
      </c>
      <c r="F149" s="727"/>
      <c r="G149" s="727"/>
      <c r="H149" s="740">
        <v>0</v>
      </c>
      <c r="I149" s="727">
        <v>2</v>
      </c>
      <c r="J149" s="727">
        <v>299.04000000000002</v>
      </c>
      <c r="K149" s="740">
        <v>1</v>
      </c>
      <c r="L149" s="727">
        <v>2</v>
      </c>
      <c r="M149" s="728">
        <v>299.04000000000002</v>
      </c>
    </row>
    <row r="150" spans="1:13" ht="14.4" customHeight="1" x14ac:dyDescent="0.3">
      <c r="A150" s="723" t="s">
        <v>2434</v>
      </c>
      <c r="B150" s="724" t="s">
        <v>4091</v>
      </c>
      <c r="C150" s="724" t="s">
        <v>2659</v>
      </c>
      <c r="D150" s="724" t="s">
        <v>2660</v>
      </c>
      <c r="E150" s="724" t="s">
        <v>2661</v>
      </c>
      <c r="F150" s="727"/>
      <c r="G150" s="727"/>
      <c r="H150" s="740">
        <v>0</v>
      </c>
      <c r="I150" s="727">
        <v>2</v>
      </c>
      <c r="J150" s="727">
        <v>141.08000000000001</v>
      </c>
      <c r="K150" s="740">
        <v>1</v>
      </c>
      <c r="L150" s="727">
        <v>2</v>
      </c>
      <c r="M150" s="728">
        <v>141.08000000000001</v>
      </c>
    </row>
    <row r="151" spans="1:13" ht="14.4" customHeight="1" x14ac:dyDescent="0.3">
      <c r="A151" s="723" t="s">
        <v>2434</v>
      </c>
      <c r="B151" s="724" t="s">
        <v>2262</v>
      </c>
      <c r="C151" s="724" t="s">
        <v>999</v>
      </c>
      <c r="D151" s="724" t="s">
        <v>2263</v>
      </c>
      <c r="E151" s="724" t="s">
        <v>2264</v>
      </c>
      <c r="F151" s="727"/>
      <c r="G151" s="727"/>
      <c r="H151" s="740"/>
      <c r="I151" s="727">
        <v>8</v>
      </c>
      <c r="J151" s="727">
        <v>0</v>
      </c>
      <c r="K151" s="740"/>
      <c r="L151" s="727">
        <v>8</v>
      </c>
      <c r="M151" s="728">
        <v>0</v>
      </c>
    </row>
    <row r="152" spans="1:13" ht="14.4" customHeight="1" x14ac:dyDescent="0.3">
      <c r="A152" s="723" t="s">
        <v>2434</v>
      </c>
      <c r="B152" s="724" t="s">
        <v>2279</v>
      </c>
      <c r="C152" s="724" t="s">
        <v>1535</v>
      </c>
      <c r="D152" s="724" t="s">
        <v>1536</v>
      </c>
      <c r="E152" s="724" t="s">
        <v>2332</v>
      </c>
      <c r="F152" s="727"/>
      <c r="G152" s="727"/>
      <c r="H152" s="740">
        <v>0</v>
      </c>
      <c r="I152" s="727">
        <v>4</v>
      </c>
      <c r="J152" s="727">
        <v>255</v>
      </c>
      <c r="K152" s="740">
        <v>1</v>
      </c>
      <c r="L152" s="727">
        <v>4</v>
      </c>
      <c r="M152" s="728">
        <v>255</v>
      </c>
    </row>
    <row r="153" spans="1:13" ht="14.4" customHeight="1" x14ac:dyDescent="0.3">
      <c r="A153" s="723" t="s">
        <v>2434</v>
      </c>
      <c r="B153" s="724" t="s">
        <v>4100</v>
      </c>
      <c r="C153" s="724" t="s">
        <v>3571</v>
      </c>
      <c r="D153" s="724" t="s">
        <v>3572</v>
      </c>
      <c r="E153" s="724" t="s">
        <v>3573</v>
      </c>
      <c r="F153" s="727">
        <v>2</v>
      </c>
      <c r="G153" s="727">
        <v>0</v>
      </c>
      <c r="H153" s="740"/>
      <c r="I153" s="727"/>
      <c r="J153" s="727"/>
      <c r="K153" s="740"/>
      <c r="L153" s="727">
        <v>2</v>
      </c>
      <c r="M153" s="728">
        <v>0</v>
      </c>
    </row>
    <row r="154" spans="1:13" ht="14.4" customHeight="1" x14ac:dyDescent="0.3">
      <c r="A154" s="723" t="s">
        <v>2435</v>
      </c>
      <c r="B154" s="724" t="s">
        <v>2237</v>
      </c>
      <c r="C154" s="724" t="s">
        <v>1623</v>
      </c>
      <c r="D154" s="724" t="s">
        <v>1062</v>
      </c>
      <c r="E154" s="724" t="s">
        <v>2314</v>
      </c>
      <c r="F154" s="727"/>
      <c r="G154" s="727"/>
      <c r="H154" s="740">
        <v>0</v>
      </c>
      <c r="I154" s="727">
        <v>3</v>
      </c>
      <c r="J154" s="727">
        <v>463.08000000000004</v>
      </c>
      <c r="K154" s="740">
        <v>1</v>
      </c>
      <c r="L154" s="727">
        <v>3</v>
      </c>
      <c r="M154" s="728">
        <v>463.08000000000004</v>
      </c>
    </row>
    <row r="155" spans="1:13" ht="14.4" customHeight="1" x14ac:dyDescent="0.3">
      <c r="A155" s="723" t="s">
        <v>2435</v>
      </c>
      <c r="B155" s="724" t="s">
        <v>2237</v>
      </c>
      <c r="C155" s="724" t="s">
        <v>1061</v>
      </c>
      <c r="D155" s="724" t="s">
        <v>1062</v>
      </c>
      <c r="E155" s="724" t="s">
        <v>2238</v>
      </c>
      <c r="F155" s="727"/>
      <c r="G155" s="727"/>
      <c r="H155" s="740">
        <v>0</v>
      </c>
      <c r="I155" s="727">
        <v>3</v>
      </c>
      <c r="J155" s="727">
        <v>675.18000000000006</v>
      </c>
      <c r="K155" s="740">
        <v>1</v>
      </c>
      <c r="L155" s="727">
        <v>3</v>
      </c>
      <c r="M155" s="728">
        <v>675.18000000000006</v>
      </c>
    </row>
    <row r="156" spans="1:13" ht="14.4" customHeight="1" x14ac:dyDescent="0.3">
      <c r="A156" s="723" t="s">
        <v>2435</v>
      </c>
      <c r="B156" s="724" t="s">
        <v>2323</v>
      </c>
      <c r="C156" s="724" t="s">
        <v>2651</v>
      </c>
      <c r="D156" s="724" t="s">
        <v>1528</v>
      </c>
      <c r="E156" s="724" t="s">
        <v>2652</v>
      </c>
      <c r="F156" s="727"/>
      <c r="G156" s="727"/>
      <c r="H156" s="740">
        <v>0</v>
      </c>
      <c r="I156" s="727">
        <v>4</v>
      </c>
      <c r="J156" s="727">
        <v>193.68</v>
      </c>
      <c r="K156" s="740">
        <v>1</v>
      </c>
      <c r="L156" s="727">
        <v>4</v>
      </c>
      <c r="M156" s="728">
        <v>193.68</v>
      </c>
    </row>
    <row r="157" spans="1:13" ht="14.4" customHeight="1" x14ac:dyDescent="0.3">
      <c r="A157" s="723" t="s">
        <v>2435</v>
      </c>
      <c r="B157" s="724" t="s">
        <v>2262</v>
      </c>
      <c r="C157" s="724" t="s">
        <v>999</v>
      </c>
      <c r="D157" s="724" t="s">
        <v>2263</v>
      </c>
      <c r="E157" s="724" t="s">
        <v>2264</v>
      </c>
      <c r="F157" s="727"/>
      <c r="G157" s="727"/>
      <c r="H157" s="740"/>
      <c r="I157" s="727">
        <v>2</v>
      </c>
      <c r="J157" s="727">
        <v>0</v>
      </c>
      <c r="K157" s="740"/>
      <c r="L157" s="727">
        <v>2</v>
      </c>
      <c r="M157" s="728">
        <v>0</v>
      </c>
    </row>
    <row r="158" spans="1:13" ht="14.4" customHeight="1" x14ac:dyDescent="0.3">
      <c r="A158" s="723" t="s">
        <v>2435</v>
      </c>
      <c r="B158" s="724" t="s">
        <v>4101</v>
      </c>
      <c r="C158" s="724" t="s">
        <v>3600</v>
      </c>
      <c r="D158" s="724" t="s">
        <v>3601</v>
      </c>
      <c r="E158" s="724" t="s">
        <v>3602</v>
      </c>
      <c r="F158" s="727">
        <v>21</v>
      </c>
      <c r="G158" s="727">
        <v>1358.82</v>
      </c>
      <c r="H158" s="740">
        <v>1</v>
      </c>
      <c r="I158" s="727"/>
      <c r="J158" s="727"/>
      <c r="K158" s="740">
        <v>0</v>
      </c>
      <c r="L158" s="727">
        <v>21</v>
      </c>
      <c r="M158" s="728">
        <v>1358.82</v>
      </c>
    </row>
    <row r="159" spans="1:13" ht="14.4" customHeight="1" x14ac:dyDescent="0.3">
      <c r="A159" s="723" t="s">
        <v>2435</v>
      </c>
      <c r="B159" s="724" t="s">
        <v>2273</v>
      </c>
      <c r="C159" s="724" t="s">
        <v>1051</v>
      </c>
      <c r="D159" s="724" t="s">
        <v>1052</v>
      </c>
      <c r="E159" s="724" t="s">
        <v>2274</v>
      </c>
      <c r="F159" s="727"/>
      <c r="G159" s="727"/>
      <c r="H159" s="740"/>
      <c r="I159" s="727">
        <v>4</v>
      </c>
      <c r="J159" s="727">
        <v>0</v>
      </c>
      <c r="K159" s="740"/>
      <c r="L159" s="727">
        <v>4</v>
      </c>
      <c r="M159" s="728">
        <v>0</v>
      </c>
    </row>
    <row r="160" spans="1:13" ht="14.4" customHeight="1" x14ac:dyDescent="0.3">
      <c r="A160" s="723" t="s">
        <v>2435</v>
      </c>
      <c r="B160" s="724" t="s">
        <v>2273</v>
      </c>
      <c r="C160" s="724" t="s">
        <v>3603</v>
      </c>
      <c r="D160" s="724" t="s">
        <v>3604</v>
      </c>
      <c r="E160" s="724" t="s">
        <v>2274</v>
      </c>
      <c r="F160" s="727">
        <v>2</v>
      </c>
      <c r="G160" s="727">
        <v>0</v>
      </c>
      <c r="H160" s="740"/>
      <c r="I160" s="727"/>
      <c r="J160" s="727"/>
      <c r="K160" s="740"/>
      <c r="L160" s="727">
        <v>2</v>
      </c>
      <c r="M160" s="728">
        <v>0</v>
      </c>
    </row>
    <row r="161" spans="1:13" ht="14.4" customHeight="1" x14ac:dyDescent="0.3">
      <c r="A161" s="723" t="s">
        <v>2435</v>
      </c>
      <c r="B161" s="724" t="s">
        <v>2192</v>
      </c>
      <c r="C161" s="724" t="s">
        <v>1035</v>
      </c>
      <c r="D161" s="724" t="s">
        <v>2193</v>
      </c>
      <c r="E161" s="724" t="s">
        <v>2194</v>
      </c>
      <c r="F161" s="727"/>
      <c r="G161" s="727"/>
      <c r="H161" s="740">
        <v>0</v>
      </c>
      <c r="I161" s="727">
        <v>1</v>
      </c>
      <c r="J161" s="727">
        <v>133.94</v>
      </c>
      <c r="K161" s="740">
        <v>1</v>
      </c>
      <c r="L161" s="727">
        <v>1</v>
      </c>
      <c r="M161" s="728">
        <v>133.94</v>
      </c>
    </row>
    <row r="162" spans="1:13" ht="14.4" customHeight="1" x14ac:dyDescent="0.3">
      <c r="A162" s="723" t="s">
        <v>2436</v>
      </c>
      <c r="B162" s="724" t="s">
        <v>4102</v>
      </c>
      <c r="C162" s="724" t="s">
        <v>3612</v>
      </c>
      <c r="D162" s="724" t="s">
        <v>3613</v>
      </c>
      <c r="E162" s="724" t="s">
        <v>3181</v>
      </c>
      <c r="F162" s="727"/>
      <c r="G162" s="727"/>
      <c r="H162" s="740">
        <v>0</v>
      </c>
      <c r="I162" s="727">
        <v>3</v>
      </c>
      <c r="J162" s="727">
        <v>138.75</v>
      </c>
      <c r="K162" s="740">
        <v>1</v>
      </c>
      <c r="L162" s="727">
        <v>3</v>
      </c>
      <c r="M162" s="728">
        <v>138.75</v>
      </c>
    </row>
    <row r="163" spans="1:13" ht="14.4" customHeight="1" x14ac:dyDescent="0.3">
      <c r="A163" s="723" t="s">
        <v>2436</v>
      </c>
      <c r="B163" s="724" t="s">
        <v>4094</v>
      </c>
      <c r="C163" s="724" t="s">
        <v>3614</v>
      </c>
      <c r="D163" s="724" t="s">
        <v>3615</v>
      </c>
      <c r="E163" s="724" t="s">
        <v>3616</v>
      </c>
      <c r="F163" s="727">
        <v>2</v>
      </c>
      <c r="G163" s="727">
        <v>600.66</v>
      </c>
      <c r="H163" s="740">
        <v>1</v>
      </c>
      <c r="I163" s="727"/>
      <c r="J163" s="727"/>
      <c r="K163" s="740">
        <v>0</v>
      </c>
      <c r="L163" s="727">
        <v>2</v>
      </c>
      <c r="M163" s="728">
        <v>600.66</v>
      </c>
    </row>
    <row r="164" spans="1:13" ht="14.4" customHeight="1" x14ac:dyDescent="0.3">
      <c r="A164" s="723" t="s">
        <v>2436</v>
      </c>
      <c r="B164" s="724" t="s">
        <v>2224</v>
      </c>
      <c r="C164" s="724" t="s">
        <v>3620</v>
      </c>
      <c r="D164" s="724" t="s">
        <v>3621</v>
      </c>
      <c r="E164" s="724" t="s">
        <v>3622</v>
      </c>
      <c r="F164" s="727"/>
      <c r="G164" s="727"/>
      <c r="H164" s="740">
        <v>0</v>
      </c>
      <c r="I164" s="727">
        <v>2</v>
      </c>
      <c r="J164" s="727">
        <v>659.76</v>
      </c>
      <c r="K164" s="740">
        <v>1</v>
      </c>
      <c r="L164" s="727">
        <v>2</v>
      </c>
      <c r="M164" s="728">
        <v>659.76</v>
      </c>
    </row>
    <row r="165" spans="1:13" ht="14.4" customHeight="1" x14ac:dyDescent="0.3">
      <c r="A165" s="723" t="s">
        <v>2436</v>
      </c>
      <c r="B165" s="724" t="s">
        <v>2305</v>
      </c>
      <c r="C165" s="724" t="s">
        <v>3632</v>
      </c>
      <c r="D165" s="724" t="s">
        <v>2306</v>
      </c>
      <c r="E165" s="724" t="s">
        <v>3633</v>
      </c>
      <c r="F165" s="727"/>
      <c r="G165" s="727"/>
      <c r="H165" s="740">
        <v>0</v>
      </c>
      <c r="I165" s="727">
        <v>1</v>
      </c>
      <c r="J165" s="727">
        <v>353.18</v>
      </c>
      <c r="K165" s="740">
        <v>1</v>
      </c>
      <c r="L165" s="727">
        <v>1</v>
      </c>
      <c r="M165" s="728">
        <v>353.18</v>
      </c>
    </row>
    <row r="166" spans="1:13" ht="14.4" customHeight="1" x14ac:dyDescent="0.3">
      <c r="A166" s="723" t="s">
        <v>2436</v>
      </c>
      <c r="B166" s="724" t="s">
        <v>2273</v>
      </c>
      <c r="C166" s="724" t="s">
        <v>590</v>
      </c>
      <c r="D166" s="724" t="s">
        <v>2275</v>
      </c>
      <c r="E166" s="724" t="s">
        <v>2276</v>
      </c>
      <c r="F166" s="727">
        <v>2</v>
      </c>
      <c r="G166" s="727">
        <v>0</v>
      </c>
      <c r="H166" s="740"/>
      <c r="I166" s="727"/>
      <c r="J166" s="727"/>
      <c r="K166" s="740"/>
      <c r="L166" s="727">
        <v>2</v>
      </c>
      <c r="M166" s="728">
        <v>0</v>
      </c>
    </row>
    <row r="167" spans="1:13" ht="14.4" customHeight="1" x14ac:dyDescent="0.3">
      <c r="A167" s="723" t="s">
        <v>2437</v>
      </c>
      <c r="B167" s="724" t="s">
        <v>2195</v>
      </c>
      <c r="C167" s="724" t="s">
        <v>2495</v>
      </c>
      <c r="D167" s="724" t="s">
        <v>1048</v>
      </c>
      <c r="E167" s="724" t="s">
        <v>2380</v>
      </c>
      <c r="F167" s="727"/>
      <c r="G167" s="727"/>
      <c r="H167" s="740"/>
      <c r="I167" s="727">
        <v>2</v>
      </c>
      <c r="J167" s="727">
        <v>0</v>
      </c>
      <c r="K167" s="740"/>
      <c r="L167" s="727">
        <v>2</v>
      </c>
      <c r="M167" s="728">
        <v>0</v>
      </c>
    </row>
    <row r="168" spans="1:13" ht="14.4" customHeight="1" x14ac:dyDescent="0.3">
      <c r="A168" s="723" t="s">
        <v>2437</v>
      </c>
      <c r="B168" s="724" t="s">
        <v>2344</v>
      </c>
      <c r="C168" s="724" t="s">
        <v>1807</v>
      </c>
      <c r="D168" s="724" t="s">
        <v>2345</v>
      </c>
      <c r="E168" s="724" t="s">
        <v>2346</v>
      </c>
      <c r="F168" s="727"/>
      <c r="G168" s="727"/>
      <c r="H168" s="740">
        <v>0</v>
      </c>
      <c r="I168" s="727">
        <v>2</v>
      </c>
      <c r="J168" s="727">
        <v>32.18</v>
      </c>
      <c r="K168" s="740">
        <v>1</v>
      </c>
      <c r="L168" s="727">
        <v>2</v>
      </c>
      <c r="M168" s="728">
        <v>32.18</v>
      </c>
    </row>
    <row r="169" spans="1:13" ht="14.4" customHeight="1" x14ac:dyDescent="0.3">
      <c r="A169" s="723" t="s">
        <v>2437</v>
      </c>
      <c r="B169" s="724" t="s">
        <v>2237</v>
      </c>
      <c r="C169" s="724" t="s">
        <v>1623</v>
      </c>
      <c r="D169" s="724" t="s">
        <v>1062</v>
      </c>
      <c r="E169" s="724" t="s">
        <v>2314</v>
      </c>
      <c r="F169" s="727"/>
      <c r="G169" s="727"/>
      <c r="H169" s="740">
        <v>0</v>
      </c>
      <c r="I169" s="727">
        <v>1</v>
      </c>
      <c r="J169" s="727">
        <v>154.36000000000001</v>
      </c>
      <c r="K169" s="740">
        <v>1</v>
      </c>
      <c r="L169" s="727">
        <v>1</v>
      </c>
      <c r="M169" s="728">
        <v>154.36000000000001</v>
      </c>
    </row>
    <row r="170" spans="1:13" ht="14.4" customHeight="1" x14ac:dyDescent="0.3">
      <c r="A170" s="723" t="s">
        <v>2437</v>
      </c>
      <c r="B170" s="724" t="s">
        <v>2237</v>
      </c>
      <c r="C170" s="724" t="s">
        <v>1061</v>
      </c>
      <c r="D170" s="724" t="s">
        <v>1062</v>
      </c>
      <c r="E170" s="724" t="s">
        <v>2238</v>
      </c>
      <c r="F170" s="727"/>
      <c r="G170" s="727"/>
      <c r="H170" s="740">
        <v>0</v>
      </c>
      <c r="I170" s="727">
        <v>4</v>
      </c>
      <c r="J170" s="727">
        <v>900.24</v>
      </c>
      <c r="K170" s="740">
        <v>1</v>
      </c>
      <c r="L170" s="727">
        <v>4</v>
      </c>
      <c r="M170" s="728">
        <v>900.24</v>
      </c>
    </row>
    <row r="171" spans="1:13" ht="14.4" customHeight="1" x14ac:dyDescent="0.3">
      <c r="A171" s="723" t="s">
        <v>2438</v>
      </c>
      <c r="B171" s="724" t="s">
        <v>2188</v>
      </c>
      <c r="C171" s="724" t="s">
        <v>3986</v>
      </c>
      <c r="D171" s="724" t="s">
        <v>2190</v>
      </c>
      <c r="E171" s="724" t="s">
        <v>2572</v>
      </c>
      <c r="F171" s="727"/>
      <c r="G171" s="727"/>
      <c r="H171" s="740">
        <v>0</v>
      </c>
      <c r="I171" s="727">
        <v>8</v>
      </c>
      <c r="J171" s="727">
        <v>1646.72</v>
      </c>
      <c r="K171" s="740">
        <v>1</v>
      </c>
      <c r="L171" s="727">
        <v>8</v>
      </c>
      <c r="M171" s="728">
        <v>1646.72</v>
      </c>
    </row>
    <row r="172" spans="1:13" ht="14.4" customHeight="1" x14ac:dyDescent="0.3">
      <c r="A172" s="723" t="s">
        <v>2438</v>
      </c>
      <c r="B172" s="724" t="s">
        <v>2188</v>
      </c>
      <c r="C172" s="724" t="s">
        <v>2569</v>
      </c>
      <c r="D172" s="724" t="s">
        <v>2190</v>
      </c>
      <c r="E172" s="724" t="s">
        <v>2570</v>
      </c>
      <c r="F172" s="727"/>
      <c r="G172" s="727"/>
      <c r="H172" s="740"/>
      <c r="I172" s="727">
        <v>1</v>
      </c>
      <c r="J172" s="727">
        <v>0</v>
      </c>
      <c r="K172" s="740"/>
      <c r="L172" s="727">
        <v>1</v>
      </c>
      <c r="M172" s="728">
        <v>0</v>
      </c>
    </row>
    <row r="173" spans="1:13" ht="14.4" customHeight="1" x14ac:dyDescent="0.3">
      <c r="A173" s="723" t="s">
        <v>2438</v>
      </c>
      <c r="B173" s="724" t="s">
        <v>2188</v>
      </c>
      <c r="C173" s="724" t="s">
        <v>3987</v>
      </c>
      <c r="D173" s="724" t="s">
        <v>2190</v>
      </c>
      <c r="E173" s="724" t="s">
        <v>3497</v>
      </c>
      <c r="F173" s="727"/>
      <c r="G173" s="727"/>
      <c r="H173" s="740">
        <v>0</v>
      </c>
      <c r="I173" s="727">
        <v>2</v>
      </c>
      <c r="J173" s="727">
        <v>602.4</v>
      </c>
      <c r="K173" s="740">
        <v>1</v>
      </c>
      <c r="L173" s="727">
        <v>2</v>
      </c>
      <c r="M173" s="728">
        <v>602.4</v>
      </c>
    </row>
    <row r="174" spans="1:13" ht="14.4" customHeight="1" x14ac:dyDescent="0.3">
      <c r="A174" s="723" t="s">
        <v>2438</v>
      </c>
      <c r="B174" s="724" t="s">
        <v>2188</v>
      </c>
      <c r="C174" s="724" t="s">
        <v>2571</v>
      </c>
      <c r="D174" s="724" t="s">
        <v>2190</v>
      </c>
      <c r="E174" s="724" t="s">
        <v>2572</v>
      </c>
      <c r="F174" s="727"/>
      <c r="G174" s="727"/>
      <c r="H174" s="740">
        <v>0</v>
      </c>
      <c r="I174" s="727">
        <v>2</v>
      </c>
      <c r="J174" s="727">
        <v>411.68</v>
      </c>
      <c r="K174" s="740">
        <v>1</v>
      </c>
      <c r="L174" s="727">
        <v>2</v>
      </c>
      <c r="M174" s="728">
        <v>411.68</v>
      </c>
    </row>
    <row r="175" spans="1:13" ht="14.4" customHeight="1" x14ac:dyDescent="0.3">
      <c r="A175" s="723" t="s">
        <v>2438</v>
      </c>
      <c r="B175" s="724" t="s">
        <v>2200</v>
      </c>
      <c r="C175" s="724" t="s">
        <v>2453</v>
      </c>
      <c r="D175" s="724" t="s">
        <v>1068</v>
      </c>
      <c r="E175" s="724" t="s">
        <v>2204</v>
      </c>
      <c r="F175" s="727"/>
      <c r="G175" s="727"/>
      <c r="H175" s="740">
        <v>0</v>
      </c>
      <c r="I175" s="727">
        <v>3</v>
      </c>
      <c r="J175" s="727">
        <v>1472.67</v>
      </c>
      <c r="K175" s="740">
        <v>1</v>
      </c>
      <c r="L175" s="727">
        <v>3</v>
      </c>
      <c r="M175" s="728">
        <v>1472.67</v>
      </c>
    </row>
    <row r="176" spans="1:13" ht="14.4" customHeight="1" x14ac:dyDescent="0.3">
      <c r="A176" s="723" t="s">
        <v>2438</v>
      </c>
      <c r="B176" s="724" t="s">
        <v>2200</v>
      </c>
      <c r="C176" s="724" t="s">
        <v>2496</v>
      </c>
      <c r="D176" s="724" t="s">
        <v>1068</v>
      </c>
      <c r="E176" s="724" t="s">
        <v>2203</v>
      </c>
      <c r="F176" s="727"/>
      <c r="G176" s="727"/>
      <c r="H176" s="740">
        <v>0</v>
      </c>
      <c r="I176" s="727">
        <v>4</v>
      </c>
      <c r="J176" s="727">
        <v>2945.32</v>
      </c>
      <c r="K176" s="740">
        <v>1</v>
      </c>
      <c r="L176" s="727">
        <v>4</v>
      </c>
      <c r="M176" s="728">
        <v>2945.32</v>
      </c>
    </row>
    <row r="177" spans="1:13" ht="14.4" customHeight="1" x14ac:dyDescent="0.3">
      <c r="A177" s="723" t="s">
        <v>2438</v>
      </c>
      <c r="B177" s="724" t="s">
        <v>2200</v>
      </c>
      <c r="C177" s="724" t="s">
        <v>1502</v>
      </c>
      <c r="D177" s="724" t="s">
        <v>1068</v>
      </c>
      <c r="E177" s="724" t="s">
        <v>2293</v>
      </c>
      <c r="F177" s="727"/>
      <c r="G177" s="727"/>
      <c r="H177" s="740">
        <v>0</v>
      </c>
      <c r="I177" s="727">
        <v>1</v>
      </c>
      <c r="J177" s="727">
        <v>923.74</v>
      </c>
      <c r="K177" s="740">
        <v>1</v>
      </c>
      <c r="L177" s="727">
        <v>1</v>
      </c>
      <c r="M177" s="728">
        <v>923.74</v>
      </c>
    </row>
    <row r="178" spans="1:13" ht="14.4" customHeight="1" x14ac:dyDescent="0.3">
      <c r="A178" s="723" t="s">
        <v>2438</v>
      </c>
      <c r="B178" s="724" t="s">
        <v>2219</v>
      </c>
      <c r="C178" s="724" t="s">
        <v>1017</v>
      </c>
      <c r="D178" s="724" t="s">
        <v>1018</v>
      </c>
      <c r="E178" s="724" t="s">
        <v>2220</v>
      </c>
      <c r="F178" s="727"/>
      <c r="G178" s="727"/>
      <c r="H178" s="740">
        <v>0</v>
      </c>
      <c r="I178" s="727">
        <v>2</v>
      </c>
      <c r="J178" s="727">
        <v>17.579999999999998</v>
      </c>
      <c r="K178" s="740">
        <v>1</v>
      </c>
      <c r="L178" s="727">
        <v>2</v>
      </c>
      <c r="M178" s="728">
        <v>17.579999999999998</v>
      </c>
    </row>
    <row r="179" spans="1:13" ht="14.4" customHeight="1" x14ac:dyDescent="0.3">
      <c r="A179" s="723" t="s">
        <v>2438</v>
      </c>
      <c r="B179" s="724" t="s">
        <v>2230</v>
      </c>
      <c r="C179" s="724" t="s">
        <v>3681</v>
      </c>
      <c r="D179" s="724" t="s">
        <v>3682</v>
      </c>
      <c r="E179" s="724" t="s">
        <v>3683</v>
      </c>
      <c r="F179" s="727"/>
      <c r="G179" s="727"/>
      <c r="H179" s="740">
        <v>0</v>
      </c>
      <c r="I179" s="727">
        <v>2</v>
      </c>
      <c r="J179" s="727">
        <v>237.08</v>
      </c>
      <c r="K179" s="740">
        <v>1</v>
      </c>
      <c r="L179" s="727">
        <v>2</v>
      </c>
      <c r="M179" s="728">
        <v>237.08</v>
      </c>
    </row>
    <row r="180" spans="1:13" ht="14.4" customHeight="1" x14ac:dyDescent="0.3">
      <c r="A180" s="723" t="s">
        <v>2438</v>
      </c>
      <c r="B180" s="724" t="s">
        <v>2237</v>
      </c>
      <c r="C180" s="724" t="s">
        <v>1061</v>
      </c>
      <c r="D180" s="724" t="s">
        <v>1062</v>
      </c>
      <c r="E180" s="724" t="s">
        <v>2238</v>
      </c>
      <c r="F180" s="727"/>
      <c r="G180" s="727"/>
      <c r="H180" s="740">
        <v>0</v>
      </c>
      <c r="I180" s="727">
        <v>1</v>
      </c>
      <c r="J180" s="727">
        <v>225.06</v>
      </c>
      <c r="K180" s="740">
        <v>1</v>
      </c>
      <c r="L180" s="727">
        <v>1</v>
      </c>
      <c r="M180" s="728">
        <v>225.06</v>
      </c>
    </row>
    <row r="181" spans="1:13" ht="14.4" customHeight="1" x14ac:dyDescent="0.3">
      <c r="A181" s="723" t="s">
        <v>2438</v>
      </c>
      <c r="B181" s="724" t="s">
        <v>4091</v>
      </c>
      <c r="C181" s="724" t="s">
        <v>2659</v>
      </c>
      <c r="D181" s="724" t="s">
        <v>2660</v>
      </c>
      <c r="E181" s="724" t="s">
        <v>2661</v>
      </c>
      <c r="F181" s="727"/>
      <c r="G181" s="727"/>
      <c r="H181" s="740">
        <v>0</v>
      </c>
      <c r="I181" s="727">
        <v>1</v>
      </c>
      <c r="J181" s="727">
        <v>70.540000000000006</v>
      </c>
      <c r="K181" s="740">
        <v>1</v>
      </c>
      <c r="L181" s="727">
        <v>1</v>
      </c>
      <c r="M181" s="728">
        <v>70.540000000000006</v>
      </c>
    </row>
    <row r="182" spans="1:13" ht="14.4" customHeight="1" x14ac:dyDescent="0.3">
      <c r="A182" s="723" t="s">
        <v>2438</v>
      </c>
      <c r="B182" s="724" t="s">
        <v>2255</v>
      </c>
      <c r="C182" s="724" t="s">
        <v>1630</v>
      </c>
      <c r="D182" s="724" t="s">
        <v>2315</v>
      </c>
      <c r="E182" s="724" t="s">
        <v>2316</v>
      </c>
      <c r="F182" s="727"/>
      <c r="G182" s="727"/>
      <c r="H182" s="740">
        <v>0</v>
      </c>
      <c r="I182" s="727">
        <v>8</v>
      </c>
      <c r="J182" s="727">
        <v>25854.48</v>
      </c>
      <c r="K182" s="740">
        <v>1</v>
      </c>
      <c r="L182" s="727">
        <v>8</v>
      </c>
      <c r="M182" s="728">
        <v>25854.48</v>
      </c>
    </row>
    <row r="183" spans="1:13" ht="14.4" customHeight="1" x14ac:dyDescent="0.3">
      <c r="A183" s="723" t="s">
        <v>2438</v>
      </c>
      <c r="B183" s="724" t="s">
        <v>2262</v>
      </c>
      <c r="C183" s="724" t="s">
        <v>999</v>
      </c>
      <c r="D183" s="724" t="s">
        <v>2263</v>
      </c>
      <c r="E183" s="724" t="s">
        <v>2264</v>
      </c>
      <c r="F183" s="727"/>
      <c r="G183" s="727"/>
      <c r="H183" s="740"/>
      <c r="I183" s="727">
        <v>12</v>
      </c>
      <c r="J183" s="727">
        <v>0</v>
      </c>
      <c r="K183" s="740"/>
      <c r="L183" s="727">
        <v>12</v>
      </c>
      <c r="M183" s="728">
        <v>0</v>
      </c>
    </row>
    <row r="184" spans="1:13" ht="14.4" customHeight="1" x14ac:dyDescent="0.3">
      <c r="A184" s="723" t="s">
        <v>2438</v>
      </c>
      <c r="B184" s="724" t="s">
        <v>4092</v>
      </c>
      <c r="C184" s="724" t="s">
        <v>3988</v>
      </c>
      <c r="D184" s="724" t="s">
        <v>3969</v>
      </c>
      <c r="E184" s="724" t="s">
        <v>3989</v>
      </c>
      <c r="F184" s="727"/>
      <c r="G184" s="727"/>
      <c r="H184" s="740">
        <v>0</v>
      </c>
      <c r="I184" s="727">
        <v>8</v>
      </c>
      <c r="J184" s="727">
        <v>1161.2</v>
      </c>
      <c r="K184" s="740">
        <v>1</v>
      </c>
      <c r="L184" s="727">
        <v>8</v>
      </c>
      <c r="M184" s="728">
        <v>1161.2</v>
      </c>
    </row>
    <row r="185" spans="1:13" ht="14.4" customHeight="1" x14ac:dyDescent="0.3">
      <c r="A185" s="723" t="s">
        <v>2438</v>
      </c>
      <c r="B185" s="724" t="s">
        <v>2273</v>
      </c>
      <c r="C185" s="724" t="s">
        <v>1051</v>
      </c>
      <c r="D185" s="724" t="s">
        <v>1052</v>
      </c>
      <c r="E185" s="724" t="s">
        <v>2274</v>
      </c>
      <c r="F185" s="727"/>
      <c r="G185" s="727"/>
      <c r="H185" s="740"/>
      <c r="I185" s="727">
        <v>2</v>
      </c>
      <c r="J185" s="727">
        <v>0</v>
      </c>
      <c r="K185" s="740"/>
      <c r="L185" s="727">
        <v>2</v>
      </c>
      <c r="M185" s="728">
        <v>0</v>
      </c>
    </row>
    <row r="186" spans="1:13" ht="14.4" customHeight="1" x14ac:dyDescent="0.3">
      <c r="A186" s="723" t="s">
        <v>2438</v>
      </c>
      <c r="B186" s="724" t="s">
        <v>2273</v>
      </c>
      <c r="C186" s="724" t="s">
        <v>1837</v>
      </c>
      <c r="D186" s="724" t="s">
        <v>1052</v>
      </c>
      <c r="E186" s="724" t="s">
        <v>2369</v>
      </c>
      <c r="F186" s="727"/>
      <c r="G186" s="727"/>
      <c r="H186" s="740"/>
      <c r="I186" s="727">
        <v>2</v>
      </c>
      <c r="J186" s="727">
        <v>0</v>
      </c>
      <c r="K186" s="740"/>
      <c r="L186" s="727">
        <v>2</v>
      </c>
      <c r="M186" s="728">
        <v>0</v>
      </c>
    </row>
    <row r="187" spans="1:13" ht="14.4" customHeight="1" x14ac:dyDescent="0.3">
      <c r="A187" s="723" t="s">
        <v>2438</v>
      </c>
      <c r="B187" s="724" t="s">
        <v>2282</v>
      </c>
      <c r="C187" s="724" t="s">
        <v>3676</v>
      </c>
      <c r="D187" s="724" t="s">
        <v>1008</v>
      </c>
      <c r="E187" s="724" t="s">
        <v>3633</v>
      </c>
      <c r="F187" s="727"/>
      <c r="G187" s="727"/>
      <c r="H187" s="740">
        <v>0</v>
      </c>
      <c r="I187" s="727">
        <v>1</v>
      </c>
      <c r="J187" s="727">
        <v>207.45</v>
      </c>
      <c r="K187" s="740">
        <v>1</v>
      </c>
      <c r="L187" s="727">
        <v>1</v>
      </c>
      <c r="M187" s="728">
        <v>207.45</v>
      </c>
    </row>
    <row r="188" spans="1:13" ht="14.4" customHeight="1" x14ac:dyDescent="0.3">
      <c r="A188" s="723" t="s">
        <v>2438</v>
      </c>
      <c r="B188" s="724" t="s">
        <v>2373</v>
      </c>
      <c r="C188" s="724" t="s">
        <v>1843</v>
      </c>
      <c r="D188" s="724" t="s">
        <v>2374</v>
      </c>
      <c r="E188" s="724" t="s">
        <v>2218</v>
      </c>
      <c r="F188" s="727"/>
      <c r="G188" s="727"/>
      <c r="H188" s="740">
        <v>0</v>
      </c>
      <c r="I188" s="727">
        <v>2</v>
      </c>
      <c r="J188" s="727">
        <v>138.32</v>
      </c>
      <c r="K188" s="740">
        <v>1</v>
      </c>
      <c r="L188" s="727">
        <v>2</v>
      </c>
      <c r="M188" s="728">
        <v>138.32</v>
      </c>
    </row>
    <row r="189" spans="1:13" ht="14.4" customHeight="1" x14ac:dyDescent="0.3">
      <c r="A189" s="723" t="s">
        <v>2438</v>
      </c>
      <c r="B189" s="724" t="s">
        <v>2192</v>
      </c>
      <c r="C189" s="724" t="s">
        <v>1035</v>
      </c>
      <c r="D189" s="724" t="s">
        <v>2193</v>
      </c>
      <c r="E189" s="724" t="s">
        <v>2194</v>
      </c>
      <c r="F189" s="727"/>
      <c r="G189" s="727"/>
      <c r="H189" s="740">
        <v>0</v>
      </c>
      <c r="I189" s="727">
        <v>38</v>
      </c>
      <c r="J189" s="727">
        <v>5089.7200000000012</v>
      </c>
      <c r="K189" s="740">
        <v>1</v>
      </c>
      <c r="L189" s="727">
        <v>38</v>
      </c>
      <c r="M189" s="728">
        <v>5089.7200000000012</v>
      </c>
    </row>
    <row r="190" spans="1:13" ht="14.4" customHeight="1" x14ac:dyDescent="0.3">
      <c r="A190" s="723" t="s">
        <v>2439</v>
      </c>
      <c r="B190" s="724" t="s">
        <v>2200</v>
      </c>
      <c r="C190" s="724" t="s">
        <v>1067</v>
      </c>
      <c r="D190" s="724" t="s">
        <v>1068</v>
      </c>
      <c r="E190" s="724" t="s">
        <v>2204</v>
      </c>
      <c r="F190" s="727"/>
      <c r="G190" s="727"/>
      <c r="H190" s="740">
        <v>0</v>
      </c>
      <c r="I190" s="727">
        <v>1</v>
      </c>
      <c r="J190" s="727">
        <v>490.89</v>
      </c>
      <c r="K190" s="740">
        <v>1</v>
      </c>
      <c r="L190" s="727">
        <v>1</v>
      </c>
      <c r="M190" s="728">
        <v>490.89</v>
      </c>
    </row>
    <row r="191" spans="1:13" ht="14.4" customHeight="1" x14ac:dyDescent="0.3">
      <c r="A191" s="723" t="s">
        <v>2440</v>
      </c>
      <c r="B191" s="724" t="s">
        <v>2230</v>
      </c>
      <c r="C191" s="724" t="s">
        <v>1028</v>
      </c>
      <c r="D191" s="724" t="s">
        <v>2232</v>
      </c>
      <c r="E191" s="724" t="s">
        <v>2233</v>
      </c>
      <c r="F191" s="727"/>
      <c r="G191" s="727"/>
      <c r="H191" s="740">
        <v>0</v>
      </c>
      <c r="I191" s="727">
        <v>1</v>
      </c>
      <c r="J191" s="727">
        <v>46.07</v>
      </c>
      <c r="K191" s="740">
        <v>1</v>
      </c>
      <c r="L191" s="727">
        <v>1</v>
      </c>
      <c r="M191" s="728">
        <v>46.07</v>
      </c>
    </row>
    <row r="192" spans="1:13" ht="14.4" customHeight="1" x14ac:dyDescent="0.3">
      <c r="A192" s="723" t="s">
        <v>2440</v>
      </c>
      <c r="B192" s="724" t="s">
        <v>2237</v>
      </c>
      <c r="C192" s="724" t="s">
        <v>1182</v>
      </c>
      <c r="D192" s="724" t="s">
        <v>2239</v>
      </c>
      <c r="E192" s="724" t="s">
        <v>2240</v>
      </c>
      <c r="F192" s="727"/>
      <c r="G192" s="727"/>
      <c r="H192" s="740">
        <v>0</v>
      </c>
      <c r="I192" s="727">
        <v>1</v>
      </c>
      <c r="J192" s="727">
        <v>149.52000000000001</v>
      </c>
      <c r="K192" s="740">
        <v>1</v>
      </c>
      <c r="L192" s="727">
        <v>1</v>
      </c>
      <c r="M192" s="728">
        <v>149.52000000000001</v>
      </c>
    </row>
    <row r="193" spans="1:13" ht="14.4" customHeight="1" x14ac:dyDescent="0.3">
      <c r="A193" s="723" t="s">
        <v>2440</v>
      </c>
      <c r="B193" s="724" t="s">
        <v>2262</v>
      </c>
      <c r="C193" s="724" t="s">
        <v>999</v>
      </c>
      <c r="D193" s="724" t="s">
        <v>2263</v>
      </c>
      <c r="E193" s="724" t="s">
        <v>2264</v>
      </c>
      <c r="F193" s="727"/>
      <c r="G193" s="727"/>
      <c r="H193" s="740"/>
      <c r="I193" s="727">
        <v>2</v>
      </c>
      <c r="J193" s="727">
        <v>0</v>
      </c>
      <c r="K193" s="740"/>
      <c r="L193" s="727">
        <v>2</v>
      </c>
      <c r="M193" s="728">
        <v>0</v>
      </c>
    </row>
    <row r="194" spans="1:13" ht="14.4" customHeight="1" x14ac:dyDescent="0.3">
      <c r="A194" s="723" t="s">
        <v>2441</v>
      </c>
      <c r="B194" s="724" t="s">
        <v>2237</v>
      </c>
      <c r="C194" s="724" t="s">
        <v>1623</v>
      </c>
      <c r="D194" s="724" t="s">
        <v>1062</v>
      </c>
      <c r="E194" s="724" t="s">
        <v>2314</v>
      </c>
      <c r="F194" s="727"/>
      <c r="G194" s="727"/>
      <c r="H194" s="740">
        <v>0</v>
      </c>
      <c r="I194" s="727">
        <v>1</v>
      </c>
      <c r="J194" s="727">
        <v>154.36000000000001</v>
      </c>
      <c r="K194" s="740">
        <v>1</v>
      </c>
      <c r="L194" s="727">
        <v>1</v>
      </c>
      <c r="M194" s="728">
        <v>154.36000000000001</v>
      </c>
    </row>
    <row r="195" spans="1:13" ht="14.4" customHeight="1" x14ac:dyDescent="0.3">
      <c r="A195" s="723" t="s">
        <v>2442</v>
      </c>
      <c r="B195" s="724" t="s">
        <v>2188</v>
      </c>
      <c r="C195" s="724" t="s">
        <v>2589</v>
      </c>
      <c r="D195" s="724" t="s">
        <v>2190</v>
      </c>
      <c r="E195" s="724" t="s">
        <v>2590</v>
      </c>
      <c r="F195" s="727"/>
      <c r="G195" s="727"/>
      <c r="H195" s="740">
        <v>0</v>
      </c>
      <c r="I195" s="727">
        <v>1</v>
      </c>
      <c r="J195" s="727">
        <v>28.81</v>
      </c>
      <c r="K195" s="740">
        <v>1</v>
      </c>
      <c r="L195" s="727">
        <v>1</v>
      </c>
      <c r="M195" s="728">
        <v>28.81</v>
      </c>
    </row>
    <row r="196" spans="1:13" ht="14.4" customHeight="1" x14ac:dyDescent="0.3">
      <c r="A196" s="723" t="s">
        <v>2442</v>
      </c>
      <c r="B196" s="724" t="s">
        <v>2200</v>
      </c>
      <c r="C196" s="724" t="s">
        <v>2453</v>
      </c>
      <c r="D196" s="724" t="s">
        <v>1068</v>
      </c>
      <c r="E196" s="724" t="s">
        <v>2204</v>
      </c>
      <c r="F196" s="727"/>
      <c r="G196" s="727"/>
      <c r="H196" s="740">
        <v>0</v>
      </c>
      <c r="I196" s="727">
        <v>2</v>
      </c>
      <c r="J196" s="727">
        <v>981.78</v>
      </c>
      <c r="K196" s="740">
        <v>1</v>
      </c>
      <c r="L196" s="727">
        <v>2</v>
      </c>
      <c r="M196" s="728">
        <v>981.78</v>
      </c>
    </row>
    <row r="197" spans="1:13" ht="14.4" customHeight="1" x14ac:dyDescent="0.3">
      <c r="A197" s="723" t="s">
        <v>2442</v>
      </c>
      <c r="B197" s="724" t="s">
        <v>2344</v>
      </c>
      <c r="C197" s="724" t="s">
        <v>3716</v>
      </c>
      <c r="D197" s="724" t="s">
        <v>3717</v>
      </c>
      <c r="E197" s="724" t="s">
        <v>3718</v>
      </c>
      <c r="F197" s="727">
        <v>4</v>
      </c>
      <c r="G197" s="727">
        <v>160.88</v>
      </c>
      <c r="H197" s="740">
        <v>1</v>
      </c>
      <c r="I197" s="727"/>
      <c r="J197" s="727"/>
      <c r="K197" s="740">
        <v>0</v>
      </c>
      <c r="L197" s="727">
        <v>4</v>
      </c>
      <c r="M197" s="728">
        <v>160.88</v>
      </c>
    </row>
    <row r="198" spans="1:13" ht="14.4" customHeight="1" x14ac:dyDescent="0.3">
      <c r="A198" s="723" t="s">
        <v>2442</v>
      </c>
      <c r="B198" s="724" t="s">
        <v>2221</v>
      </c>
      <c r="C198" s="724" t="s">
        <v>1014</v>
      </c>
      <c r="D198" s="724" t="s">
        <v>2222</v>
      </c>
      <c r="E198" s="724" t="s">
        <v>2223</v>
      </c>
      <c r="F198" s="727"/>
      <c r="G198" s="727"/>
      <c r="H198" s="740">
        <v>0</v>
      </c>
      <c r="I198" s="727">
        <v>6</v>
      </c>
      <c r="J198" s="727">
        <v>437.28</v>
      </c>
      <c r="K198" s="740">
        <v>1</v>
      </c>
      <c r="L198" s="727">
        <v>6</v>
      </c>
      <c r="M198" s="728">
        <v>437.28</v>
      </c>
    </row>
    <row r="199" spans="1:13" ht="14.4" customHeight="1" x14ac:dyDescent="0.3">
      <c r="A199" s="723" t="s">
        <v>2442</v>
      </c>
      <c r="B199" s="724" t="s">
        <v>2237</v>
      </c>
      <c r="C199" s="724" t="s">
        <v>1623</v>
      </c>
      <c r="D199" s="724" t="s">
        <v>1062</v>
      </c>
      <c r="E199" s="724" t="s">
        <v>2314</v>
      </c>
      <c r="F199" s="727"/>
      <c r="G199" s="727"/>
      <c r="H199" s="740">
        <v>0</v>
      </c>
      <c r="I199" s="727">
        <v>1</v>
      </c>
      <c r="J199" s="727">
        <v>154.36000000000001</v>
      </c>
      <c r="K199" s="740">
        <v>1</v>
      </c>
      <c r="L199" s="727">
        <v>1</v>
      </c>
      <c r="M199" s="728">
        <v>154.36000000000001</v>
      </c>
    </row>
    <row r="200" spans="1:13" ht="14.4" customHeight="1" x14ac:dyDescent="0.3">
      <c r="A200" s="723" t="s">
        <v>2442</v>
      </c>
      <c r="B200" s="724" t="s">
        <v>2262</v>
      </c>
      <c r="C200" s="724" t="s">
        <v>999</v>
      </c>
      <c r="D200" s="724" t="s">
        <v>2263</v>
      </c>
      <c r="E200" s="724" t="s">
        <v>2264</v>
      </c>
      <c r="F200" s="727"/>
      <c r="G200" s="727"/>
      <c r="H200" s="740"/>
      <c r="I200" s="727">
        <v>6</v>
      </c>
      <c r="J200" s="727">
        <v>0</v>
      </c>
      <c r="K200" s="740"/>
      <c r="L200" s="727">
        <v>6</v>
      </c>
      <c r="M200" s="728">
        <v>0</v>
      </c>
    </row>
    <row r="201" spans="1:13" ht="14.4" customHeight="1" x14ac:dyDescent="0.3">
      <c r="A201" s="723" t="s">
        <v>2442</v>
      </c>
      <c r="B201" s="724" t="s">
        <v>2365</v>
      </c>
      <c r="C201" s="724" t="s">
        <v>1840</v>
      </c>
      <c r="D201" s="724" t="s">
        <v>2366</v>
      </c>
      <c r="E201" s="724" t="s">
        <v>2367</v>
      </c>
      <c r="F201" s="727"/>
      <c r="G201" s="727"/>
      <c r="H201" s="740">
        <v>0</v>
      </c>
      <c r="I201" s="727">
        <v>4</v>
      </c>
      <c r="J201" s="727">
        <v>37.6</v>
      </c>
      <c r="K201" s="740">
        <v>1</v>
      </c>
      <c r="L201" s="727">
        <v>4</v>
      </c>
      <c r="M201" s="728">
        <v>37.6</v>
      </c>
    </row>
    <row r="202" spans="1:13" ht="14.4" customHeight="1" x14ac:dyDescent="0.3">
      <c r="A202" s="723" t="s">
        <v>2442</v>
      </c>
      <c r="B202" s="724" t="s">
        <v>2370</v>
      </c>
      <c r="C202" s="724" t="s">
        <v>3730</v>
      </c>
      <c r="D202" s="724" t="s">
        <v>2371</v>
      </c>
      <c r="E202" s="724" t="s">
        <v>4103</v>
      </c>
      <c r="F202" s="727"/>
      <c r="G202" s="727"/>
      <c r="H202" s="740"/>
      <c r="I202" s="727">
        <v>2</v>
      </c>
      <c r="J202" s="727">
        <v>0</v>
      </c>
      <c r="K202" s="740"/>
      <c r="L202" s="727">
        <v>2</v>
      </c>
      <c r="M202" s="728">
        <v>0</v>
      </c>
    </row>
    <row r="203" spans="1:13" ht="14.4" customHeight="1" x14ac:dyDescent="0.3">
      <c r="A203" s="723" t="s">
        <v>2442</v>
      </c>
      <c r="B203" s="724" t="s">
        <v>4104</v>
      </c>
      <c r="C203" s="724" t="s">
        <v>3713</v>
      </c>
      <c r="D203" s="724" t="s">
        <v>3714</v>
      </c>
      <c r="E203" s="724" t="s">
        <v>3715</v>
      </c>
      <c r="F203" s="727">
        <v>2</v>
      </c>
      <c r="G203" s="727">
        <v>2945.22</v>
      </c>
      <c r="H203" s="740">
        <v>1</v>
      </c>
      <c r="I203" s="727"/>
      <c r="J203" s="727"/>
      <c r="K203" s="740">
        <v>0</v>
      </c>
      <c r="L203" s="727">
        <v>2</v>
      </c>
      <c r="M203" s="728">
        <v>2945.22</v>
      </c>
    </row>
    <row r="204" spans="1:13" ht="14.4" customHeight="1" x14ac:dyDescent="0.3">
      <c r="A204" s="723" t="s">
        <v>2442</v>
      </c>
      <c r="B204" s="724" t="s">
        <v>2333</v>
      </c>
      <c r="C204" s="724" t="s">
        <v>1238</v>
      </c>
      <c r="D204" s="724" t="s">
        <v>1239</v>
      </c>
      <c r="E204" s="724" t="s">
        <v>2335</v>
      </c>
      <c r="F204" s="727">
        <v>2</v>
      </c>
      <c r="G204" s="727">
        <v>0</v>
      </c>
      <c r="H204" s="740"/>
      <c r="I204" s="727"/>
      <c r="J204" s="727"/>
      <c r="K204" s="740"/>
      <c r="L204" s="727">
        <v>2</v>
      </c>
      <c r="M204" s="728">
        <v>0</v>
      </c>
    </row>
    <row r="205" spans="1:13" ht="14.4" customHeight="1" x14ac:dyDescent="0.3">
      <c r="A205" s="723" t="s">
        <v>2442</v>
      </c>
      <c r="B205" s="724" t="s">
        <v>4097</v>
      </c>
      <c r="C205" s="724" t="s">
        <v>3710</v>
      </c>
      <c r="D205" s="724" t="s">
        <v>3711</v>
      </c>
      <c r="E205" s="724" t="s">
        <v>3138</v>
      </c>
      <c r="F205" s="727">
        <v>2</v>
      </c>
      <c r="G205" s="727">
        <v>414.9</v>
      </c>
      <c r="H205" s="740">
        <v>1</v>
      </c>
      <c r="I205" s="727"/>
      <c r="J205" s="727"/>
      <c r="K205" s="740">
        <v>0</v>
      </c>
      <c r="L205" s="727">
        <v>2</v>
      </c>
      <c r="M205" s="728">
        <v>414.9</v>
      </c>
    </row>
    <row r="206" spans="1:13" ht="14.4" customHeight="1" x14ac:dyDescent="0.3">
      <c r="A206" s="723" t="s">
        <v>2443</v>
      </c>
      <c r="B206" s="724" t="s">
        <v>2188</v>
      </c>
      <c r="C206" s="724" t="s">
        <v>1077</v>
      </c>
      <c r="D206" s="724" t="s">
        <v>2190</v>
      </c>
      <c r="E206" s="724" t="s">
        <v>2191</v>
      </c>
      <c r="F206" s="727"/>
      <c r="G206" s="727"/>
      <c r="H206" s="740">
        <v>0</v>
      </c>
      <c r="I206" s="727">
        <v>2</v>
      </c>
      <c r="J206" s="727">
        <v>205.86</v>
      </c>
      <c r="K206" s="740">
        <v>1</v>
      </c>
      <c r="L206" s="727">
        <v>2</v>
      </c>
      <c r="M206" s="728">
        <v>205.86</v>
      </c>
    </row>
    <row r="207" spans="1:13" ht="14.4" customHeight="1" x14ac:dyDescent="0.3">
      <c r="A207" s="723" t="s">
        <v>2443</v>
      </c>
      <c r="B207" s="724" t="s">
        <v>4090</v>
      </c>
      <c r="C207" s="724" t="s">
        <v>2618</v>
      </c>
      <c r="D207" s="724" t="s">
        <v>2619</v>
      </c>
      <c r="E207" s="724" t="s">
        <v>2620</v>
      </c>
      <c r="F207" s="727"/>
      <c r="G207" s="727"/>
      <c r="H207" s="740">
        <v>0</v>
      </c>
      <c r="I207" s="727">
        <v>4</v>
      </c>
      <c r="J207" s="727">
        <v>461.08</v>
      </c>
      <c r="K207" s="740">
        <v>1</v>
      </c>
      <c r="L207" s="727">
        <v>4</v>
      </c>
      <c r="M207" s="728">
        <v>461.08</v>
      </c>
    </row>
    <row r="208" spans="1:13" ht="14.4" customHeight="1" x14ac:dyDescent="0.3">
      <c r="A208" s="723" t="s">
        <v>2443</v>
      </c>
      <c r="B208" s="724" t="s">
        <v>2291</v>
      </c>
      <c r="C208" s="724" t="s">
        <v>3916</v>
      </c>
      <c r="D208" s="724" t="s">
        <v>3917</v>
      </c>
      <c r="E208" s="724" t="s">
        <v>3918</v>
      </c>
      <c r="F208" s="727">
        <v>2</v>
      </c>
      <c r="G208" s="727">
        <v>129.63999999999999</v>
      </c>
      <c r="H208" s="740">
        <v>1</v>
      </c>
      <c r="I208" s="727"/>
      <c r="J208" s="727"/>
      <c r="K208" s="740">
        <v>0</v>
      </c>
      <c r="L208" s="727">
        <v>2</v>
      </c>
      <c r="M208" s="728">
        <v>129.63999999999999</v>
      </c>
    </row>
    <row r="209" spans="1:13" ht="14.4" customHeight="1" x14ac:dyDescent="0.3">
      <c r="A209" s="723" t="s">
        <v>2443</v>
      </c>
      <c r="B209" s="724" t="s">
        <v>2291</v>
      </c>
      <c r="C209" s="724" t="s">
        <v>3919</v>
      </c>
      <c r="D209" s="724" t="s">
        <v>3920</v>
      </c>
      <c r="E209" s="724" t="s">
        <v>3921</v>
      </c>
      <c r="F209" s="727">
        <v>2</v>
      </c>
      <c r="G209" s="727">
        <v>146.9</v>
      </c>
      <c r="H209" s="740">
        <v>1</v>
      </c>
      <c r="I209" s="727"/>
      <c r="J209" s="727"/>
      <c r="K209" s="740">
        <v>0</v>
      </c>
      <c r="L209" s="727">
        <v>2</v>
      </c>
      <c r="M209" s="728">
        <v>146.9</v>
      </c>
    </row>
    <row r="210" spans="1:13" ht="14.4" customHeight="1" x14ac:dyDescent="0.3">
      <c r="A210" s="723" t="s">
        <v>2443</v>
      </c>
      <c r="B210" s="724" t="s">
        <v>2200</v>
      </c>
      <c r="C210" s="724" t="s">
        <v>2622</v>
      </c>
      <c r="D210" s="724" t="s">
        <v>1068</v>
      </c>
      <c r="E210" s="724" t="s">
        <v>2623</v>
      </c>
      <c r="F210" s="727"/>
      <c r="G210" s="727"/>
      <c r="H210" s="740"/>
      <c r="I210" s="727">
        <v>2</v>
      </c>
      <c r="J210" s="727">
        <v>0</v>
      </c>
      <c r="K210" s="740"/>
      <c r="L210" s="727">
        <v>2</v>
      </c>
      <c r="M210" s="728">
        <v>0</v>
      </c>
    </row>
    <row r="211" spans="1:13" ht="14.4" customHeight="1" x14ac:dyDescent="0.3">
      <c r="A211" s="723" t="s">
        <v>2443</v>
      </c>
      <c r="B211" s="724" t="s">
        <v>2200</v>
      </c>
      <c r="C211" s="724" t="s">
        <v>2453</v>
      </c>
      <c r="D211" s="724" t="s">
        <v>1068</v>
      </c>
      <c r="E211" s="724" t="s">
        <v>2204</v>
      </c>
      <c r="F211" s="727"/>
      <c r="G211" s="727"/>
      <c r="H211" s="740">
        <v>0</v>
      </c>
      <c r="I211" s="727">
        <v>2</v>
      </c>
      <c r="J211" s="727">
        <v>981.78</v>
      </c>
      <c r="K211" s="740">
        <v>1</v>
      </c>
      <c r="L211" s="727">
        <v>2</v>
      </c>
      <c r="M211" s="728">
        <v>981.78</v>
      </c>
    </row>
    <row r="212" spans="1:13" ht="14.4" customHeight="1" x14ac:dyDescent="0.3">
      <c r="A212" s="723" t="s">
        <v>2443</v>
      </c>
      <c r="B212" s="724" t="s">
        <v>2200</v>
      </c>
      <c r="C212" s="724" t="s">
        <v>2624</v>
      </c>
      <c r="D212" s="724" t="s">
        <v>2603</v>
      </c>
      <c r="E212" s="724" t="s">
        <v>4105</v>
      </c>
      <c r="F212" s="727"/>
      <c r="G212" s="727"/>
      <c r="H212" s="740">
        <v>0</v>
      </c>
      <c r="I212" s="727">
        <v>1</v>
      </c>
      <c r="J212" s="727">
        <v>1847.49</v>
      </c>
      <c r="K212" s="740">
        <v>1</v>
      </c>
      <c r="L212" s="727">
        <v>1</v>
      </c>
      <c r="M212" s="728">
        <v>1847.49</v>
      </c>
    </row>
    <row r="213" spans="1:13" ht="14.4" customHeight="1" x14ac:dyDescent="0.3">
      <c r="A213" s="723" t="s">
        <v>2443</v>
      </c>
      <c r="B213" s="724" t="s">
        <v>2237</v>
      </c>
      <c r="C213" s="724" t="s">
        <v>1623</v>
      </c>
      <c r="D213" s="724" t="s">
        <v>1062</v>
      </c>
      <c r="E213" s="724" t="s">
        <v>2314</v>
      </c>
      <c r="F213" s="727"/>
      <c r="G213" s="727"/>
      <c r="H213" s="740">
        <v>0</v>
      </c>
      <c r="I213" s="727">
        <v>3</v>
      </c>
      <c r="J213" s="727">
        <v>463.08000000000004</v>
      </c>
      <c r="K213" s="740">
        <v>1</v>
      </c>
      <c r="L213" s="727">
        <v>3</v>
      </c>
      <c r="M213" s="728">
        <v>463.08000000000004</v>
      </c>
    </row>
    <row r="214" spans="1:13" ht="14.4" customHeight="1" x14ac:dyDescent="0.3">
      <c r="A214" s="723" t="s">
        <v>2443</v>
      </c>
      <c r="B214" s="724" t="s">
        <v>2237</v>
      </c>
      <c r="C214" s="724" t="s">
        <v>1061</v>
      </c>
      <c r="D214" s="724" t="s">
        <v>1062</v>
      </c>
      <c r="E214" s="724" t="s">
        <v>2238</v>
      </c>
      <c r="F214" s="727"/>
      <c r="G214" s="727"/>
      <c r="H214" s="740">
        <v>0</v>
      </c>
      <c r="I214" s="727">
        <v>3</v>
      </c>
      <c r="J214" s="727">
        <v>675.18000000000006</v>
      </c>
      <c r="K214" s="740">
        <v>1</v>
      </c>
      <c r="L214" s="727">
        <v>3</v>
      </c>
      <c r="M214" s="728">
        <v>675.18000000000006</v>
      </c>
    </row>
    <row r="215" spans="1:13" ht="14.4" customHeight="1" x14ac:dyDescent="0.3">
      <c r="A215" s="723" t="s">
        <v>2443</v>
      </c>
      <c r="B215" s="724" t="s">
        <v>2262</v>
      </c>
      <c r="C215" s="724" t="s">
        <v>999</v>
      </c>
      <c r="D215" s="724" t="s">
        <v>2263</v>
      </c>
      <c r="E215" s="724" t="s">
        <v>2264</v>
      </c>
      <c r="F215" s="727"/>
      <c r="G215" s="727"/>
      <c r="H215" s="740"/>
      <c r="I215" s="727">
        <v>12</v>
      </c>
      <c r="J215" s="727">
        <v>0</v>
      </c>
      <c r="K215" s="740"/>
      <c r="L215" s="727">
        <v>12</v>
      </c>
      <c r="M215" s="728">
        <v>0</v>
      </c>
    </row>
    <row r="216" spans="1:13" ht="14.4" customHeight="1" x14ac:dyDescent="0.3">
      <c r="A216" s="723" t="s">
        <v>2443</v>
      </c>
      <c r="B216" s="724" t="s">
        <v>2333</v>
      </c>
      <c r="C216" s="724" t="s">
        <v>1238</v>
      </c>
      <c r="D216" s="724" t="s">
        <v>1239</v>
      </c>
      <c r="E216" s="724" t="s">
        <v>2335</v>
      </c>
      <c r="F216" s="727">
        <v>1</v>
      </c>
      <c r="G216" s="727">
        <v>0</v>
      </c>
      <c r="H216" s="740"/>
      <c r="I216" s="727"/>
      <c r="J216" s="727"/>
      <c r="K216" s="740"/>
      <c r="L216" s="727">
        <v>1</v>
      </c>
      <c r="M216" s="728">
        <v>0</v>
      </c>
    </row>
    <row r="217" spans="1:13" ht="14.4" customHeight="1" x14ac:dyDescent="0.3">
      <c r="A217" s="723" t="s">
        <v>2444</v>
      </c>
      <c r="B217" s="724" t="s">
        <v>2200</v>
      </c>
      <c r="C217" s="724" t="s">
        <v>2496</v>
      </c>
      <c r="D217" s="724" t="s">
        <v>1068</v>
      </c>
      <c r="E217" s="724" t="s">
        <v>2203</v>
      </c>
      <c r="F217" s="727"/>
      <c r="G217" s="727"/>
      <c r="H217" s="740">
        <v>0</v>
      </c>
      <c r="I217" s="727">
        <v>2</v>
      </c>
      <c r="J217" s="727">
        <v>1472.66</v>
      </c>
      <c r="K217" s="740">
        <v>1</v>
      </c>
      <c r="L217" s="727">
        <v>2</v>
      </c>
      <c r="M217" s="728">
        <v>1472.66</v>
      </c>
    </row>
    <row r="218" spans="1:13" ht="14.4" customHeight="1" x14ac:dyDescent="0.3">
      <c r="A218" s="723" t="s">
        <v>2444</v>
      </c>
      <c r="B218" s="724" t="s">
        <v>2237</v>
      </c>
      <c r="C218" s="724" t="s">
        <v>1623</v>
      </c>
      <c r="D218" s="724" t="s">
        <v>1062</v>
      </c>
      <c r="E218" s="724" t="s">
        <v>2314</v>
      </c>
      <c r="F218" s="727"/>
      <c r="G218" s="727"/>
      <c r="H218" s="740">
        <v>0</v>
      </c>
      <c r="I218" s="727">
        <v>1</v>
      </c>
      <c r="J218" s="727">
        <v>154.36000000000001</v>
      </c>
      <c r="K218" s="740">
        <v>1</v>
      </c>
      <c r="L218" s="727">
        <v>1</v>
      </c>
      <c r="M218" s="728">
        <v>154.36000000000001</v>
      </c>
    </row>
    <row r="219" spans="1:13" ht="14.4" customHeight="1" x14ac:dyDescent="0.3">
      <c r="A219" s="723" t="s">
        <v>2444</v>
      </c>
      <c r="B219" s="724" t="s">
        <v>2237</v>
      </c>
      <c r="C219" s="724" t="s">
        <v>1061</v>
      </c>
      <c r="D219" s="724" t="s">
        <v>1062</v>
      </c>
      <c r="E219" s="724" t="s">
        <v>2238</v>
      </c>
      <c r="F219" s="727"/>
      <c r="G219" s="727"/>
      <c r="H219" s="740">
        <v>0</v>
      </c>
      <c r="I219" s="727">
        <v>2</v>
      </c>
      <c r="J219" s="727">
        <v>450.12</v>
      </c>
      <c r="K219" s="740">
        <v>1</v>
      </c>
      <c r="L219" s="727">
        <v>2</v>
      </c>
      <c r="M219" s="728">
        <v>450.12</v>
      </c>
    </row>
    <row r="220" spans="1:13" ht="14.4" customHeight="1" x14ac:dyDescent="0.3">
      <c r="A220" s="723" t="s">
        <v>2444</v>
      </c>
      <c r="B220" s="724" t="s">
        <v>2262</v>
      </c>
      <c r="C220" s="724" t="s">
        <v>999</v>
      </c>
      <c r="D220" s="724" t="s">
        <v>2263</v>
      </c>
      <c r="E220" s="724" t="s">
        <v>2264</v>
      </c>
      <c r="F220" s="727"/>
      <c r="G220" s="727"/>
      <c r="H220" s="740"/>
      <c r="I220" s="727">
        <v>4</v>
      </c>
      <c r="J220" s="727">
        <v>0</v>
      </c>
      <c r="K220" s="740"/>
      <c r="L220" s="727">
        <v>4</v>
      </c>
      <c r="M220" s="728">
        <v>0</v>
      </c>
    </row>
    <row r="221" spans="1:13" ht="14.4" customHeight="1" x14ac:dyDescent="0.3">
      <c r="A221" s="723" t="s">
        <v>2444</v>
      </c>
      <c r="B221" s="724" t="s">
        <v>2279</v>
      </c>
      <c r="C221" s="724" t="s">
        <v>1535</v>
      </c>
      <c r="D221" s="724" t="s">
        <v>1536</v>
      </c>
      <c r="E221" s="724" t="s">
        <v>2332</v>
      </c>
      <c r="F221" s="727"/>
      <c r="G221" s="727"/>
      <c r="H221" s="740">
        <v>0</v>
      </c>
      <c r="I221" s="727">
        <v>1</v>
      </c>
      <c r="J221" s="727">
        <v>63.75</v>
      </c>
      <c r="K221" s="740">
        <v>1</v>
      </c>
      <c r="L221" s="727">
        <v>1</v>
      </c>
      <c r="M221" s="728">
        <v>63.75</v>
      </c>
    </row>
    <row r="222" spans="1:13" ht="14.4" customHeight="1" x14ac:dyDescent="0.3">
      <c r="A222" s="723" t="s">
        <v>2445</v>
      </c>
      <c r="B222" s="724" t="s">
        <v>2188</v>
      </c>
      <c r="C222" s="724" t="s">
        <v>3996</v>
      </c>
      <c r="D222" s="724" t="s">
        <v>3997</v>
      </c>
      <c r="E222" s="724" t="s">
        <v>3998</v>
      </c>
      <c r="F222" s="727">
        <v>2</v>
      </c>
      <c r="G222" s="727">
        <v>345.82</v>
      </c>
      <c r="H222" s="740">
        <v>1</v>
      </c>
      <c r="I222" s="727"/>
      <c r="J222" s="727"/>
      <c r="K222" s="740">
        <v>0</v>
      </c>
      <c r="L222" s="727">
        <v>2</v>
      </c>
      <c r="M222" s="728">
        <v>345.82</v>
      </c>
    </row>
    <row r="223" spans="1:13" ht="14.4" customHeight="1" x14ac:dyDescent="0.3">
      <c r="A223" s="723" t="s">
        <v>2445</v>
      </c>
      <c r="B223" s="724" t="s">
        <v>4106</v>
      </c>
      <c r="C223" s="724" t="s">
        <v>3993</v>
      </c>
      <c r="D223" s="724" t="s">
        <v>3994</v>
      </c>
      <c r="E223" s="724" t="s">
        <v>3995</v>
      </c>
      <c r="F223" s="727">
        <v>2</v>
      </c>
      <c r="G223" s="727">
        <v>0</v>
      </c>
      <c r="H223" s="740"/>
      <c r="I223" s="727"/>
      <c r="J223" s="727"/>
      <c r="K223" s="740"/>
      <c r="L223" s="727">
        <v>2</v>
      </c>
      <c r="M223" s="728">
        <v>0</v>
      </c>
    </row>
    <row r="224" spans="1:13" ht="14.4" customHeight="1" x14ac:dyDescent="0.3">
      <c r="A224" s="723" t="s">
        <v>2445</v>
      </c>
      <c r="B224" s="724" t="s">
        <v>2192</v>
      </c>
      <c r="C224" s="724" t="s">
        <v>1035</v>
      </c>
      <c r="D224" s="724" t="s">
        <v>2193</v>
      </c>
      <c r="E224" s="724" t="s">
        <v>2194</v>
      </c>
      <c r="F224" s="727"/>
      <c r="G224" s="727"/>
      <c r="H224" s="740">
        <v>0</v>
      </c>
      <c r="I224" s="727">
        <v>8</v>
      </c>
      <c r="J224" s="727">
        <v>1071.52</v>
      </c>
      <c r="K224" s="740">
        <v>1</v>
      </c>
      <c r="L224" s="727">
        <v>8</v>
      </c>
      <c r="M224" s="728">
        <v>1071.52</v>
      </c>
    </row>
    <row r="225" spans="1:13" ht="14.4" customHeight="1" x14ac:dyDescent="0.3">
      <c r="A225" s="723" t="s">
        <v>2446</v>
      </c>
      <c r="B225" s="724" t="s">
        <v>2291</v>
      </c>
      <c r="C225" s="724" t="s">
        <v>3759</v>
      </c>
      <c r="D225" s="724" t="s">
        <v>3760</v>
      </c>
      <c r="E225" s="724" t="s">
        <v>3761</v>
      </c>
      <c r="F225" s="727">
        <v>1</v>
      </c>
      <c r="G225" s="727">
        <v>0</v>
      </c>
      <c r="H225" s="740"/>
      <c r="I225" s="727"/>
      <c r="J225" s="727"/>
      <c r="K225" s="740"/>
      <c r="L225" s="727">
        <v>1</v>
      </c>
      <c r="M225" s="728">
        <v>0</v>
      </c>
    </row>
    <row r="226" spans="1:13" ht="14.4" customHeight="1" x14ac:dyDescent="0.3">
      <c r="A226" s="723" t="s">
        <v>2446</v>
      </c>
      <c r="B226" s="724" t="s">
        <v>4094</v>
      </c>
      <c r="C226" s="724" t="s">
        <v>3755</v>
      </c>
      <c r="D226" s="724" t="s">
        <v>3615</v>
      </c>
      <c r="E226" s="724" t="s">
        <v>3616</v>
      </c>
      <c r="F226" s="727">
        <v>2</v>
      </c>
      <c r="G226" s="727">
        <v>600.66</v>
      </c>
      <c r="H226" s="740">
        <v>1</v>
      </c>
      <c r="I226" s="727"/>
      <c r="J226" s="727"/>
      <c r="K226" s="740">
        <v>0</v>
      </c>
      <c r="L226" s="727">
        <v>2</v>
      </c>
      <c r="M226" s="728">
        <v>600.66</v>
      </c>
    </row>
    <row r="227" spans="1:13" ht="14.4" customHeight="1" x14ac:dyDescent="0.3">
      <c r="A227" s="723" t="s">
        <v>2446</v>
      </c>
      <c r="B227" s="724" t="s">
        <v>4094</v>
      </c>
      <c r="C227" s="724" t="s">
        <v>3756</v>
      </c>
      <c r="D227" s="724" t="s">
        <v>3615</v>
      </c>
      <c r="E227" s="724" t="s">
        <v>3757</v>
      </c>
      <c r="F227" s="727">
        <v>1</v>
      </c>
      <c r="G227" s="727">
        <v>0</v>
      </c>
      <c r="H227" s="740"/>
      <c r="I227" s="727"/>
      <c r="J227" s="727"/>
      <c r="K227" s="740"/>
      <c r="L227" s="727">
        <v>1</v>
      </c>
      <c r="M227" s="728">
        <v>0</v>
      </c>
    </row>
    <row r="228" spans="1:13" ht="14.4" customHeight="1" x14ac:dyDescent="0.3">
      <c r="A228" s="723" t="s">
        <v>2446</v>
      </c>
      <c r="B228" s="724" t="s">
        <v>2217</v>
      </c>
      <c r="C228" s="724" t="s">
        <v>3137</v>
      </c>
      <c r="D228" s="724" t="s">
        <v>992</v>
      </c>
      <c r="E228" s="724" t="s">
        <v>3138</v>
      </c>
      <c r="F228" s="727"/>
      <c r="G228" s="727"/>
      <c r="H228" s="740">
        <v>0</v>
      </c>
      <c r="I228" s="727">
        <v>1</v>
      </c>
      <c r="J228" s="727">
        <v>105.32</v>
      </c>
      <c r="K228" s="740">
        <v>1</v>
      </c>
      <c r="L228" s="727">
        <v>1</v>
      </c>
      <c r="M228" s="728">
        <v>105.32</v>
      </c>
    </row>
    <row r="229" spans="1:13" ht="14.4" customHeight="1" x14ac:dyDescent="0.3">
      <c r="A229" s="723" t="s">
        <v>2446</v>
      </c>
      <c r="B229" s="724" t="s">
        <v>2217</v>
      </c>
      <c r="C229" s="724" t="s">
        <v>3749</v>
      </c>
      <c r="D229" s="724" t="s">
        <v>3750</v>
      </c>
      <c r="E229" s="724" t="s">
        <v>3751</v>
      </c>
      <c r="F229" s="727">
        <v>2</v>
      </c>
      <c r="G229" s="727">
        <v>0</v>
      </c>
      <c r="H229" s="740"/>
      <c r="I229" s="727"/>
      <c r="J229" s="727"/>
      <c r="K229" s="740"/>
      <c r="L229" s="727">
        <v>2</v>
      </c>
      <c r="M229" s="728">
        <v>0</v>
      </c>
    </row>
    <row r="230" spans="1:13" ht="14.4" customHeight="1" x14ac:dyDescent="0.3">
      <c r="A230" s="723" t="s">
        <v>2446</v>
      </c>
      <c r="B230" s="724" t="s">
        <v>2297</v>
      </c>
      <c r="C230" s="724" t="s">
        <v>3763</v>
      </c>
      <c r="D230" s="724" t="s">
        <v>2342</v>
      </c>
      <c r="E230" s="724" t="s">
        <v>3764</v>
      </c>
      <c r="F230" s="727"/>
      <c r="G230" s="727"/>
      <c r="H230" s="740">
        <v>0</v>
      </c>
      <c r="I230" s="727">
        <v>1</v>
      </c>
      <c r="J230" s="727">
        <v>160.88999999999999</v>
      </c>
      <c r="K230" s="740">
        <v>1</v>
      </c>
      <c r="L230" s="727">
        <v>1</v>
      </c>
      <c r="M230" s="728">
        <v>160.88999999999999</v>
      </c>
    </row>
    <row r="231" spans="1:13" ht="14.4" customHeight="1" x14ac:dyDescent="0.3">
      <c r="A231" s="723" t="s">
        <v>2446</v>
      </c>
      <c r="B231" s="724" t="s">
        <v>2303</v>
      </c>
      <c r="C231" s="724" t="s">
        <v>3748</v>
      </c>
      <c r="D231" s="724" t="s">
        <v>2304</v>
      </c>
      <c r="E231" s="724" t="s">
        <v>2693</v>
      </c>
      <c r="F231" s="727">
        <v>1</v>
      </c>
      <c r="G231" s="727">
        <v>0</v>
      </c>
      <c r="H231" s="740"/>
      <c r="I231" s="727"/>
      <c r="J231" s="727"/>
      <c r="K231" s="740"/>
      <c r="L231" s="727">
        <v>1</v>
      </c>
      <c r="M231" s="728">
        <v>0</v>
      </c>
    </row>
    <row r="232" spans="1:13" ht="14.4" customHeight="1" x14ac:dyDescent="0.3">
      <c r="A232" s="723" t="s">
        <v>2446</v>
      </c>
      <c r="B232" s="724" t="s">
        <v>2237</v>
      </c>
      <c r="C232" s="724" t="s">
        <v>1623</v>
      </c>
      <c r="D232" s="724" t="s">
        <v>1062</v>
      </c>
      <c r="E232" s="724" t="s">
        <v>2314</v>
      </c>
      <c r="F232" s="727"/>
      <c r="G232" s="727"/>
      <c r="H232" s="740">
        <v>0</v>
      </c>
      <c r="I232" s="727">
        <v>10</v>
      </c>
      <c r="J232" s="727">
        <v>1543.6000000000001</v>
      </c>
      <c r="K232" s="740">
        <v>1</v>
      </c>
      <c r="L232" s="727">
        <v>10</v>
      </c>
      <c r="M232" s="728">
        <v>1543.6000000000001</v>
      </c>
    </row>
    <row r="233" spans="1:13" ht="14.4" customHeight="1" x14ac:dyDescent="0.3">
      <c r="A233" s="723" t="s">
        <v>2446</v>
      </c>
      <c r="B233" s="724" t="s">
        <v>2323</v>
      </c>
      <c r="C233" s="724" t="s">
        <v>3220</v>
      </c>
      <c r="D233" s="724" t="s">
        <v>3221</v>
      </c>
      <c r="E233" s="724" t="s">
        <v>3222</v>
      </c>
      <c r="F233" s="727">
        <v>2</v>
      </c>
      <c r="G233" s="727">
        <v>96.84</v>
      </c>
      <c r="H233" s="740">
        <v>1</v>
      </c>
      <c r="I233" s="727"/>
      <c r="J233" s="727"/>
      <c r="K233" s="740">
        <v>0</v>
      </c>
      <c r="L233" s="727">
        <v>2</v>
      </c>
      <c r="M233" s="728">
        <v>96.84</v>
      </c>
    </row>
    <row r="234" spans="1:13" ht="14.4" customHeight="1" x14ac:dyDescent="0.3">
      <c r="A234" s="723" t="s">
        <v>2446</v>
      </c>
      <c r="B234" s="724" t="s">
        <v>2192</v>
      </c>
      <c r="C234" s="724" t="s">
        <v>1035</v>
      </c>
      <c r="D234" s="724" t="s">
        <v>2193</v>
      </c>
      <c r="E234" s="724" t="s">
        <v>2194</v>
      </c>
      <c r="F234" s="727"/>
      <c r="G234" s="727"/>
      <c r="H234" s="740">
        <v>0</v>
      </c>
      <c r="I234" s="727">
        <v>6</v>
      </c>
      <c r="J234" s="727">
        <v>803.64</v>
      </c>
      <c r="K234" s="740">
        <v>1</v>
      </c>
      <c r="L234" s="727">
        <v>6</v>
      </c>
      <c r="M234" s="728">
        <v>803.64</v>
      </c>
    </row>
    <row r="235" spans="1:13" ht="14.4" customHeight="1" x14ac:dyDescent="0.3">
      <c r="A235" s="723" t="s">
        <v>2447</v>
      </c>
      <c r="B235" s="724" t="s">
        <v>2185</v>
      </c>
      <c r="C235" s="724" t="s">
        <v>3813</v>
      </c>
      <c r="D235" s="724" t="s">
        <v>1012</v>
      </c>
      <c r="E235" s="724" t="s">
        <v>3814</v>
      </c>
      <c r="F235" s="727"/>
      <c r="G235" s="727"/>
      <c r="H235" s="740">
        <v>0</v>
      </c>
      <c r="I235" s="727">
        <v>2</v>
      </c>
      <c r="J235" s="727">
        <v>83.26</v>
      </c>
      <c r="K235" s="740">
        <v>1</v>
      </c>
      <c r="L235" s="727">
        <v>2</v>
      </c>
      <c r="M235" s="728">
        <v>83.26</v>
      </c>
    </row>
    <row r="236" spans="1:13" ht="14.4" customHeight="1" x14ac:dyDescent="0.3">
      <c r="A236" s="723" t="s">
        <v>2447</v>
      </c>
      <c r="B236" s="724" t="s">
        <v>2200</v>
      </c>
      <c r="C236" s="724" t="s">
        <v>2602</v>
      </c>
      <c r="D236" s="724" t="s">
        <v>2603</v>
      </c>
      <c r="E236" s="724" t="s">
        <v>4099</v>
      </c>
      <c r="F236" s="727"/>
      <c r="G236" s="727"/>
      <c r="H236" s="740">
        <v>0</v>
      </c>
      <c r="I236" s="727">
        <v>3</v>
      </c>
      <c r="J236" s="727">
        <v>4156.8599999999997</v>
      </c>
      <c r="K236" s="740">
        <v>1</v>
      </c>
      <c r="L236" s="727">
        <v>3</v>
      </c>
      <c r="M236" s="728">
        <v>4156.8599999999997</v>
      </c>
    </row>
    <row r="237" spans="1:13" ht="14.4" customHeight="1" x14ac:dyDescent="0.3">
      <c r="A237" s="723" t="s">
        <v>2447</v>
      </c>
      <c r="B237" s="724" t="s">
        <v>2200</v>
      </c>
      <c r="C237" s="724" t="s">
        <v>3811</v>
      </c>
      <c r="D237" s="724" t="s">
        <v>2603</v>
      </c>
      <c r="E237" s="724" t="s">
        <v>4099</v>
      </c>
      <c r="F237" s="727"/>
      <c r="G237" s="727"/>
      <c r="H237" s="740">
        <v>0</v>
      </c>
      <c r="I237" s="727">
        <v>4</v>
      </c>
      <c r="J237" s="727">
        <v>5542.48</v>
      </c>
      <c r="K237" s="740">
        <v>1</v>
      </c>
      <c r="L237" s="727">
        <v>4</v>
      </c>
      <c r="M237" s="728">
        <v>5542.48</v>
      </c>
    </row>
    <row r="238" spans="1:13" ht="14.4" customHeight="1" x14ac:dyDescent="0.3">
      <c r="A238" s="723" t="s">
        <v>2447</v>
      </c>
      <c r="B238" s="724" t="s">
        <v>4091</v>
      </c>
      <c r="C238" s="724" t="s">
        <v>3776</v>
      </c>
      <c r="D238" s="724" t="s">
        <v>3777</v>
      </c>
      <c r="E238" s="724" t="s">
        <v>2661</v>
      </c>
      <c r="F238" s="727">
        <v>2</v>
      </c>
      <c r="G238" s="727">
        <v>239.4</v>
      </c>
      <c r="H238" s="740">
        <v>1</v>
      </c>
      <c r="I238" s="727"/>
      <c r="J238" s="727"/>
      <c r="K238" s="740">
        <v>0</v>
      </c>
      <c r="L238" s="727">
        <v>2</v>
      </c>
      <c r="M238" s="728">
        <v>239.4</v>
      </c>
    </row>
    <row r="239" spans="1:13" ht="14.4" customHeight="1" x14ac:dyDescent="0.3">
      <c r="A239" s="723" t="s">
        <v>2447</v>
      </c>
      <c r="B239" s="724" t="s">
        <v>2323</v>
      </c>
      <c r="C239" s="724" t="s">
        <v>2651</v>
      </c>
      <c r="D239" s="724" t="s">
        <v>1528</v>
      </c>
      <c r="E239" s="724" t="s">
        <v>2652</v>
      </c>
      <c r="F239" s="727"/>
      <c r="G239" s="727"/>
      <c r="H239" s="740">
        <v>0</v>
      </c>
      <c r="I239" s="727">
        <v>2</v>
      </c>
      <c r="J239" s="727">
        <v>96.84</v>
      </c>
      <c r="K239" s="740">
        <v>1</v>
      </c>
      <c r="L239" s="727">
        <v>2</v>
      </c>
      <c r="M239" s="728">
        <v>96.84</v>
      </c>
    </row>
    <row r="240" spans="1:13" ht="14.4" customHeight="1" x14ac:dyDescent="0.3">
      <c r="A240" s="723" t="s">
        <v>2447</v>
      </c>
      <c r="B240" s="724" t="s">
        <v>2262</v>
      </c>
      <c r="C240" s="724" t="s">
        <v>999</v>
      </c>
      <c r="D240" s="724" t="s">
        <v>2263</v>
      </c>
      <c r="E240" s="724" t="s">
        <v>2264</v>
      </c>
      <c r="F240" s="727"/>
      <c r="G240" s="727"/>
      <c r="H240" s="740"/>
      <c r="I240" s="727">
        <v>2</v>
      </c>
      <c r="J240" s="727">
        <v>0</v>
      </c>
      <c r="K240" s="740"/>
      <c r="L240" s="727">
        <v>2</v>
      </c>
      <c r="M240" s="728">
        <v>0</v>
      </c>
    </row>
    <row r="241" spans="1:13" ht="14.4" customHeight="1" x14ac:dyDescent="0.3">
      <c r="A241" s="723" t="s">
        <v>2447</v>
      </c>
      <c r="B241" s="724" t="s">
        <v>2192</v>
      </c>
      <c r="C241" s="724" t="s">
        <v>1515</v>
      </c>
      <c r="D241" s="724" t="s">
        <v>2193</v>
      </c>
      <c r="E241" s="724" t="s">
        <v>2290</v>
      </c>
      <c r="F241" s="727"/>
      <c r="G241" s="727"/>
      <c r="H241" s="740">
        <v>0</v>
      </c>
      <c r="I241" s="727">
        <v>2</v>
      </c>
      <c r="J241" s="727">
        <v>107.14</v>
      </c>
      <c r="K241" s="740">
        <v>1</v>
      </c>
      <c r="L241" s="727">
        <v>2</v>
      </c>
      <c r="M241" s="728">
        <v>107.14</v>
      </c>
    </row>
    <row r="242" spans="1:13" ht="14.4" customHeight="1" x14ac:dyDescent="0.3">
      <c r="A242" s="723" t="s">
        <v>2447</v>
      </c>
      <c r="B242" s="724" t="s">
        <v>2192</v>
      </c>
      <c r="C242" s="724" t="s">
        <v>1035</v>
      </c>
      <c r="D242" s="724" t="s">
        <v>2193</v>
      </c>
      <c r="E242" s="724" t="s">
        <v>2194</v>
      </c>
      <c r="F242" s="727"/>
      <c r="G242" s="727"/>
      <c r="H242" s="740">
        <v>0</v>
      </c>
      <c r="I242" s="727">
        <v>27</v>
      </c>
      <c r="J242" s="727">
        <v>3616.3800000000006</v>
      </c>
      <c r="K242" s="740">
        <v>1</v>
      </c>
      <c r="L242" s="727">
        <v>27</v>
      </c>
      <c r="M242" s="728">
        <v>3616.3800000000006</v>
      </c>
    </row>
    <row r="243" spans="1:13" ht="14.4" customHeight="1" x14ac:dyDescent="0.3">
      <c r="A243" s="723" t="s">
        <v>2448</v>
      </c>
      <c r="B243" s="724" t="s">
        <v>4107</v>
      </c>
      <c r="C243" s="724" t="s">
        <v>3888</v>
      </c>
      <c r="D243" s="724" t="s">
        <v>3889</v>
      </c>
      <c r="E243" s="724" t="s">
        <v>3890</v>
      </c>
      <c r="F243" s="727"/>
      <c r="G243" s="727"/>
      <c r="H243" s="740">
        <v>0</v>
      </c>
      <c r="I243" s="727">
        <v>1</v>
      </c>
      <c r="J243" s="727">
        <v>120.61</v>
      </c>
      <c r="K243" s="740">
        <v>1</v>
      </c>
      <c r="L243" s="727">
        <v>1</v>
      </c>
      <c r="M243" s="728">
        <v>120.61</v>
      </c>
    </row>
    <row r="244" spans="1:13" ht="14.4" customHeight="1" x14ac:dyDescent="0.3">
      <c r="A244" s="723" t="s">
        <v>2448</v>
      </c>
      <c r="B244" s="724" t="s">
        <v>2214</v>
      </c>
      <c r="C244" s="724" t="s">
        <v>3858</v>
      </c>
      <c r="D244" s="724" t="s">
        <v>3859</v>
      </c>
      <c r="E244" s="724" t="s">
        <v>3860</v>
      </c>
      <c r="F244" s="727">
        <v>2</v>
      </c>
      <c r="G244" s="727">
        <v>468.14</v>
      </c>
      <c r="H244" s="740">
        <v>1</v>
      </c>
      <c r="I244" s="727"/>
      <c r="J244" s="727"/>
      <c r="K244" s="740">
        <v>0</v>
      </c>
      <c r="L244" s="727">
        <v>2</v>
      </c>
      <c r="M244" s="728">
        <v>468.14</v>
      </c>
    </row>
    <row r="245" spans="1:13" ht="14.4" customHeight="1" x14ac:dyDescent="0.3">
      <c r="A245" s="723" t="s">
        <v>2448</v>
      </c>
      <c r="B245" s="724" t="s">
        <v>2300</v>
      </c>
      <c r="C245" s="724" t="s">
        <v>3880</v>
      </c>
      <c r="D245" s="724" t="s">
        <v>3881</v>
      </c>
      <c r="E245" s="724" t="s">
        <v>3882</v>
      </c>
      <c r="F245" s="727">
        <v>2</v>
      </c>
      <c r="G245" s="727">
        <v>87.22</v>
      </c>
      <c r="H245" s="740">
        <v>1</v>
      </c>
      <c r="I245" s="727"/>
      <c r="J245" s="727"/>
      <c r="K245" s="740">
        <v>0</v>
      </c>
      <c r="L245" s="727">
        <v>2</v>
      </c>
      <c r="M245" s="728">
        <v>87.22</v>
      </c>
    </row>
    <row r="246" spans="1:13" ht="14.4" customHeight="1" x14ac:dyDescent="0.3">
      <c r="A246" s="723" t="s">
        <v>2448</v>
      </c>
      <c r="B246" s="724" t="s">
        <v>2305</v>
      </c>
      <c r="C246" s="724" t="s">
        <v>3877</v>
      </c>
      <c r="D246" s="724" t="s">
        <v>2306</v>
      </c>
      <c r="E246" s="724" t="s">
        <v>3878</v>
      </c>
      <c r="F246" s="727">
        <v>2</v>
      </c>
      <c r="G246" s="727">
        <v>0</v>
      </c>
      <c r="H246" s="740"/>
      <c r="I246" s="727"/>
      <c r="J246" s="727"/>
      <c r="K246" s="740"/>
      <c r="L246" s="727">
        <v>2</v>
      </c>
      <c r="M246" s="728">
        <v>0</v>
      </c>
    </row>
    <row r="247" spans="1:13" ht="14.4" customHeight="1" x14ac:dyDescent="0.3">
      <c r="A247" s="723" t="s">
        <v>2448</v>
      </c>
      <c r="B247" s="724" t="s">
        <v>2228</v>
      </c>
      <c r="C247" s="724" t="s">
        <v>1505</v>
      </c>
      <c r="D247" s="724" t="s">
        <v>2312</v>
      </c>
      <c r="E247" s="724" t="s">
        <v>2313</v>
      </c>
      <c r="F247" s="727"/>
      <c r="G247" s="727"/>
      <c r="H247" s="740">
        <v>0</v>
      </c>
      <c r="I247" s="727">
        <v>6</v>
      </c>
      <c r="J247" s="727">
        <v>222.95999999999998</v>
      </c>
      <c r="K247" s="740">
        <v>1</v>
      </c>
      <c r="L247" s="727">
        <v>6</v>
      </c>
      <c r="M247" s="728">
        <v>222.95999999999998</v>
      </c>
    </row>
    <row r="248" spans="1:13" ht="14.4" customHeight="1" x14ac:dyDescent="0.3">
      <c r="A248" s="723" t="s">
        <v>2448</v>
      </c>
      <c r="B248" s="724" t="s">
        <v>2230</v>
      </c>
      <c r="C248" s="724" t="s">
        <v>3681</v>
      </c>
      <c r="D248" s="724" t="s">
        <v>3682</v>
      </c>
      <c r="E248" s="724" t="s">
        <v>3683</v>
      </c>
      <c r="F248" s="727"/>
      <c r="G248" s="727"/>
      <c r="H248" s="740">
        <v>0</v>
      </c>
      <c r="I248" s="727">
        <v>4</v>
      </c>
      <c r="J248" s="727">
        <v>474.16</v>
      </c>
      <c r="K248" s="740">
        <v>1</v>
      </c>
      <c r="L248" s="727">
        <v>4</v>
      </c>
      <c r="M248" s="728">
        <v>474.16</v>
      </c>
    </row>
    <row r="249" spans="1:13" ht="14.4" customHeight="1" x14ac:dyDescent="0.3">
      <c r="A249" s="723" t="s">
        <v>2448</v>
      </c>
      <c r="B249" s="724" t="s">
        <v>4108</v>
      </c>
      <c r="C249" s="724" t="s">
        <v>3866</v>
      </c>
      <c r="D249" s="724" t="s">
        <v>3867</v>
      </c>
      <c r="E249" s="724" t="s">
        <v>3860</v>
      </c>
      <c r="F249" s="727">
        <v>1</v>
      </c>
      <c r="G249" s="727">
        <v>0</v>
      </c>
      <c r="H249" s="740"/>
      <c r="I249" s="727"/>
      <c r="J249" s="727"/>
      <c r="K249" s="740"/>
      <c r="L249" s="727">
        <v>1</v>
      </c>
      <c r="M249" s="728">
        <v>0</v>
      </c>
    </row>
    <row r="250" spans="1:13" ht="14.4" customHeight="1" x14ac:dyDescent="0.3">
      <c r="A250" s="723" t="s">
        <v>2448</v>
      </c>
      <c r="B250" s="724" t="s">
        <v>2323</v>
      </c>
      <c r="C250" s="724" t="s">
        <v>3876</v>
      </c>
      <c r="D250" s="724" t="s">
        <v>1528</v>
      </c>
      <c r="E250" s="724" t="s">
        <v>3222</v>
      </c>
      <c r="F250" s="727">
        <v>1</v>
      </c>
      <c r="G250" s="727">
        <v>48.42</v>
      </c>
      <c r="H250" s="740">
        <v>1</v>
      </c>
      <c r="I250" s="727"/>
      <c r="J250" s="727"/>
      <c r="K250" s="740">
        <v>0</v>
      </c>
      <c r="L250" s="727">
        <v>1</v>
      </c>
      <c r="M250" s="728">
        <v>48.42</v>
      </c>
    </row>
    <row r="251" spans="1:13" ht="14.4" customHeight="1" x14ac:dyDescent="0.3">
      <c r="A251" s="723" t="s">
        <v>2448</v>
      </c>
      <c r="B251" s="724" t="s">
        <v>2273</v>
      </c>
      <c r="C251" s="724" t="s">
        <v>1051</v>
      </c>
      <c r="D251" s="724" t="s">
        <v>1052</v>
      </c>
      <c r="E251" s="724" t="s">
        <v>2274</v>
      </c>
      <c r="F251" s="727"/>
      <c r="G251" s="727"/>
      <c r="H251" s="740"/>
      <c r="I251" s="727">
        <v>2</v>
      </c>
      <c r="J251" s="727">
        <v>0</v>
      </c>
      <c r="K251" s="740"/>
      <c r="L251" s="727">
        <v>2</v>
      </c>
      <c r="M251" s="728">
        <v>0</v>
      </c>
    </row>
    <row r="252" spans="1:13" ht="14.4" customHeight="1" x14ac:dyDescent="0.3">
      <c r="A252" s="723" t="s">
        <v>2448</v>
      </c>
      <c r="B252" s="724" t="s">
        <v>4109</v>
      </c>
      <c r="C252" s="724" t="s">
        <v>3873</v>
      </c>
      <c r="D252" s="724" t="s">
        <v>3874</v>
      </c>
      <c r="E252" s="724" t="s">
        <v>3875</v>
      </c>
      <c r="F252" s="727">
        <v>2</v>
      </c>
      <c r="G252" s="727">
        <v>282.5</v>
      </c>
      <c r="H252" s="740">
        <v>1</v>
      </c>
      <c r="I252" s="727"/>
      <c r="J252" s="727"/>
      <c r="K252" s="740">
        <v>0</v>
      </c>
      <c r="L252" s="727">
        <v>2</v>
      </c>
      <c r="M252" s="728">
        <v>282.5</v>
      </c>
    </row>
    <row r="253" spans="1:13" ht="14.4" customHeight="1" x14ac:dyDescent="0.3">
      <c r="A253" s="723" t="s">
        <v>2448</v>
      </c>
      <c r="B253" s="724" t="s">
        <v>4097</v>
      </c>
      <c r="C253" s="724" t="s">
        <v>3868</v>
      </c>
      <c r="D253" s="724" t="s">
        <v>3869</v>
      </c>
      <c r="E253" s="724" t="s">
        <v>3870</v>
      </c>
      <c r="F253" s="727">
        <v>3</v>
      </c>
      <c r="G253" s="727">
        <v>622.34999999999991</v>
      </c>
      <c r="H253" s="740">
        <v>1</v>
      </c>
      <c r="I253" s="727"/>
      <c r="J253" s="727"/>
      <c r="K253" s="740">
        <v>0</v>
      </c>
      <c r="L253" s="727">
        <v>3</v>
      </c>
      <c r="M253" s="728">
        <v>622.34999999999991</v>
      </c>
    </row>
    <row r="254" spans="1:13" ht="14.4" customHeight="1" x14ac:dyDescent="0.3">
      <c r="A254" s="723" t="s">
        <v>2449</v>
      </c>
      <c r="B254" s="724" t="s">
        <v>2200</v>
      </c>
      <c r="C254" s="724" t="s">
        <v>2453</v>
      </c>
      <c r="D254" s="724" t="s">
        <v>1068</v>
      </c>
      <c r="E254" s="724" t="s">
        <v>2204</v>
      </c>
      <c r="F254" s="727"/>
      <c r="G254" s="727"/>
      <c r="H254" s="740">
        <v>0</v>
      </c>
      <c r="I254" s="727">
        <v>2</v>
      </c>
      <c r="J254" s="727">
        <v>981.78</v>
      </c>
      <c r="K254" s="740">
        <v>1</v>
      </c>
      <c r="L254" s="727">
        <v>2</v>
      </c>
      <c r="M254" s="728">
        <v>981.78</v>
      </c>
    </row>
    <row r="255" spans="1:13" ht="14.4" customHeight="1" x14ac:dyDescent="0.3">
      <c r="A255" s="723" t="s">
        <v>2449</v>
      </c>
      <c r="B255" s="724" t="s">
        <v>2237</v>
      </c>
      <c r="C255" s="724" t="s">
        <v>1061</v>
      </c>
      <c r="D255" s="724" t="s">
        <v>1062</v>
      </c>
      <c r="E255" s="724" t="s">
        <v>2238</v>
      </c>
      <c r="F255" s="727"/>
      <c r="G255" s="727"/>
      <c r="H255" s="740">
        <v>0</v>
      </c>
      <c r="I255" s="727">
        <v>4</v>
      </c>
      <c r="J255" s="727">
        <v>900.24</v>
      </c>
      <c r="K255" s="740">
        <v>1</v>
      </c>
      <c r="L255" s="727">
        <v>4</v>
      </c>
      <c r="M255" s="728">
        <v>900.24</v>
      </c>
    </row>
    <row r="256" spans="1:13" ht="14.4" customHeight="1" thickBot="1" x14ac:dyDescent="0.35">
      <c r="A256" s="729" t="s">
        <v>2449</v>
      </c>
      <c r="B256" s="730" t="s">
        <v>2323</v>
      </c>
      <c r="C256" s="730" t="s">
        <v>3220</v>
      </c>
      <c r="D256" s="730" t="s">
        <v>3221</v>
      </c>
      <c r="E256" s="730" t="s">
        <v>3222</v>
      </c>
      <c r="F256" s="733">
        <v>2</v>
      </c>
      <c r="G256" s="733">
        <v>96.84</v>
      </c>
      <c r="H256" s="741">
        <v>1</v>
      </c>
      <c r="I256" s="733"/>
      <c r="J256" s="733"/>
      <c r="K256" s="741">
        <v>0</v>
      </c>
      <c r="L256" s="733">
        <v>2</v>
      </c>
      <c r="M256" s="734">
        <v>96.84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178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252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561</v>
      </c>
      <c r="B5" s="708" t="s">
        <v>562</v>
      </c>
      <c r="C5" s="709" t="s">
        <v>563</v>
      </c>
      <c r="D5" s="709" t="s">
        <v>563</v>
      </c>
      <c r="E5" s="709"/>
      <c r="F5" s="709" t="s">
        <v>563</v>
      </c>
      <c r="G5" s="709" t="s">
        <v>563</v>
      </c>
      <c r="H5" s="709" t="s">
        <v>563</v>
      </c>
      <c r="I5" s="710" t="s">
        <v>563</v>
      </c>
      <c r="J5" s="711" t="s">
        <v>74</v>
      </c>
    </row>
    <row r="6" spans="1:10" ht="14.4" customHeight="1" x14ac:dyDescent="0.3">
      <c r="A6" s="707" t="s">
        <v>561</v>
      </c>
      <c r="B6" s="708" t="s">
        <v>345</v>
      </c>
      <c r="C6" s="709">
        <v>22.687059999999999</v>
      </c>
      <c r="D6" s="709">
        <v>0.68969000000000003</v>
      </c>
      <c r="E6" s="709"/>
      <c r="F6" s="709">
        <v>5.4444400000000002</v>
      </c>
      <c r="G6" s="709">
        <v>15</v>
      </c>
      <c r="H6" s="709">
        <v>-9.5555599999999998</v>
      </c>
      <c r="I6" s="710">
        <v>0.36296266666666666</v>
      </c>
      <c r="J6" s="711" t="s">
        <v>1</v>
      </c>
    </row>
    <row r="7" spans="1:10" ht="14.4" customHeight="1" x14ac:dyDescent="0.3">
      <c r="A7" s="707" t="s">
        <v>561</v>
      </c>
      <c r="B7" s="708" t="s">
        <v>346</v>
      </c>
      <c r="C7" s="709">
        <v>4.9031399999999996</v>
      </c>
      <c r="D7" s="709">
        <v>19.612559999999998</v>
      </c>
      <c r="E7" s="709"/>
      <c r="F7" s="709">
        <v>29.418839999999999</v>
      </c>
      <c r="G7" s="709">
        <v>7.5</v>
      </c>
      <c r="H7" s="709">
        <v>21.918839999999999</v>
      </c>
      <c r="I7" s="710">
        <v>3.9225119999999998</v>
      </c>
      <c r="J7" s="711" t="s">
        <v>1</v>
      </c>
    </row>
    <row r="8" spans="1:10" ht="14.4" customHeight="1" x14ac:dyDescent="0.3">
      <c r="A8" s="707" t="s">
        <v>561</v>
      </c>
      <c r="B8" s="708" t="s">
        <v>347</v>
      </c>
      <c r="C8" s="709">
        <v>14.680150000000001</v>
      </c>
      <c r="D8" s="709">
        <v>11.025760000000002</v>
      </c>
      <c r="E8" s="709"/>
      <c r="F8" s="709">
        <v>6.2964199999999995</v>
      </c>
      <c r="G8" s="709">
        <v>17.499999999999499</v>
      </c>
      <c r="H8" s="709">
        <v>-11.2035799999995</v>
      </c>
      <c r="I8" s="710">
        <v>0.35979542857143881</v>
      </c>
      <c r="J8" s="711" t="s">
        <v>1</v>
      </c>
    </row>
    <row r="9" spans="1:10" ht="14.4" customHeight="1" x14ac:dyDescent="0.3">
      <c r="A9" s="707" t="s">
        <v>561</v>
      </c>
      <c r="B9" s="708" t="s">
        <v>348</v>
      </c>
      <c r="C9" s="709">
        <v>0.76032</v>
      </c>
      <c r="D9" s="709">
        <v>0.50114000000000003</v>
      </c>
      <c r="E9" s="709"/>
      <c r="F9" s="709">
        <v>0.45944000000000002</v>
      </c>
      <c r="G9" s="709">
        <v>1.24999999999975</v>
      </c>
      <c r="H9" s="709">
        <v>-0.79055999999974991</v>
      </c>
      <c r="I9" s="710">
        <v>0.36755200000007354</v>
      </c>
      <c r="J9" s="711" t="s">
        <v>1</v>
      </c>
    </row>
    <row r="10" spans="1:10" ht="14.4" customHeight="1" x14ac:dyDescent="0.3">
      <c r="A10" s="707" t="s">
        <v>561</v>
      </c>
      <c r="B10" s="708" t="s">
        <v>349</v>
      </c>
      <c r="C10" s="709">
        <v>136.22613000000001</v>
      </c>
      <c r="D10" s="709">
        <v>173.04780999999997</v>
      </c>
      <c r="E10" s="709"/>
      <c r="F10" s="709">
        <v>201.54662999999999</v>
      </c>
      <c r="G10" s="709">
        <v>230.37927109834848</v>
      </c>
      <c r="H10" s="709">
        <v>-28.832641098348489</v>
      </c>
      <c r="I10" s="710">
        <v>0.87484706865818718</v>
      </c>
      <c r="J10" s="711" t="s">
        <v>1</v>
      </c>
    </row>
    <row r="11" spans="1:10" ht="14.4" customHeight="1" x14ac:dyDescent="0.3">
      <c r="A11" s="707" t="s">
        <v>561</v>
      </c>
      <c r="B11" s="708" t="s">
        <v>350</v>
      </c>
      <c r="C11" s="709">
        <v>961.6422</v>
      </c>
      <c r="D11" s="709">
        <v>971.95375999999908</v>
      </c>
      <c r="E11" s="709"/>
      <c r="F11" s="709">
        <v>1331.6700900000001</v>
      </c>
      <c r="G11" s="709">
        <v>1151.9596681137448</v>
      </c>
      <c r="H11" s="709">
        <v>179.71042188625529</v>
      </c>
      <c r="I11" s="710">
        <v>1.156004091862451</v>
      </c>
      <c r="J11" s="711" t="s">
        <v>1</v>
      </c>
    </row>
    <row r="12" spans="1:10" ht="14.4" customHeight="1" x14ac:dyDescent="0.3">
      <c r="A12" s="707" t="s">
        <v>561</v>
      </c>
      <c r="B12" s="708" t="s">
        <v>351</v>
      </c>
      <c r="C12" s="709">
        <v>37.171099999999996</v>
      </c>
      <c r="D12" s="709">
        <v>39.811199999999999</v>
      </c>
      <c r="E12" s="709"/>
      <c r="F12" s="709">
        <v>46.307199999999995</v>
      </c>
      <c r="G12" s="709">
        <v>55.087632376451751</v>
      </c>
      <c r="H12" s="709">
        <v>-8.7804323764517562</v>
      </c>
      <c r="I12" s="710">
        <v>0.8406097340243448</v>
      </c>
      <c r="J12" s="711" t="s">
        <v>1</v>
      </c>
    </row>
    <row r="13" spans="1:10" ht="14.4" customHeight="1" x14ac:dyDescent="0.3">
      <c r="A13" s="707" t="s">
        <v>561</v>
      </c>
      <c r="B13" s="708" t="s">
        <v>352</v>
      </c>
      <c r="C13" s="709">
        <v>6.8096300000000003</v>
      </c>
      <c r="D13" s="709">
        <v>3.8682599999999998</v>
      </c>
      <c r="E13" s="709"/>
      <c r="F13" s="709">
        <v>3.0508199999999999</v>
      </c>
      <c r="G13" s="709">
        <v>11.80780629809675</v>
      </c>
      <c r="H13" s="709">
        <v>-8.7569862980967503</v>
      </c>
      <c r="I13" s="710">
        <v>0.25837314086798224</v>
      </c>
      <c r="J13" s="711" t="s">
        <v>1</v>
      </c>
    </row>
    <row r="14" spans="1:10" ht="14.4" customHeight="1" x14ac:dyDescent="0.3">
      <c r="A14" s="707" t="s">
        <v>561</v>
      </c>
      <c r="B14" s="708" t="s">
        <v>353</v>
      </c>
      <c r="C14" s="709">
        <v>13.92</v>
      </c>
      <c r="D14" s="709">
        <v>11.165000000000001</v>
      </c>
      <c r="E14" s="709"/>
      <c r="F14" s="709">
        <v>13.62602</v>
      </c>
      <c r="G14" s="709">
        <v>27.756320919626248</v>
      </c>
      <c r="H14" s="709">
        <v>-14.130300919626247</v>
      </c>
      <c r="I14" s="710">
        <v>0.49091592648235893</v>
      </c>
      <c r="J14" s="711" t="s">
        <v>1</v>
      </c>
    </row>
    <row r="15" spans="1:10" ht="14.4" customHeight="1" x14ac:dyDescent="0.3">
      <c r="A15" s="707" t="s">
        <v>561</v>
      </c>
      <c r="B15" s="708" t="s">
        <v>354</v>
      </c>
      <c r="C15" s="709">
        <v>48.634239999999998</v>
      </c>
      <c r="D15" s="709">
        <v>61.612639999999999</v>
      </c>
      <c r="E15" s="709"/>
      <c r="F15" s="709">
        <v>64.318739999999991</v>
      </c>
      <c r="G15" s="709">
        <v>71.677349177920505</v>
      </c>
      <c r="H15" s="709">
        <v>-7.3586091779205134</v>
      </c>
      <c r="I15" s="710">
        <v>0.89733703516776731</v>
      </c>
      <c r="J15" s="711" t="s">
        <v>1</v>
      </c>
    </row>
    <row r="16" spans="1:10" ht="14.4" customHeight="1" x14ac:dyDescent="0.3">
      <c r="A16" s="707" t="s">
        <v>561</v>
      </c>
      <c r="B16" s="708" t="s">
        <v>355</v>
      </c>
      <c r="C16" s="709">
        <v>35.375429999999994</v>
      </c>
      <c r="D16" s="709">
        <v>27.592670000000002</v>
      </c>
      <c r="E16" s="709"/>
      <c r="F16" s="709">
        <v>47.270580000000002</v>
      </c>
      <c r="G16" s="709">
        <v>54.436637226147006</v>
      </c>
      <c r="H16" s="709">
        <v>-7.1660572261470037</v>
      </c>
      <c r="I16" s="710">
        <v>0.86835966379817076</v>
      </c>
      <c r="J16" s="711" t="s">
        <v>1</v>
      </c>
    </row>
    <row r="17" spans="1:10" ht="14.4" customHeight="1" x14ac:dyDescent="0.3">
      <c r="A17" s="707" t="s">
        <v>561</v>
      </c>
      <c r="B17" s="708" t="s">
        <v>356</v>
      </c>
      <c r="C17" s="709">
        <v>0</v>
      </c>
      <c r="D17" s="709">
        <v>0</v>
      </c>
      <c r="E17" s="709"/>
      <c r="F17" s="709">
        <v>1.242</v>
      </c>
      <c r="G17" s="709">
        <v>1.25</v>
      </c>
      <c r="H17" s="709">
        <v>-8.0000000000000071E-3</v>
      </c>
      <c r="I17" s="710">
        <v>0.99360000000000004</v>
      </c>
      <c r="J17" s="711" t="s">
        <v>1</v>
      </c>
    </row>
    <row r="18" spans="1:10" ht="14.4" customHeight="1" x14ac:dyDescent="0.3">
      <c r="A18" s="707" t="s">
        <v>561</v>
      </c>
      <c r="B18" s="708" t="s">
        <v>357</v>
      </c>
      <c r="C18" s="709">
        <v>9.8907499999999988</v>
      </c>
      <c r="D18" s="709">
        <v>18.44904</v>
      </c>
      <c r="E18" s="709"/>
      <c r="F18" s="709">
        <v>19.300720000000002</v>
      </c>
      <c r="G18" s="709">
        <v>38.842363016246502</v>
      </c>
      <c r="H18" s="709">
        <v>-19.5416430162465</v>
      </c>
      <c r="I18" s="710">
        <v>0.49689870804016573</v>
      </c>
      <c r="J18" s="711" t="s">
        <v>1</v>
      </c>
    </row>
    <row r="19" spans="1:10" ht="14.4" customHeight="1" x14ac:dyDescent="0.3">
      <c r="A19" s="707" t="s">
        <v>561</v>
      </c>
      <c r="B19" s="708" t="s">
        <v>358</v>
      </c>
      <c r="C19" s="709">
        <v>2661.4715500000016</v>
      </c>
      <c r="D19" s="709">
        <v>2890.07789</v>
      </c>
      <c r="E19" s="709"/>
      <c r="F19" s="709">
        <v>4035.1714600000018</v>
      </c>
      <c r="G19" s="709">
        <v>3227.9924207559857</v>
      </c>
      <c r="H19" s="709">
        <v>807.17903924401617</v>
      </c>
      <c r="I19" s="710">
        <v>1.2500560515736829</v>
      </c>
      <c r="J19" s="711" t="s">
        <v>1</v>
      </c>
    </row>
    <row r="20" spans="1:10" ht="14.4" customHeight="1" x14ac:dyDescent="0.3">
      <c r="A20" s="707" t="s">
        <v>561</v>
      </c>
      <c r="B20" s="708" t="s">
        <v>564</v>
      </c>
      <c r="C20" s="709">
        <v>3954.1717000000017</v>
      </c>
      <c r="D20" s="709">
        <v>4229.4074199999995</v>
      </c>
      <c r="E20" s="709"/>
      <c r="F20" s="709">
        <v>5805.1234000000022</v>
      </c>
      <c r="G20" s="709">
        <v>4912.4394689825667</v>
      </c>
      <c r="H20" s="709">
        <v>892.6839310174355</v>
      </c>
      <c r="I20" s="710">
        <v>1.1817190698539686</v>
      </c>
      <c r="J20" s="711" t="s">
        <v>565</v>
      </c>
    </row>
    <row r="22" spans="1:10" ht="14.4" customHeight="1" x14ac:dyDescent="0.3">
      <c r="A22" s="707" t="s">
        <v>561</v>
      </c>
      <c r="B22" s="708" t="s">
        <v>562</v>
      </c>
      <c r="C22" s="709" t="s">
        <v>563</v>
      </c>
      <c r="D22" s="709" t="s">
        <v>563</v>
      </c>
      <c r="E22" s="709"/>
      <c r="F22" s="709" t="s">
        <v>563</v>
      </c>
      <c r="G22" s="709" t="s">
        <v>563</v>
      </c>
      <c r="H22" s="709" t="s">
        <v>563</v>
      </c>
      <c r="I22" s="710" t="s">
        <v>563</v>
      </c>
      <c r="J22" s="711" t="s">
        <v>74</v>
      </c>
    </row>
    <row r="23" spans="1:10" ht="14.4" customHeight="1" x14ac:dyDescent="0.3">
      <c r="A23" s="707" t="s">
        <v>566</v>
      </c>
      <c r="B23" s="708" t="s">
        <v>567</v>
      </c>
      <c r="C23" s="709" t="s">
        <v>563</v>
      </c>
      <c r="D23" s="709" t="s">
        <v>563</v>
      </c>
      <c r="E23" s="709"/>
      <c r="F23" s="709" t="s">
        <v>563</v>
      </c>
      <c r="G23" s="709" t="s">
        <v>563</v>
      </c>
      <c r="H23" s="709" t="s">
        <v>563</v>
      </c>
      <c r="I23" s="710" t="s">
        <v>563</v>
      </c>
      <c r="J23" s="711" t="s">
        <v>0</v>
      </c>
    </row>
    <row r="24" spans="1:10" ht="14.4" customHeight="1" x14ac:dyDescent="0.3">
      <c r="A24" s="707" t="s">
        <v>566</v>
      </c>
      <c r="B24" s="708" t="s">
        <v>347</v>
      </c>
      <c r="C24" s="709">
        <v>0</v>
      </c>
      <c r="D24" s="709">
        <v>2.7888000000000002</v>
      </c>
      <c r="E24" s="709"/>
      <c r="F24" s="709">
        <v>0.44681999999999999</v>
      </c>
      <c r="G24" s="709">
        <v>1.276081581273</v>
      </c>
      <c r="H24" s="709">
        <v>-0.82926158127299998</v>
      </c>
      <c r="I24" s="710">
        <v>0.35015002689268426</v>
      </c>
      <c r="J24" s="711" t="s">
        <v>1</v>
      </c>
    </row>
    <row r="25" spans="1:10" ht="14.4" customHeight="1" x14ac:dyDescent="0.3">
      <c r="A25" s="707" t="s">
        <v>566</v>
      </c>
      <c r="B25" s="708" t="s">
        <v>348</v>
      </c>
      <c r="C25" s="709" t="s">
        <v>563</v>
      </c>
      <c r="D25" s="709">
        <v>0</v>
      </c>
      <c r="E25" s="709"/>
      <c r="F25" s="709">
        <v>0</v>
      </c>
      <c r="G25" s="709">
        <v>0.20245364319550002</v>
      </c>
      <c r="H25" s="709">
        <v>-0.20245364319550002</v>
      </c>
      <c r="I25" s="710">
        <v>0</v>
      </c>
      <c r="J25" s="711" t="s">
        <v>1</v>
      </c>
    </row>
    <row r="26" spans="1:10" ht="14.4" customHeight="1" x14ac:dyDescent="0.3">
      <c r="A26" s="707" t="s">
        <v>566</v>
      </c>
      <c r="B26" s="708" t="s">
        <v>349</v>
      </c>
      <c r="C26" s="709">
        <v>26.090049999999998</v>
      </c>
      <c r="D26" s="709">
        <v>28.710719999999998</v>
      </c>
      <c r="E26" s="709"/>
      <c r="F26" s="709">
        <v>26.517030000000002</v>
      </c>
      <c r="G26" s="709">
        <v>30.982735425019996</v>
      </c>
      <c r="H26" s="709">
        <v>-4.4657054250199941</v>
      </c>
      <c r="I26" s="710">
        <v>0.85586471421068488</v>
      </c>
      <c r="J26" s="711" t="s">
        <v>1</v>
      </c>
    </row>
    <row r="27" spans="1:10" ht="14.4" customHeight="1" x14ac:dyDescent="0.3">
      <c r="A27" s="707" t="s">
        <v>566</v>
      </c>
      <c r="B27" s="708" t="s">
        <v>350</v>
      </c>
      <c r="C27" s="709">
        <v>78.583299999999994</v>
      </c>
      <c r="D27" s="709">
        <v>60.040850000000006</v>
      </c>
      <c r="E27" s="709"/>
      <c r="F27" s="709">
        <v>68.386690000000002</v>
      </c>
      <c r="G27" s="709">
        <v>70.181889214641004</v>
      </c>
      <c r="H27" s="709">
        <v>-1.7951992146410021</v>
      </c>
      <c r="I27" s="710">
        <v>0.97442076246835352</v>
      </c>
      <c r="J27" s="711" t="s">
        <v>1</v>
      </c>
    </row>
    <row r="28" spans="1:10" ht="14.4" customHeight="1" x14ac:dyDescent="0.3">
      <c r="A28" s="707" t="s">
        <v>566</v>
      </c>
      <c r="B28" s="708" t="s">
        <v>351</v>
      </c>
      <c r="C28" s="709">
        <v>9.8740999999999985</v>
      </c>
      <c r="D28" s="709">
        <v>8.7268000000000008</v>
      </c>
      <c r="E28" s="709"/>
      <c r="F28" s="709">
        <v>10.9803</v>
      </c>
      <c r="G28" s="709">
        <v>13.318357832223001</v>
      </c>
      <c r="H28" s="709">
        <v>-2.3380578322230008</v>
      </c>
      <c r="I28" s="710">
        <v>0.82444848969546347</v>
      </c>
      <c r="J28" s="711" t="s">
        <v>1</v>
      </c>
    </row>
    <row r="29" spans="1:10" ht="14.4" customHeight="1" x14ac:dyDescent="0.3">
      <c r="A29" s="707" t="s">
        <v>566</v>
      </c>
      <c r="B29" s="708" t="s">
        <v>353</v>
      </c>
      <c r="C29" s="709">
        <v>2.657</v>
      </c>
      <c r="D29" s="709">
        <v>2.411</v>
      </c>
      <c r="E29" s="709"/>
      <c r="F29" s="709">
        <v>2.3180000000000001</v>
      </c>
      <c r="G29" s="709">
        <v>3.0795051668402502</v>
      </c>
      <c r="H29" s="709">
        <v>-0.76150516684025016</v>
      </c>
      <c r="I29" s="710">
        <v>0.75271833441292835</v>
      </c>
      <c r="J29" s="711" t="s">
        <v>1</v>
      </c>
    </row>
    <row r="30" spans="1:10" ht="14.4" customHeight="1" x14ac:dyDescent="0.3">
      <c r="A30" s="707" t="s">
        <v>566</v>
      </c>
      <c r="B30" s="708" t="s">
        <v>354</v>
      </c>
      <c r="C30" s="709">
        <v>10.366</v>
      </c>
      <c r="D30" s="709">
        <v>9.0236000000000001</v>
      </c>
      <c r="E30" s="709"/>
      <c r="F30" s="709">
        <v>7.7365000000000004</v>
      </c>
      <c r="G30" s="709">
        <v>10.0657759504375</v>
      </c>
      <c r="H30" s="709">
        <v>-2.3292759504374994</v>
      </c>
      <c r="I30" s="710">
        <v>0.76859449664819335</v>
      </c>
      <c r="J30" s="711" t="s">
        <v>1</v>
      </c>
    </row>
    <row r="31" spans="1:10" ht="14.4" customHeight="1" x14ac:dyDescent="0.3">
      <c r="A31" s="707" t="s">
        <v>566</v>
      </c>
      <c r="B31" s="708" t="s">
        <v>355</v>
      </c>
      <c r="C31" s="709">
        <v>15.949539999999999</v>
      </c>
      <c r="D31" s="709">
        <v>11.52557</v>
      </c>
      <c r="E31" s="709"/>
      <c r="F31" s="709">
        <v>7.10168</v>
      </c>
      <c r="G31" s="709">
        <v>17.687881436396999</v>
      </c>
      <c r="H31" s="709">
        <v>-10.586201436396999</v>
      </c>
      <c r="I31" s="710">
        <v>0.40149975142792477</v>
      </c>
      <c r="J31" s="711" t="s">
        <v>1</v>
      </c>
    </row>
    <row r="32" spans="1:10" ht="14.4" customHeight="1" x14ac:dyDescent="0.3">
      <c r="A32" s="707" t="s">
        <v>566</v>
      </c>
      <c r="B32" s="708" t="s">
        <v>357</v>
      </c>
      <c r="C32" s="709">
        <v>5.3908499999999995</v>
      </c>
      <c r="D32" s="709">
        <v>4.6710000000000003</v>
      </c>
      <c r="E32" s="709"/>
      <c r="F32" s="709">
        <v>6.69665</v>
      </c>
      <c r="G32" s="709">
        <v>10.173114448805</v>
      </c>
      <c r="H32" s="709">
        <v>-3.4764644488050003</v>
      </c>
      <c r="I32" s="710">
        <v>0.65826940547067492</v>
      </c>
      <c r="J32" s="711" t="s">
        <v>1</v>
      </c>
    </row>
    <row r="33" spans="1:10" ht="14.4" customHeight="1" x14ac:dyDescent="0.3">
      <c r="A33" s="707" t="s">
        <v>566</v>
      </c>
      <c r="B33" s="708" t="s">
        <v>568</v>
      </c>
      <c r="C33" s="709">
        <v>148.91084000000001</v>
      </c>
      <c r="D33" s="709">
        <v>127.89834</v>
      </c>
      <c r="E33" s="709"/>
      <c r="F33" s="709">
        <v>130.18367000000001</v>
      </c>
      <c r="G33" s="709">
        <v>156.96779469883225</v>
      </c>
      <c r="H33" s="709">
        <v>-26.784124698832244</v>
      </c>
      <c r="I33" s="710">
        <v>0.82936547748395228</v>
      </c>
      <c r="J33" s="711" t="s">
        <v>569</v>
      </c>
    </row>
    <row r="34" spans="1:10" ht="14.4" customHeight="1" x14ac:dyDescent="0.3">
      <c r="A34" s="707" t="s">
        <v>563</v>
      </c>
      <c r="B34" s="708" t="s">
        <v>563</v>
      </c>
      <c r="C34" s="709" t="s">
        <v>563</v>
      </c>
      <c r="D34" s="709" t="s">
        <v>563</v>
      </c>
      <c r="E34" s="709"/>
      <c r="F34" s="709" t="s">
        <v>563</v>
      </c>
      <c r="G34" s="709" t="s">
        <v>563</v>
      </c>
      <c r="H34" s="709" t="s">
        <v>563</v>
      </c>
      <c r="I34" s="710" t="s">
        <v>563</v>
      </c>
      <c r="J34" s="711" t="s">
        <v>570</v>
      </c>
    </row>
    <row r="35" spans="1:10" ht="14.4" customHeight="1" x14ac:dyDescent="0.3">
      <c r="A35" s="707" t="s">
        <v>571</v>
      </c>
      <c r="B35" s="708" t="s">
        <v>572</v>
      </c>
      <c r="C35" s="709" t="s">
        <v>563</v>
      </c>
      <c r="D35" s="709" t="s">
        <v>563</v>
      </c>
      <c r="E35" s="709"/>
      <c r="F35" s="709" t="s">
        <v>563</v>
      </c>
      <c r="G35" s="709" t="s">
        <v>563</v>
      </c>
      <c r="H35" s="709" t="s">
        <v>563</v>
      </c>
      <c r="I35" s="710" t="s">
        <v>563</v>
      </c>
      <c r="J35" s="711" t="s">
        <v>0</v>
      </c>
    </row>
    <row r="36" spans="1:10" ht="14.4" customHeight="1" x14ac:dyDescent="0.3">
      <c r="A36" s="707" t="s">
        <v>571</v>
      </c>
      <c r="B36" s="708" t="s">
        <v>347</v>
      </c>
      <c r="C36" s="709">
        <v>2.3834900000000001</v>
      </c>
      <c r="D36" s="709">
        <v>1.67326</v>
      </c>
      <c r="E36" s="709"/>
      <c r="F36" s="709">
        <v>1.76616</v>
      </c>
      <c r="G36" s="709">
        <v>2.8792321123987499</v>
      </c>
      <c r="H36" s="709">
        <v>-1.1130721123987499</v>
      </c>
      <c r="I36" s="710">
        <v>0.61341355300756706</v>
      </c>
      <c r="J36" s="711" t="s">
        <v>1</v>
      </c>
    </row>
    <row r="37" spans="1:10" ht="14.4" customHeight="1" x14ac:dyDescent="0.3">
      <c r="A37" s="707" t="s">
        <v>571</v>
      </c>
      <c r="B37" s="708" t="s">
        <v>348</v>
      </c>
      <c r="C37" s="709" t="s">
        <v>563</v>
      </c>
      <c r="D37" s="709">
        <v>0</v>
      </c>
      <c r="E37" s="709"/>
      <c r="F37" s="709" t="s">
        <v>563</v>
      </c>
      <c r="G37" s="709" t="s">
        <v>563</v>
      </c>
      <c r="H37" s="709" t="s">
        <v>563</v>
      </c>
      <c r="I37" s="710" t="s">
        <v>563</v>
      </c>
      <c r="J37" s="711" t="s">
        <v>1</v>
      </c>
    </row>
    <row r="38" spans="1:10" ht="14.4" customHeight="1" x14ac:dyDescent="0.3">
      <c r="A38" s="707" t="s">
        <v>571</v>
      </c>
      <c r="B38" s="708" t="s">
        <v>349</v>
      </c>
      <c r="C38" s="709">
        <v>22.503079999999997</v>
      </c>
      <c r="D38" s="709">
        <v>43.865659999999998</v>
      </c>
      <c r="E38" s="709"/>
      <c r="F38" s="709">
        <v>38.80697</v>
      </c>
      <c r="G38" s="709">
        <v>47.410175592759501</v>
      </c>
      <c r="H38" s="709">
        <v>-8.603205592759501</v>
      </c>
      <c r="I38" s="710">
        <v>0.81853672792400745</v>
      </c>
      <c r="J38" s="711" t="s">
        <v>1</v>
      </c>
    </row>
    <row r="39" spans="1:10" ht="14.4" customHeight="1" x14ac:dyDescent="0.3">
      <c r="A39" s="707" t="s">
        <v>571</v>
      </c>
      <c r="B39" s="708" t="s">
        <v>350</v>
      </c>
      <c r="C39" s="709">
        <v>35.514980000000001</v>
      </c>
      <c r="D39" s="709">
        <v>47.650539999999999</v>
      </c>
      <c r="E39" s="709"/>
      <c r="F39" s="709">
        <v>62.539870000000008</v>
      </c>
      <c r="G39" s="709">
        <v>65.400226441729757</v>
      </c>
      <c r="H39" s="709">
        <v>-2.8603564417297491</v>
      </c>
      <c r="I39" s="710">
        <v>0.95626381440317687</v>
      </c>
      <c r="J39" s="711" t="s">
        <v>1</v>
      </c>
    </row>
    <row r="40" spans="1:10" ht="14.4" customHeight="1" x14ac:dyDescent="0.3">
      <c r="A40" s="707" t="s">
        <v>571</v>
      </c>
      <c r="B40" s="708" t="s">
        <v>351</v>
      </c>
      <c r="C40" s="709">
        <v>8.17</v>
      </c>
      <c r="D40" s="709">
        <v>9.1972999999999985</v>
      </c>
      <c r="E40" s="709"/>
      <c r="F40" s="709">
        <v>10.888</v>
      </c>
      <c r="G40" s="709">
        <v>14.10998847897875</v>
      </c>
      <c r="H40" s="709">
        <v>-3.2219884789787496</v>
      </c>
      <c r="I40" s="710">
        <v>0.7716519411919498</v>
      </c>
      <c r="J40" s="711" t="s">
        <v>1</v>
      </c>
    </row>
    <row r="41" spans="1:10" ht="14.4" customHeight="1" x14ac:dyDescent="0.3">
      <c r="A41" s="707" t="s">
        <v>571</v>
      </c>
      <c r="B41" s="708" t="s">
        <v>353</v>
      </c>
      <c r="C41" s="709">
        <v>2.74</v>
      </c>
      <c r="D41" s="709">
        <v>2.746</v>
      </c>
      <c r="E41" s="709"/>
      <c r="F41" s="709">
        <v>2.7629999999999999</v>
      </c>
      <c r="G41" s="709">
        <v>4.9500578078509996</v>
      </c>
      <c r="H41" s="709">
        <v>-2.1870578078509997</v>
      </c>
      <c r="I41" s="710">
        <v>0.55817529961322188</v>
      </c>
      <c r="J41" s="711" t="s">
        <v>1</v>
      </c>
    </row>
    <row r="42" spans="1:10" ht="14.4" customHeight="1" x14ac:dyDescent="0.3">
      <c r="A42" s="707" t="s">
        <v>571</v>
      </c>
      <c r="B42" s="708" t="s">
        <v>354</v>
      </c>
      <c r="C42" s="709">
        <v>5.68</v>
      </c>
      <c r="D42" s="709">
        <v>9.0236000000000001</v>
      </c>
      <c r="E42" s="709"/>
      <c r="F42" s="709">
        <v>8.6939999999999991</v>
      </c>
      <c r="G42" s="709">
        <v>10.874279173194751</v>
      </c>
      <c r="H42" s="709">
        <v>-2.1802791731947515</v>
      </c>
      <c r="I42" s="710">
        <v>0.79950126914442565</v>
      </c>
      <c r="J42" s="711" t="s">
        <v>1</v>
      </c>
    </row>
    <row r="43" spans="1:10" ht="14.4" customHeight="1" x14ac:dyDescent="0.3">
      <c r="A43" s="707" t="s">
        <v>571</v>
      </c>
      <c r="B43" s="708" t="s">
        <v>355</v>
      </c>
      <c r="C43" s="709">
        <v>8.0335000000000001</v>
      </c>
      <c r="D43" s="709">
        <v>8.0334000000000003</v>
      </c>
      <c r="E43" s="709"/>
      <c r="F43" s="709">
        <v>28.30958</v>
      </c>
      <c r="G43" s="709">
        <v>19.822273674207</v>
      </c>
      <c r="H43" s="709">
        <v>8.4873063257929999</v>
      </c>
      <c r="I43" s="710">
        <v>1.428170171862615</v>
      </c>
      <c r="J43" s="711" t="s">
        <v>1</v>
      </c>
    </row>
    <row r="44" spans="1:10" ht="14.4" customHeight="1" x14ac:dyDescent="0.3">
      <c r="A44" s="707" t="s">
        <v>571</v>
      </c>
      <c r="B44" s="708" t="s">
        <v>357</v>
      </c>
      <c r="C44" s="709">
        <v>4.1759999999999999E-2</v>
      </c>
      <c r="D44" s="709">
        <v>0.93484999999999996</v>
      </c>
      <c r="E44" s="709"/>
      <c r="F44" s="709">
        <v>0.31935999999999998</v>
      </c>
      <c r="G44" s="709">
        <v>4.0219419352017498</v>
      </c>
      <c r="H44" s="709">
        <v>-3.7025819352017497</v>
      </c>
      <c r="I44" s="710">
        <v>7.9404428294905294E-2</v>
      </c>
      <c r="J44" s="711" t="s">
        <v>1</v>
      </c>
    </row>
    <row r="45" spans="1:10" ht="14.4" customHeight="1" x14ac:dyDescent="0.3">
      <c r="A45" s="707" t="s">
        <v>571</v>
      </c>
      <c r="B45" s="708" t="s">
        <v>573</v>
      </c>
      <c r="C45" s="709">
        <v>85.06680999999999</v>
      </c>
      <c r="D45" s="709">
        <v>123.12460999999999</v>
      </c>
      <c r="E45" s="709"/>
      <c r="F45" s="709">
        <v>154.08694</v>
      </c>
      <c r="G45" s="709">
        <v>169.46817521632127</v>
      </c>
      <c r="H45" s="709">
        <v>-15.381235216321272</v>
      </c>
      <c r="I45" s="710">
        <v>0.90923820831440727</v>
      </c>
      <c r="J45" s="711" t="s">
        <v>569</v>
      </c>
    </row>
    <row r="46" spans="1:10" ht="14.4" customHeight="1" x14ac:dyDescent="0.3">
      <c r="A46" s="707" t="s">
        <v>563</v>
      </c>
      <c r="B46" s="708" t="s">
        <v>563</v>
      </c>
      <c r="C46" s="709" t="s">
        <v>563</v>
      </c>
      <c r="D46" s="709" t="s">
        <v>563</v>
      </c>
      <c r="E46" s="709"/>
      <c r="F46" s="709" t="s">
        <v>563</v>
      </c>
      <c r="G46" s="709" t="s">
        <v>563</v>
      </c>
      <c r="H46" s="709" t="s">
        <v>563</v>
      </c>
      <c r="I46" s="710" t="s">
        <v>563</v>
      </c>
      <c r="J46" s="711" t="s">
        <v>570</v>
      </c>
    </row>
    <row r="47" spans="1:10" ht="14.4" customHeight="1" x14ac:dyDescent="0.3">
      <c r="A47" s="707" t="s">
        <v>574</v>
      </c>
      <c r="B47" s="708" t="s">
        <v>575</v>
      </c>
      <c r="C47" s="709" t="s">
        <v>563</v>
      </c>
      <c r="D47" s="709" t="s">
        <v>563</v>
      </c>
      <c r="E47" s="709"/>
      <c r="F47" s="709" t="s">
        <v>563</v>
      </c>
      <c r="G47" s="709" t="s">
        <v>563</v>
      </c>
      <c r="H47" s="709" t="s">
        <v>563</v>
      </c>
      <c r="I47" s="710" t="s">
        <v>563</v>
      </c>
      <c r="J47" s="711" t="s">
        <v>0</v>
      </c>
    </row>
    <row r="48" spans="1:10" ht="14.4" customHeight="1" x14ac:dyDescent="0.3">
      <c r="A48" s="707" t="s">
        <v>574</v>
      </c>
      <c r="B48" s="708" t="s">
        <v>347</v>
      </c>
      <c r="C48" s="709">
        <v>2.2310300000000001</v>
      </c>
      <c r="D48" s="709">
        <v>1.6732800000000001</v>
      </c>
      <c r="E48" s="709"/>
      <c r="F48" s="709">
        <v>0</v>
      </c>
      <c r="G48" s="709">
        <v>2.9615140915757499</v>
      </c>
      <c r="H48" s="709">
        <v>-2.9615140915757499</v>
      </c>
      <c r="I48" s="710">
        <v>0</v>
      </c>
      <c r="J48" s="711" t="s">
        <v>1</v>
      </c>
    </row>
    <row r="49" spans="1:10" ht="14.4" customHeight="1" x14ac:dyDescent="0.3">
      <c r="A49" s="707" t="s">
        <v>574</v>
      </c>
      <c r="B49" s="708" t="s">
        <v>349</v>
      </c>
      <c r="C49" s="709">
        <v>22.956379999999999</v>
      </c>
      <c r="D49" s="709">
        <v>45.748620000000003</v>
      </c>
      <c r="E49" s="709"/>
      <c r="F49" s="709">
        <v>58.949529999999996</v>
      </c>
      <c r="G49" s="709">
        <v>67.268303468084994</v>
      </c>
      <c r="H49" s="709">
        <v>-8.3187734680849985</v>
      </c>
      <c r="I49" s="710">
        <v>0.87633442439897735</v>
      </c>
      <c r="J49" s="711" t="s">
        <v>1</v>
      </c>
    </row>
    <row r="50" spans="1:10" ht="14.4" customHeight="1" x14ac:dyDescent="0.3">
      <c r="A50" s="707" t="s">
        <v>574</v>
      </c>
      <c r="B50" s="708" t="s">
        <v>350</v>
      </c>
      <c r="C50" s="709">
        <v>40.407139999999998</v>
      </c>
      <c r="D50" s="709">
        <v>34.647300000000001</v>
      </c>
      <c r="E50" s="709"/>
      <c r="F50" s="709">
        <v>47.092770000000002</v>
      </c>
      <c r="G50" s="709">
        <v>49.530707502081242</v>
      </c>
      <c r="H50" s="709">
        <v>-2.4379375020812404</v>
      </c>
      <c r="I50" s="710">
        <v>0.95077927158664555</v>
      </c>
      <c r="J50" s="711" t="s">
        <v>1</v>
      </c>
    </row>
    <row r="51" spans="1:10" ht="14.4" customHeight="1" x14ac:dyDescent="0.3">
      <c r="A51" s="707" t="s">
        <v>574</v>
      </c>
      <c r="B51" s="708" t="s">
        <v>351</v>
      </c>
      <c r="C51" s="709">
        <v>9.3375000000000004</v>
      </c>
      <c r="D51" s="709">
        <v>8.52</v>
      </c>
      <c r="E51" s="709"/>
      <c r="F51" s="709">
        <v>6.8855000000000004</v>
      </c>
      <c r="G51" s="709">
        <v>12.18296234394175</v>
      </c>
      <c r="H51" s="709">
        <v>-5.2974623439417492</v>
      </c>
      <c r="I51" s="710">
        <v>0.56517452862554152</v>
      </c>
      <c r="J51" s="711" t="s">
        <v>1</v>
      </c>
    </row>
    <row r="52" spans="1:10" ht="14.4" customHeight="1" x14ac:dyDescent="0.3">
      <c r="A52" s="707" t="s">
        <v>574</v>
      </c>
      <c r="B52" s="708" t="s">
        <v>352</v>
      </c>
      <c r="C52" s="709">
        <v>0</v>
      </c>
      <c r="D52" s="709" t="s">
        <v>563</v>
      </c>
      <c r="E52" s="709"/>
      <c r="F52" s="709" t="s">
        <v>563</v>
      </c>
      <c r="G52" s="709" t="s">
        <v>563</v>
      </c>
      <c r="H52" s="709" t="s">
        <v>563</v>
      </c>
      <c r="I52" s="710" t="s">
        <v>563</v>
      </c>
      <c r="J52" s="711" t="s">
        <v>1</v>
      </c>
    </row>
    <row r="53" spans="1:10" ht="14.4" customHeight="1" x14ac:dyDescent="0.3">
      <c r="A53" s="707" t="s">
        <v>574</v>
      </c>
      <c r="B53" s="708" t="s">
        <v>353</v>
      </c>
      <c r="C53" s="709">
        <v>2.96</v>
      </c>
      <c r="D53" s="709">
        <v>1.24</v>
      </c>
      <c r="E53" s="709"/>
      <c r="F53" s="709">
        <v>3.2580199999999997</v>
      </c>
      <c r="G53" s="709">
        <v>3.2921187606742501</v>
      </c>
      <c r="H53" s="709">
        <v>-3.4098760674250439E-2</v>
      </c>
      <c r="I53" s="710">
        <v>0.9896423054108574</v>
      </c>
      <c r="J53" s="711" t="s">
        <v>1</v>
      </c>
    </row>
    <row r="54" spans="1:10" ht="14.4" customHeight="1" x14ac:dyDescent="0.3">
      <c r="A54" s="707" t="s">
        <v>574</v>
      </c>
      <c r="B54" s="708" t="s">
        <v>354</v>
      </c>
      <c r="C54" s="709">
        <v>7.1</v>
      </c>
      <c r="D54" s="709">
        <v>9.94</v>
      </c>
      <c r="E54" s="709"/>
      <c r="F54" s="709">
        <v>10.349999999999998</v>
      </c>
      <c r="G54" s="709">
        <v>11.814567024113</v>
      </c>
      <c r="H54" s="709">
        <v>-1.464567024113002</v>
      </c>
      <c r="I54" s="710">
        <v>0.87603718180074763</v>
      </c>
      <c r="J54" s="711" t="s">
        <v>1</v>
      </c>
    </row>
    <row r="55" spans="1:10" ht="14.4" customHeight="1" x14ac:dyDescent="0.3">
      <c r="A55" s="707" t="s">
        <v>574</v>
      </c>
      <c r="B55" s="708" t="s">
        <v>355</v>
      </c>
      <c r="C55" s="709">
        <v>10.711499999999999</v>
      </c>
      <c r="D55" s="709">
        <v>8.0336999999999996</v>
      </c>
      <c r="E55" s="709"/>
      <c r="F55" s="709">
        <v>7.2300599999999999</v>
      </c>
      <c r="G55" s="709">
        <v>14.655160632985002</v>
      </c>
      <c r="H55" s="709">
        <v>-7.4251006329850018</v>
      </c>
      <c r="I55" s="710">
        <v>0.49334566717249023</v>
      </c>
      <c r="J55" s="711" t="s">
        <v>1</v>
      </c>
    </row>
    <row r="56" spans="1:10" ht="14.4" customHeight="1" x14ac:dyDescent="0.3">
      <c r="A56" s="707" t="s">
        <v>574</v>
      </c>
      <c r="B56" s="708" t="s">
        <v>357</v>
      </c>
      <c r="C56" s="709">
        <v>0</v>
      </c>
      <c r="D56" s="709">
        <v>0</v>
      </c>
      <c r="E56" s="709"/>
      <c r="F56" s="709">
        <v>0.37463999999999997</v>
      </c>
      <c r="G56" s="709">
        <v>0.51190681462450005</v>
      </c>
      <c r="H56" s="709">
        <v>-0.13726681462450008</v>
      </c>
      <c r="I56" s="710">
        <v>0.73185194902085904</v>
      </c>
      <c r="J56" s="711" t="s">
        <v>1</v>
      </c>
    </row>
    <row r="57" spans="1:10" ht="14.4" customHeight="1" x14ac:dyDescent="0.3">
      <c r="A57" s="707" t="s">
        <v>574</v>
      </c>
      <c r="B57" s="708" t="s">
        <v>576</v>
      </c>
      <c r="C57" s="709">
        <v>95.703549999999993</v>
      </c>
      <c r="D57" s="709">
        <v>109.80289999999998</v>
      </c>
      <c r="E57" s="709"/>
      <c r="F57" s="709">
        <v>134.14051999999998</v>
      </c>
      <c r="G57" s="709">
        <v>162.21724063808045</v>
      </c>
      <c r="H57" s="709">
        <v>-28.076720638080474</v>
      </c>
      <c r="I57" s="710">
        <v>0.82691900979426802</v>
      </c>
      <c r="J57" s="711" t="s">
        <v>569</v>
      </c>
    </row>
    <row r="58" spans="1:10" ht="14.4" customHeight="1" x14ac:dyDescent="0.3">
      <c r="A58" s="707" t="s">
        <v>563</v>
      </c>
      <c r="B58" s="708" t="s">
        <v>563</v>
      </c>
      <c r="C58" s="709" t="s">
        <v>563</v>
      </c>
      <c r="D58" s="709" t="s">
        <v>563</v>
      </c>
      <c r="E58" s="709"/>
      <c r="F58" s="709" t="s">
        <v>563</v>
      </c>
      <c r="G58" s="709" t="s">
        <v>563</v>
      </c>
      <c r="H58" s="709" t="s">
        <v>563</v>
      </c>
      <c r="I58" s="710" t="s">
        <v>563</v>
      </c>
      <c r="J58" s="711" t="s">
        <v>570</v>
      </c>
    </row>
    <row r="59" spans="1:10" ht="14.4" customHeight="1" x14ac:dyDescent="0.3">
      <c r="A59" s="707" t="s">
        <v>577</v>
      </c>
      <c r="B59" s="708" t="s">
        <v>578</v>
      </c>
      <c r="C59" s="709" t="s">
        <v>563</v>
      </c>
      <c r="D59" s="709" t="s">
        <v>563</v>
      </c>
      <c r="E59" s="709"/>
      <c r="F59" s="709" t="s">
        <v>563</v>
      </c>
      <c r="G59" s="709" t="s">
        <v>563</v>
      </c>
      <c r="H59" s="709" t="s">
        <v>563</v>
      </c>
      <c r="I59" s="710" t="s">
        <v>563</v>
      </c>
      <c r="J59" s="711" t="s">
        <v>0</v>
      </c>
    </row>
    <row r="60" spans="1:10" ht="14.4" customHeight="1" x14ac:dyDescent="0.3">
      <c r="A60" s="707" t="s">
        <v>577</v>
      </c>
      <c r="B60" s="708" t="s">
        <v>349</v>
      </c>
      <c r="C60" s="709">
        <v>25.869840000000003</v>
      </c>
      <c r="D60" s="709">
        <v>12.387</v>
      </c>
      <c r="E60" s="709"/>
      <c r="F60" s="709">
        <v>38.52402</v>
      </c>
      <c r="G60" s="709">
        <v>32.015288818147503</v>
      </c>
      <c r="H60" s="709">
        <v>6.5087311818524967</v>
      </c>
      <c r="I60" s="710">
        <v>1.2033007173173804</v>
      </c>
      <c r="J60" s="711" t="s">
        <v>1</v>
      </c>
    </row>
    <row r="61" spans="1:10" ht="14.4" customHeight="1" x14ac:dyDescent="0.3">
      <c r="A61" s="707" t="s">
        <v>577</v>
      </c>
      <c r="B61" s="708" t="s">
        <v>350</v>
      </c>
      <c r="C61" s="709">
        <v>6.6520000000000001</v>
      </c>
      <c r="D61" s="709">
        <v>7.6107999999999993</v>
      </c>
      <c r="E61" s="709"/>
      <c r="F61" s="709">
        <v>11.958259999999999</v>
      </c>
      <c r="G61" s="709">
        <v>13.802310929849</v>
      </c>
      <c r="H61" s="709">
        <v>-1.8440509298490007</v>
      </c>
      <c r="I61" s="710">
        <v>0.86639549426023721</v>
      </c>
      <c r="J61" s="711" t="s">
        <v>1</v>
      </c>
    </row>
    <row r="62" spans="1:10" ht="14.4" customHeight="1" x14ac:dyDescent="0.3">
      <c r="A62" s="707" t="s">
        <v>577</v>
      </c>
      <c r="B62" s="708" t="s">
        <v>352</v>
      </c>
      <c r="C62" s="709">
        <v>5.0065</v>
      </c>
      <c r="D62" s="709">
        <v>1.35792</v>
      </c>
      <c r="E62" s="709"/>
      <c r="F62" s="709">
        <v>3.0508199999999999</v>
      </c>
      <c r="G62" s="709">
        <v>7.4252295562072499</v>
      </c>
      <c r="H62" s="709">
        <v>-4.37440955620725</v>
      </c>
      <c r="I62" s="710">
        <v>0.41087214569004316</v>
      </c>
      <c r="J62" s="711" t="s">
        <v>1</v>
      </c>
    </row>
    <row r="63" spans="1:10" ht="14.4" customHeight="1" x14ac:dyDescent="0.3">
      <c r="A63" s="707" t="s">
        <v>577</v>
      </c>
      <c r="B63" s="708" t="s">
        <v>353</v>
      </c>
      <c r="C63" s="709">
        <v>1.284</v>
      </c>
      <c r="D63" s="709">
        <v>0.23400000000000001</v>
      </c>
      <c r="E63" s="709"/>
      <c r="F63" s="709">
        <v>0.504</v>
      </c>
      <c r="G63" s="709">
        <v>4.0961243166722499</v>
      </c>
      <c r="H63" s="709">
        <v>-3.5921243166722499</v>
      </c>
      <c r="I63" s="710">
        <v>0.12304314054839449</v>
      </c>
      <c r="J63" s="711" t="s">
        <v>1</v>
      </c>
    </row>
    <row r="64" spans="1:10" ht="14.4" customHeight="1" x14ac:dyDescent="0.3">
      <c r="A64" s="707" t="s">
        <v>577</v>
      </c>
      <c r="B64" s="708" t="s">
        <v>354</v>
      </c>
      <c r="C64" s="709">
        <v>6.0978399999999997</v>
      </c>
      <c r="D64" s="709">
        <v>11.341000000000001</v>
      </c>
      <c r="E64" s="709"/>
      <c r="F64" s="709">
        <v>9.9065699999999985</v>
      </c>
      <c r="G64" s="709">
        <v>11.738125415343999</v>
      </c>
      <c r="H64" s="709">
        <v>-1.8315554153440008</v>
      </c>
      <c r="I64" s="710">
        <v>0.8439652542006576</v>
      </c>
      <c r="J64" s="711" t="s">
        <v>1</v>
      </c>
    </row>
    <row r="65" spans="1:10" ht="14.4" customHeight="1" x14ac:dyDescent="0.3">
      <c r="A65" s="707" t="s">
        <v>577</v>
      </c>
      <c r="B65" s="708" t="s">
        <v>579</v>
      </c>
      <c r="C65" s="709">
        <v>44.910180000000004</v>
      </c>
      <c r="D65" s="709">
        <v>32.930720000000001</v>
      </c>
      <c r="E65" s="709"/>
      <c r="F65" s="709">
        <v>63.943669999999997</v>
      </c>
      <c r="G65" s="709">
        <v>69.077079036219999</v>
      </c>
      <c r="H65" s="709">
        <v>-5.1334090362200016</v>
      </c>
      <c r="I65" s="710">
        <v>0.92568578307243798</v>
      </c>
      <c r="J65" s="711" t="s">
        <v>569</v>
      </c>
    </row>
    <row r="66" spans="1:10" ht="14.4" customHeight="1" x14ac:dyDescent="0.3">
      <c r="A66" s="707" t="s">
        <v>563</v>
      </c>
      <c r="B66" s="708" t="s">
        <v>563</v>
      </c>
      <c r="C66" s="709" t="s">
        <v>563</v>
      </c>
      <c r="D66" s="709" t="s">
        <v>563</v>
      </c>
      <c r="E66" s="709"/>
      <c r="F66" s="709" t="s">
        <v>563</v>
      </c>
      <c r="G66" s="709" t="s">
        <v>563</v>
      </c>
      <c r="H66" s="709" t="s">
        <v>563</v>
      </c>
      <c r="I66" s="710" t="s">
        <v>563</v>
      </c>
      <c r="J66" s="711" t="s">
        <v>570</v>
      </c>
    </row>
    <row r="67" spans="1:10" ht="14.4" customHeight="1" x14ac:dyDescent="0.3">
      <c r="A67" s="707" t="s">
        <v>580</v>
      </c>
      <c r="B67" s="708" t="s">
        <v>581</v>
      </c>
      <c r="C67" s="709" t="s">
        <v>563</v>
      </c>
      <c r="D67" s="709" t="s">
        <v>563</v>
      </c>
      <c r="E67" s="709"/>
      <c r="F67" s="709" t="s">
        <v>563</v>
      </c>
      <c r="G67" s="709" t="s">
        <v>563</v>
      </c>
      <c r="H67" s="709" t="s">
        <v>563</v>
      </c>
      <c r="I67" s="710" t="s">
        <v>563</v>
      </c>
      <c r="J67" s="711" t="s">
        <v>0</v>
      </c>
    </row>
    <row r="68" spans="1:10" ht="14.4" customHeight="1" x14ac:dyDescent="0.3">
      <c r="A68" s="707" t="s">
        <v>580</v>
      </c>
      <c r="B68" s="708" t="s">
        <v>347</v>
      </c>
      <c r="C68" s="709">
        <v>10.065630000000001</v>
      </c>
      <c r="D68" s="709">
        <v>4.8904200000000007</v>
      </c>
      <c r="E68" s="709"/>
      <c r="F68" s="709">
        <v>3.4010000000000002</v>
      </c>
      <c r="G68" s="709">
        <v>9.7332082951332506</v>
      </c>
      <c r="H68" s="709">
        <v>-6.3322082951332508</v>
      </c>
      <c r="I68" s="710">
        <v>0.34942229703442707</v>
      </c>
      <c r="J68" s="711" t="s">
        <v>1</v>
      </c>
    </row>
    <row r="69" spans="1:10" ht="14.4" customHeight="1" x14ac:dyDescent="0.3">
      <c r="A69" s="707" t="s">
        <v>580</v>
      </c>
      <c r="B69" s="708" t="s">
        <v>348</v>
      </c>
      <c r="C69" s="709">
        <v>0.76032</v>
      </c>
      <c r="D69" s="709">
        <v>0.50114000000000003</v>
      </c>
      <c r="E69" s="709"/>
      <c r="F69" s="709">
        <v>0.45944000000000002</v>
      </c>
      <c r="G69" s="709">
        <v>1.04754635680425</v>
      </c>
      <c r="H69" s="709">
        <v>-0.58810635680424994</v>
      </c>
      <c r="I69" s="710">
        <v>0.43858679572101589</v>
      </c>
      <c r="J69" s="711" t="s">
        <v>1</v>
      </c>
    </row>
    <row r="70" spans="1:10" ht="14.4" customHeight="1" x14ac:dyDescent="0.3">
      <c r="A70" s="707" t="s">
        <v>580</v>
      </c>
      <c r="B70" s="708" t="s">
        <v>349</v>
      </c>
      <c r="C70" s="709">
        <v>36.76285</v>
      </c>
      <c r="D70" s="709">
        <v>40.348370000000003</v>
      </c>
      <c r="E70" s="709"/>
      <c r="F70" s="709">
        <v>37.481079999999999</v>
      </c>
      <c r="G70" s="709">
        <v>48.752954571903501</v>
      </c>
      <c r="H70" s="709">
        <v>-11.271874571903503</v>
      </c>
      <c r="I70" s="710">
        <v>0.76879607254819537</v>
      </c>
      <c r="J70" s="711" t="s">
        <v>1</v>
      </c>
    </row>
    <row r="71" spans="1:10" ht="14.4" customHeight="1" x14ac:dyDescent="0.3">
      <c r="A71" s="707" t="s">
        <v>580</v>
      </c>
      <c r="B71" s="708" t="s">
        <v>350</v>
      </c>
      <c r="C71" s="709">
        <v>128.12384</v>
      </c>
      <c r="D71" s="709">
        <v>97.196740000000005</v>
      </c>
      <c r="E71" s="709"/>
      <c r="F71" s="709">
        <v>155.23784000000001</v>
      </c>
      <c r="G71" s="709">
        <v>145.20011454126674</v>
      </c>
      <c r="H71" s="709">
        <v>10.037725458733263</v>
      </c>
      <c r="I71" s="710">
        <v>1.069130286091341</v>
      </c>
      <c r="J71" s="711" t="s">
        <v>1</v>
      </c>
    </row>
    <row r="72" spans="1:10" ht="14.4" customHeight="1" x14ac:dyDescent="0.3">
      <c r="A72" s="707" t="s">
        <v>580</v>
      </c>
      <c r="B72" s="708" t="s">
        <v>351</v>
      </c>
      <c r="C72" s="709">
        <v>9.7895000000000003</v>
      </c>
      <c r="D72" s="709">
        <v>13.367100000000001</v>
      </c>
      <c r="E72" s="709"/>
      <c r="F72" s="709">
        <v>17.5534</v>
      </c>
      <c r="G72" s="709">
        <v>15.476323721308248</v>
      </c>
      <c r="H72" s="709">
        <v>2.0770762786917523</v>
      </c>
      <c r="I72" s="710">
        <v>1.1342099271180257</v>
      </c>
      <c r="J72" s="711" t="s">
        <v>1</v>
      </c>
    </row>
    <row r="73" spans="1:10" ht="14.4" customHeight="1" x14ac:dyDescent="0.3">
      <c r="A73" s="707" t="s">
        <v>580</v>
      </c>
      <c r="B73" s="708" t="s">
        <v>352</v>
      </c>
      <c r="C73" s="709">
        <v>0</v>
      </c>
      <c r="D73" s="709">
        <v>0</v>
      </c>
      <c r="E73" s="709"/>
      <c r="F73" s="709">
        <v>0</v>
      </c>
      <c r="G73" s="709">
        <v>0.27769238477449998</v>
      </c>
      <c r="H73" s="709">
        <v>-0.27769238477449998</v>
      </c>
      <c r="I73" s="710">
        <v>0</v>
      </c>
      <c r="J73" s="711" t="s">
        <v>1</v>
      </c>
    </row>
    <row r="74" spans="1:10" ht="14.4" customHeight="1" x14ac:dyDescent="0.3">
      <c r="A74" s="707" t="s">
        <v>580</v>
      </c>
      <c r="B74" s="708" t="s">
        <v>353</v>
      </c>
      <c r="C74" s="709">
        <v>4.0990000000000002</v>
      </c>
      <c r="D74" s="709">
        <v>4.093</v>
      </c>
      <c r="E74" s="709"/>
      <c r="F74" s="709">
        <v>4.7830000000000004</v>
      </c>
      <c r="G74" s="709">
        <v>6.8577277307752507</v>
      </c>
      <c r="H74" s="709">
        <v>-2.0747277307752503</v>
      </c>
      <c r="I74" s="710">
        <v>0.69746134401566462</v>
      </c>
      <c r="J74" s="711" t="s">
        <v>1</v>
      </c>
    </row>
    <row r="75" spans="1:10" ht="14.4" customHeight="1" x14ac:dyDescent="0.3">
      <c r="A75" s="707" t="s">
        <v>580</v>
      </c>
      <c r="B75" s="708" t="s">
        <v>354</v>
      </c>
      <c r="C75" s="709">
        <v>19.3904</v>
      </c>
      <c r="D75" s="709">
        <v>21.5518</v>
      </c>
      <c r="E75" s="709"/>
      <c r="F75" s="709">
        <v>26.410600000000002</v>
      </c>
      <c r="G75" s="709">
        <v>25.912286251870999</v>
      </c>
      <c r="H75" s="709">
        <v>0.49831374812900364</v>
      </c>
      <c r="I75" s="710">
        <v>1.0192307904939504</v>
      </c>
      <c r="J75" s="711" t="s">
        <v>1</v>
      </c>
    </row>
    <row r="76" spans="1:10" ht="14.4" customHeight="1" x14ac:dyDescent="0.3">
      <c r="A76" s="707" t="s">
        <v>580</v>
      </c>
      <c r="B76" s="708" t="s">
        <v>355</v>
      </c>
      <c r="C76" s="709">
        <v>0</v>
      </c>
      <c r="D76" s="709">
        <v>0</v>
      </c>
      <c r="E76" s="709"/>
      <c r="F76" s="709">
        <v>4.6292600000000004</v>
      </c>
      <c r="G76" s="709">
        <v>2.1267207403392501</v>
      </c>
      <c r="H76" s="709">
        <v>2.5025392596607503</v>
      </c>
      <c r="I76" s="710">
        <v>2.1767126789112661</v>
      </c>
      <c r="J76" s="711" t="s">
        <v>1</v>
      </c>
    </row>
    <row r="77" spans="1:10" ht="14.4" customHeight="1" x14ac:dyDescent="0.3">
      <c r="A77" s="707" t="s">
        <v>580</v>
      </c>
      <c r="B77" s="708" t="s">
        <v>357</v>
      </c>
      <c r="C77" s="709">
        <v>4.3189399999999996</v>
      </c>
      <c r="D77" s="709">
        <v>12.84319</v>
      </c>
      <c r="E77" s="709"/>
      <c r="F77" s="709">
        <v>11.910070000000001</v>
      </c>
      <c r="G77" s="709">
        <v>24.135399817615252</v>
      </c>
      <c r="H77" s="709">
        <v>-12.225329817615251</v>
      </c>
      <c r="I77" s="710">
        <v>0.49346893318532975</v>
      </c>
      <c r="J77" s="711" t="s">
        <v>1</v>
      </c>
    </row>
    <row r="78" spans="1:10" ht="14.4" customHeight="1" x14ac:dyDescent="0.3">
      <c r="A78" s="707" t="s">
        <v>580</v>
      </c>
      <c r="B78" s="708" t="s">
        <v>582</v>
      </c>
      <c r="C78" s="709">
        <v>213.31047999999998</v>
      </c>
      <c r="D78" s="709">
        <v>194.79175999999995</v>
      </c>
      <c r="E78" s="709"/>
      <c r="F78" s="709">
        <v>261.86569000000003</v>
      </c>
      <c r="G78" s="709">
        <v>279.51997441179117</v>
      </c>
      <c r="H78" s="709">
        <v>-17.654284411791139</v>
      </c>
      <c r="I78" s="710">
        <v>0.93684070539523345</v>
      </c>
      <c r="J78" s="711" t="s">
        <v>569</v>
      </c>
    </row>
    <row r="79" spans="1:10" ht="14.4" customHeight="1" x14ac:dyDescent="0.3">
      <c r="A79" s="707" t="s">
        <v>563</v>
      </c>
      <c r="B79" s="708" t="s">
        <v>563</v>
      </c>
      <c r="C79" s="709" t="s">
        <v>563</v>
      </c>
      <c r="D79" s="709" t="s">
        <v>563</v>
      </c>
      <c r="E79" s="709"/>
      <c r="F79" s="709" t="s">
        <v>563</v>
      </c>
      <c r="G79" s="709" t="s">
        <v>563</v>
      </c>
      <c r="H79" s="709" t="s">
        <v>563</v>
      </c>
      <c r="I79" s="710" t="s">
        <v>563</v>
      </c>
      <c r="J79" s="711" t="s">
        <v>570</v>
      </c>
    </row>
    <row r="80" spans="1:10" ht="14.4" customHeight="1" x14ac:dyDescent="0.3">
      <c r="A80" s="707" t="s">
        <v>583</v>
      </c>
      <c r="B80" s="708" t="s">
        <v>584</v>
      </c>
      <c r="C80" s="709" t="s">
        <v>563</v>
      </c>
      <c r="D80" s="709" t="s">
        <v>563</v>
      </c>
      <c r="E80" s="709"/>
      <c r="F80" s="709" t="s">
        <v>563</v>
      </c>
      <c r="G80" s="709" t="s">
        <v>563</v>
      </c>
      <c r="H80" s="709" t="s">
        <v>563</v>
      </c>
      <c r="I80" s="710" t="s">
        <v>563</v>
      </c>
      <c r="J80" s="711" t="s">
        <v>0</v>
      </c>
    </row>
    <row r="81" spans="1:10" ht="14.4" customHeight="1" x14ac:dyDescent="0.3">
      <c r="A81" s="707" t="s">
        <v>583</v>
      </c>
      <c r="B81" s="708" t="s">
        <v>345</v>
      </c>
      <c r="C81" s="709">
        <v>22.687059999999999</v>
      </c>
      <c r="D81" s="709">
        <v>0.68969000000000003</v>
      </c>
      <c r="E81" s="709"/>
      <c r="F81" s="709">
        <v>5.4444400000000002</v>
      </c>
      <c r="G81" s="709">
        <v>15</v>
      </c>
      <c r="H81" s="709">
        <v>-9.5555599999999998</v>
      </c>
      <c r="I81" s="710">
        <v>0.36296266666666666</v>
      </c>
      <c r="J81" s="711" t="s">
        <v>1</v>
      </c>
    </row>
    <row r="82" spans="1:10" ht="14.4" customHeight="1" x14ac:dyDescent="0.3">
      <c r="A82" s="707" t="s">
        <v>583</v>
      </c>
      <c r="B82" s="708" t="s">
        <v>346</v>
      </c>
      <c r="C82" s="709">
        <v>4.9031399999999996</v>
      </c>
      <c r="D82" s="709">
        <v>19.612559999999998</v>
      </c>
      <c r="E82" s="709"/>
      <c r="F82" s="709">
        <v>29.418839999999999</v>
      </c>
      <c r="G82" s="709">
        <v>7.5</v>
      </c>
      <c r="H82" s="709">
        <v>21.918839999999999</v>
      </c>
      <c r="I82" s="710">
        <v>3.9225119999999998</v>
      </c>
      <c r="J82" s="711" t="s">
        <v>1</v>
      </c>
    </row>
    <row r="83" spans="1:10" ht="14.4" customHeight="1" x14ac:dyDescent="0.3">
      <c r="A83" s="707" t="s">
        <v>583</v>
      </c>
      <c r="B83" s="708" t="s">
        <v>349</v>
      </c>
      <c r="C83" s="709">
        <v>0</v>
      </c>
      <c r="D83" s="709" t="s">
        <v>563</v>
      </c>
      <c r="E83" s="709"/>
      <c r="F83" s="709" t="s">
        <v>563</v>
      </c>
      <c r="G83" s="709" t="s">
        <v>563</v>
      </c>
      <c r="H83" s="709" t="s">
        <v>563</v>
      </c>
      <c r="I83" s="710" t="s">
        <v>563</v>
      </c>
      <c r="J83" s="711" t="s">
        <v>1</v>
      </c>
    </row>
    <row r="84" spans="1:10" ht="14.4" customHeight="1" x14ac:dyDescent="0.3">
      <c r="A84" s="707" t="s">
        <v>583</v>
      </c>
      <c r="B84" s="708" t="s">
        <v>350</v>
      </c>
      <c r="C84" s="709">
        <v>642.75954999999999</v>
      </c>
      <c r="D84" s="709">
        <v>698.72870999999998</v>
      </c>
      <c r="E84" s="709"/>
      <c r="F84" s="709">
        <v>964.9231400000001</v>
      </c>
      <c r="G84" s="709">
        <v>749.93852242905996</v>
      </c>
      <c r="H84" s="709">
        <v>214.98461757094015</v>
      </c>
      <c r="I84" s="710">
        <v>1.2866696550999972</v>
      </c>
      <c r="J84" s="711" t="s">
        <v>1</v>
      </c>
    </row>
    <row r="85" spans="1:10" ht="14.4" customHeight="1" x14ac:dyDescent="0.3">
      <c r="A85" s="707" t="s">
        <v>583</v>
      </c>
      <c r="B85" s="708" t="s">
        <v>352</v>
      </c>
      <c r="C85" s="709">
        <v>1.8031299999999999</v>
      </c>
      <c r="D85" s="709">
        <v>2.5103399999999998</v>
      </c>
      <c r="E85" s="709"/>
      <c r="F85" s="709">
        <v>0</v>
      </c>
      <c r="G85" s="709">
        <v>4.104884357115</v>
      </c>
      <c r="H85" s="709">
        <v>-4.104884357115</v>
      </c>
      <c r="I85" s="710">
        <v>0</v>
      </c>
      <c r="J85" s="711" t="s">
        <v>1</v>
      </c>
    </row>
    <row r="86" spans="1:10" ht="14.4" customHeight="1" x14ac:dyDescent="0.3">
      <c r="A86" s="707" t="s">
        <v>583</v>
      </c>
      <c r="B86" s="708" t="s">
        <v>355</v>
      </c>
      <c r="C86" s="709">
        <v>0.68089</v>
      </c>
      <c r="D86" s="709">
        <v>0</v>
      </c>
      <c r="E86" s="709"/>
      <c r="F86" s="709">
        <v>0</v>
      </c>
      <c r="G86" s="709">
        <v>0.14460074221874999</v>
      </c>
      <c r="H86" s="709">
        <v>-0.14460074221874999</v>
      </c>
      <c r="I86" s="710">
        <v>0</v>
      </c>
      <c r="J86" s="711" t="s">
        <v>1</v>
      </c>
    </row>
    <row r="87" spans="1:10" ht="14.4" customHeight="1" x14ac:dyDescent="0.3">
      <c r="A87" s="707" t="s">
        <v>583</v>
      </c>
      <c r="B87" s="708" t="s">
        <v>356</v>
      </c>
      <c r="C87" s="709">
        <v>0</v>
      </c>
      <c r="D87" s="709">
        <v>0</v>
      </c>
      <c r="E87" s="709"/>
      <c r="F87" s="709">
        <v>1.242</v>
      </c>
      <c r="G87" s="709">
        <v>1.25</v>
      </c>
      <c r="H87" s="709">
        <v>-8.0000000000000071E-3</v>
      </c>
      <c r="I87" s="710">
        <v>0.99360000000000004</v>
      </c>
      <c r="J87" s="711" t="s">
        <v>1</v>
      </c>
    </row>
    <row r="88" spans="1:10" ht="14.4" customHeight="1" x14ac:dyDescent="0.3">
      <c r="A88" s="707" t="s">
        <v>583</v>
      </c>
      <c r="B88" s="708" t="s">
        <v>358</v>
      </c>
      <c r="C88" s="709">
        <v>2629.5908100000015</v>
      </c>
      <c r="D88" s="709">
        <v>2808.8366799999999</v>
      </c>
      <c r="E88" s="709"/>
      <c r="F88" s="709">
        <v>3966.5063000000018</v>
      </c>
      <c r="G88" s="709">
        <v>3144.3365718855748</v>
      </c>
      <c r="H88" s="709">
        <v>822.16972811442702</v>
      </c>
      <c r="I88" s="710">
        <v>1.261476374846664</v>
      </c>
      <c r="J88" s="711" t="s">
        <v>1</v>
      </c>
    </row>
    <row r="89" spans="1:10" ht="14.4" customHeight="1" x14ac:dyDescent="0.3">
      <c r="A89" s="707" t="s">
        <v>583</v>
      </c>
      <c r="B89" s="708" t="s">
        <v>585</v>
      </c>
      <c r="C89" s="709">
        <v>3302.4245800000017</v>
      </c>
      <c r="D89" s="709">
        <v>3530.3779799999998</v>
      </c>
      <c r="E89" s="709"/>
      <c r="F89" s="709">
        <v>4967.5347200000015</v>
      </c>
      <c r="G89" s="709">
        <v>3922.2745794139682</v>
      </c>
      <c r="H89" s="709">
        <v>1045.2601405860332</v>
      </c>
      <c r="I89" s="710">
        <v>1.266493362313815</v>
      </c>
      <c r="J89" s="711" t="s">
        <v>569</v>
      </c>
    </row>
    <row r="90" spans="1:10" ht="14.4" customHeight="1" x14ac:dyDescent="0.3">
      <c r="A90" s="707" t="s">
        <v>563</v>
      </c>
      <c r="B90" s="708" t="s">
        <v>563</v>
      </c>
      <c r="C90" s="709" t="s">
        <v>563</v>
      </c>
      <c r="D90" s="709" t="s">
        <v>563</v>
      </c>
      <c r="E90" s="709"/>
      <c r="F90" s="709" t="s">
        <v>563</v>
      </c>
      <c r="G90" s="709" t="s">
        <v>563</v>
      </c>
      <c r="H90" s="709" t="s">
        <v>563</v>
      </c>
      <c r="I90" s="710" t="s">
        <v>563</v>
      </c>
      <c r="J90" s="711" t="s">
        <v>570</v>
      </c>
    </row>
    <row r="91" spans="1:10" ht="14.4" customHeight="1" x14ac:dyDescent="0.3">
      <c r="A91" s="707" t="s">
        <v>4111</v>
      </c>
      <c r="B91" s="708" t="s">
        <v>4112</v>
      </c>
      <c r="C91" s="709" t="s">
        <v>563</v>
      </c>
      <c r="D91" s="709" t="s">
        <v>563</v>
      </c>
      <c r="E91" s="709"/>
      <c r="F91" s="709" t="s">
        <v>563</v>
      </c>
      <c r="G91" s="709" t="s">
        <v>563</v>
      </c>
      <c r="H91" s="709" t="s">
        <v>563</v>
      </c>
      <c r="I91" s="710" t="s">
        <v>563</v>
      </c>
      <c r="J91" s="711" t="s">
        <v>0</v>
      </c>
    </row>
    <row r="92" spans="1:10" ht="14.4" customHeight="1" x14ac:dyDescent="0.3">
      <c r="A92" s="707" t="s">
        <v>4111</v>
      </c>
      <c r="B92" s="708" t="s">
        <v>350</v>
      </c>
      <c r="C92" s="709">
        <v>0</v>
      </c>
      <c r="D92" s="709">
        <v>5.8087999999989997</v>
      </c>
      <c r="E92" s="709"/>
      <c r="F92" s="709">
        <v>0</v>
      </c>
      <c r="G92" s="709">
        <v>10.56076536646675</v>
      </c>
      <c r="H92" s="709">
        <v>-10.56076536646675</v>
      </c>
      <c r="I92" s="710">
        <v>0</v>
      </c>
      <c r="J92" s="711" t="s">
        <v>1</v>
      </c>
    </row>
    <row r="93" spans="1:10" ht="14.4" customHeight="1" x14ac:dyDescent="0.3">
      <c r="A93" s="707" t="s">
        <v>4111</v>
      </c>
      <c r="B93" s="708" t="s">
        <v>358</v>
      </c>
      <c r="C93" s="709">
        <v>31.880739999999999</v>
      </c>
      <c r="D93" s="709">
        <v>81.241209999999995</v>
      </c>
      <c r="E93" s="709"/>
      <c r="F93" s="709">
        <v>68.66516</v>
      </c>
      <c r="G93" s="709">
        <v>61.695271282861498</v>
      </c>
      <c r="H93" s="709">
        <v>6.9698887171385024</v>
      </c>
      <c r="I93" s="710">
        <v>1.1129728190217827</v>
      </c>
      <c r="J93" s="711" t="s">
        <v>1</v>
      </c>
    </row>
    <row r="94" spans="1:10" ht="14.4" customHeight="1" x14ac:dyDescent="0.3">
      <c r="A94" s="707" t="s">
        <v>4111</v>
      </c>
      <c r="B94" s="708" t="s">
        <v>4113</v>
      </c>
      <c r="C94" s="709">
        <v>31.880739999999999</v>
      </c>
      <c r="D94" s="709">
        <v>87.050009999998991</v>
      </c>
      <c r="E94" s="709"/>
      <c r="F94" s="709">
        <v>68.66516</v>
      </c>
      <c r="G94" s="709">
        <v>72.256036649328252</v>
      </c>
      <c r="H94" s="709">
        <v>-3.5908766493282513</v>
      </c>
      <c r="I94" s="710">
        <v>0.95030343738952316</v>
      </c>
      <c r="J94" s="711" t="s">
        <v>569</v>
      </c>
    </row>
    <row r="95" spans="1:10" ht="14.4" customHeight="1" x14ac:dyDescent="0.3">
      <c r="A95" s="707" t="s">
        <v>563</v>
      </c>
      <c r="B95" s="708" t="s">
        <v>563</v>
      </c>
      <c r="C95" s="709" t="s">
        <v>563</v>
      </c>
      <c r="D95" s="709" t="s">
        <v>563</v>
      </c>
      <c r="E95" s="709"/>
      <c r="F95" s="709" t="s">
        <v>563</v>
      </c>
      <c r="G95" s="709" t="s">
        <v>563</v>
      </c>
      <c r="H95" s="709" t="s">
        <v>563</v>
      </c>
      <c r="I95" s="710" t="s">
        <v>563</v>
      </c>
      <c r="J95" s="711" t="s">
        <v>570</v>
      </c>
    </row>
    <row r="96" spans="1:10" ht="14.4" customHeight="1" x14ac:dyDescent="0.3">
      <c r="A96" s="707" t="s">
        <v>586</v>
      </c>
      <c r="B96" s="708" t="s">
        <v>587</v>
      </c>
      <c r="C96" s="709" t="s">
        <v>563</v>
      </c>
      <c r="D96" s="709" t="s">
        <v>563</v>
      </c>
      <c r="E96" s="709"/>
      <c r="F96" s="709" t="s">
        <v>563</v>
      </c>
      <c r="G96" s="709" t="s">
        <v>563</v>
      </c>
      <c r="H96" s="709" t="s">
        <v>563</v>
      </c>
      <c r="I96" s="710" t="s">
        <v>563</v>
      </c>
      <c r="J96" s="711" t="s">
        <v>0</v>
      </c>
    </row>
    <row r="97" spans="1:10" ht="14.4" customHeight="1" x14ac:dyDescent="0.3">
      <c r="A97" s="707" t="s">
        <v>586</v>
      </c>
      <c r="B97" s="708" t="s">
        <v>347</v>
      </c>
      <c r="C97" s="709">
        <v>0</v>
      </c>
      <c r="D97" s="709">
        <v>0</v>
      </c>
      <c r="E97" s="709"/>
      <c r="F97" s="709">
        <v>0.68244000000000005</v>
      </c>
      <c r="G97" s="709">
        <v>0.64996391961875</v>
      </c>
      <c r="H97" s="709">
        <v>3.247608038125005E-2</v>
      </c>
      <c r="I97" s="710">
        <v>1.0499659741117624</v>
      </c>
      <c r="J97" s="711" t="s">
        <v>1</v>
      </c>
    </row>
    <row r="98" spans="1:10" ht="14.4" customHeight="1" x14ac:dyDescent="0.3">
      <c r="A98" s="707" t="s">
        <v>586</v>
      </c>
      <c r="B98" s="708" t="s">
        <v>348</v>
      </c>
      <c r="C98" s="709">
        <v>0</v>
      </c>
      <c r="D98" s="709" t="s">
        <v>563</v>
      </c>
      <c r="E98" s="709"/>
      <c r="F98" s="709" t="s">
        <v>563</v>
      </c>
      <c r="G98" s="709" t="s">
        <v>563</v>
      </c>
      <c r="H98" s="709" t="s">
        <v>563</v>
      </c>
      <c r="I98" s="710" t="s">
        <v>563</v>
      </c>
      <c r="J98" s="711" t="s">
        <v>1</v>
      </c>
    </row>
    <row r="99" spans="1:10" ht="14.4" customHeight="1" x14ac:dyDescent="0.3">
      <c r="A99" s="707" t="s">
        <v>586</v>
      </c>
      <c r="B99" s="708" t="s">
        <v>349</v>
      </c>
      <c r="C99" s="709">
        <v>2.04393</v>
      </c>
      <c r="D99" s="709">
        <v>1.9874400000000001</v>
      </c>
      <c r="E99" s="709"/>
      <c r="F99" s="709">
        <v>1.268</v>
      </c>
      <c r="G99" s="709">
        <v>3.9498132224329998</v>
      </c>
      <c r="H99" s="709">
        <v>-2.681813222433</v>
      </c>
      <c r="I99" s="710">
        <v>0.3210278381768491</v>
      </c>
      <c r="J99" s="711" t="s">
        <v>1</v>
      </c>
    </row>
    <row r="100" spans="1:10" ht="14.4" customHeight="1" x14ac:dyDescent="0.3">
      <c r="A100" s="707" t="s">
        <v>586</v>
      </c>
      <c r="B100" s="708" t="s">
        <v>350</v>
      </c>
      <c r="C100" s="709">
        <v>29.601389999999999</v>
      </c>
      <c r="D100" s="709">
        <v>20.270020000000002</v>
      </c>
      <c r="E100" s="709"/>
      <c r="F100" s="709">
        <v>21.53152</v>
      </c>
      <c r="G100" s="709">
        <v>47.345131688650248</v>
      </c>
      <c r="H100" s="709">
        <v>-25.813611688650248</v>
      </c>
      <c r="I100" s="710">
        <v>0.4547779091965567</v>
      </c>
      <c r="J100" s="711" t="s">
        <v>1</v>
      </c>
    </row>
    <row r="101" spans="1:10" ht="14.4" customHeight="1" x14ac:dyDescent="0.3">
      <c r="A101" s="707" t="s">
        <v>586</v>
      </c>
      <c r="B101" s="708" t="s">
        <v>351</v>
      </c>
      <c r="C101" s="709">
        <v>0</v>
      </c>
      <c r="D101" s="709">
        <v>0</v>
      </c>
      <c r="E101" s="709"/>
      <c r="F101" s="709" t="s">
        <v>563</v>
      </c>
      <c r="G101" s="709" t="s">
        <v>563</v>
      </c>
      <c r="H101" s="709" t="s">
        <v>563</v>
      </c>
      <c r="I101" s="710" t="s">
        <v>563</v>
      </c>
      <c r="J101" s="711" t="s">
        <v>1</v>
      </c>
    </row>
    <row r="102" spans="1:10" ht="14.4" customHeight="1" x14ac:dyDescent="0.3">
      <c r="A102" s="707" t="s">
        <v>586</v>
      </c>
      <c r="B102" s="708" t="s">
        <v>353</v>
      </c>
      <c r="C102" s="709">
        <v>0.18</v>
      </c>
      <c r="D102" s="709">
        <v>0.441</v>
      </c>
      <c r="E102" s="709"/>
      <c r="F102" s="709">
        <v>0</v>
      </c>
      <c r="G102" s="709">
        <v>5.4807871368132499</v>
      </c>
      <c r="H102" s="709">
        <v>-5.4807871368132499</v>
      </c>
      <c r="I102" s="710">
        <v>0</v>
      </c>
      <c r="J102" s="711" t="s">
        <v>1</v>
      </c>
    </row>
    <row r="103" spans="1:10" ht="14.4" customHeight="1" x14ac:dyDescent="0.3">
      <c r="A103" s="707" t="s">
        <v>586</v>
      </c>
      <c r="B103" s="708" t="s">
        <v>354</v>
      </c>
      <c r="C103" s="709">
        <v>0</v>
      </c>
      <c r="D103" s="709">
        <v>0.73263999999999996</v>
      </c>
      <c r="E103" s="709"/>
      <c r="F103" s="709">
        <v>1.2210700000000001</v>
      </c>
      <c r="G103" s="709">
        <v>1.2723153629602499</v>
      </c>
      <c r="H103" s="709">
        <v>-5.1245362960249841E-2</v>
      </c>
      <c r="I103" s="710">
        <v>0.95972275078010605</v>
      </c>
      <c r="J103" s="711" t="s">
        <v>1</v>
      </c>
    </row>
    <row r="104" spans="1:10" ht="14.4" customHeight="1" x14ac:dyDescent="0.3">
      <c r="A104" s="707" t="s">
        <v>586</v>
      </c>
      <c r="B104" s="708" t="s">
        <v>357</v>
      </c>
      <c r="C104" s="709">
        <v>0.13919999999999999</v>
      </c>
      <c r="D104" s="709">
        <v>0</v>
      </c>
      <c r="E104" s="709"/>
      <c r="F104" s="709" t="s">
        <v>563</v>
      </c>
      <c r="G104" s="709" t="s">
        <v>563</v>
      </c>
      <c r="H104" s="709" t="s">
        <v>563</v>
      </c>
      <c r="I104" s="710" t="s">
        <v>563</v>
      </c>
      <c r="J104" s="711" t="s">
        <v>1</v>
      </c>
    </row>
    <row r="105" spans="1:10" ht="14.4" customHeight="1" x14ac:dyDescent="0.3">
      <c r="A105" s="707" t="s">
        <v>586</v>
      </c>
      <c r="B105" s="708" t="s">
        <v>358</v>
      </c>
      <c r="C105" s="709" t="s">
        <v>563</v>
      </c>
      <c r="D105" s="709">
        <v>0</v>
      </c>
      <c r="E105" s="709"/>
      <c r="F105" s="709">
        <v>0</v>
      </c>
      <c r="G105" s="709">
        <v>21.960577587549249</v>
      </c>
      <c r="H105" s="709">
        <v>-21.960577587549249</v>
      </c>
      <c r="I105" s="710">
        <v>0</v>
      </c>
      <c r="J105" s="711" t="s">
        <v>1</v>
      </c>
    </row>
    <row r="106" spans="1:10" ht="14.4" customHeight="1" x14ac:dyDescent="0.3">
      <c r="A106" s="707" t="s">
        <v>586</v>
      </c>
      <c r="B106" s="708" t="s">
        <v>588</v>
      </c>
      <c r="C106" s="709">
        <v>31.964519999999997</v>
      </c>
      <c r="D106" s="709">
        <v>23.431100000000001</v>
      </c>
      <c r="E106" s="709"/>
      <c r="F106" s="709">
        <v>24.703030000000002</v>
      </c>
      <c r="G106" s="709">
        <v>80.658588918024748</v>
      </c>
      <c r="H106" s="709">
        <v>-55.955558918024749</v>
      </c>
      <c r="I106" s="710">
        <v>0.3062665778235506</v>
      </c>
      <c r="J106" s="711" t="s">
        <v>569</v>
      </c>
    </row>
    <row r="107" spans="1:10" ht="14.4" customHeight="1" x14ac:dyDescent="0.3">
      <c r="A107" s="707" t="s">
        <v>563</v>
      </c>
      <c r="B107" s="708" t="s">
        <v>563</v>
      </c>
      <c r="C107" s="709" t="s">
        <v>563</v>
      </c>
      <c r="D107" s="709" t="s">
        <v>563</v>
      </c>
      <c r="E107" s="709"/>
      <c r="F107" s="709" t="s">
        <v>563</v>
      </c>
      <c r="G107" s="709" t="s">
        <v>563</v>
      </c>
      <c r="H107" s="709" t="s">
        <v>563</v>
      </c>
      <c r="I107" s="710" t="s">
        <v>563</v>
      </c>
      <c r="J107" s="711" t="s">
        <v>570</v>
      </c>
    </row>
    <row r="108" spans="1:10" ht="14.4" customHeight="1" x14ac:dyDescent="0.3">
      <c r="A108" s="707" t="s">
        <v>561</v>
      </c>
      <c r="B108" s="708" t="s">
        <v>564</v>
      </c>
      <c r="C108" s="709">
        <v>3954.1717000000012</v>
      </c>
      <c r="D108" s="709">
        <v>4229.4074199999986</v>
      </c>
      <c r="E108" s="709"/>
      <c r="F108" s="709">
        <v>5805.1234000000004</v>
      </c>
      <c r="G108" s="709">
        <v>4912.4394689825658</v>
      </c>
      <c r="H108" s="709">
        <v>892.68393101743459</v>
      </c>
      <c r="I108" s="710">
        <v>1.1817190698539684</v>
      </c>
      <c r="J108" s="711" t="s">
        <v>565</v>
      </c>
    </row>
  </sheetData>
  <mergeCells count="3">
    <mergeCell ref="A1:I1"/>
    <mergeCell ref="F3:I3"/>
    <mergeCell ref="C4:D4"/>
  </mergeCells>
  <conditionalFormatting sqref="F21 F109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108">
    <cfRule type="expression" dxfId="37" priority="5">
      <formula>$H22&gt;0</formula>
    </cfRule>
  </conditionalFormatting>
  <conditionalFormatting sqref="A22:A108">
    <cfRule type="expression" dxfId="36" priority="2">
      <formula>AND($J22&lt;&gt;"mezeraKL",$J22&lt;&gt;"")</formula>
    </cfRule>
  </conditionalFormatting>
  <conditionalFormatting sqref="I22:I108">
    <cfRule type="expression" dxfId="35" priority="6">
      <formula>$I22&gt;1</formula>
    </cfRule>
  </conditionalFormatting>
  <conditionalFormatting sqref="B22:B108">
    <cfRule type="expression" dxfId="34" priority="1">
      <formula>OR($J22="NS",$J22="SumaNS",$J22="Účet")</formula>
    </cfRule>
  </conditionalFormatting>
  <conditionalFormatting sqref="A22:D108 F22:I108">
    <cfRule type="expression" dxfId="33" priority="8">
      <formula>AND($J22&lt;&gt;"",$J22&lt;&gt;"mezeraKL")</formula>
    </cfRule>
  </conditionalFormatting>
  <conditionalFormatting sqref="B22:D108 F22:I108">
    <cfRule type="expression" dxfId="3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8 F22:I108">
    <cfRule type="expression" dxfId="3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1" t="s">
        <v>4844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7"/>
      <c r="D3" s="558"/>
      <c r="E3" s="558"/>
      <c r="F3" s="558"/>
      <c r="G3" s="558"/>
      <c r="H3" s="260" t="s">
        <v>159</v>
      </c>
      <c r="I3" s="203">
        <f>IF(J3&lt;&gt;0,K3/J3,0)</f>
        <v>19.400137455980012</v>
      </c>
      <c r="J3" s="203">
        <f>SUBTOTAL(9,J5:J1048576)</f>
        <v>290493</v>
      </c>
      <c r="K3" s="204">
        <f>SUBTOTAL(9,K5:K1048576)</f>
        <v>5635604.1300000018</v>
      </c>
    </row>
    <row r="4" spans="1:11" s="330" customFormat="1" ht="14.4" customHeight="1" thickBot="1" x14ac:dyDescent="0.35">
      <c r="A4" s="815" t="s">
        <v>4</v>
      </c>
      <c r="B4" s="816" t="s">
        <v>5</v>
      </c>
      <c r="C4" s="816" t="s">
        <v>0</v>
      </c>
      <c r="D4" s="816" t="s">
        <v>6</v>
      </c>
      <c r="E4" s="816" t="s">
        <v>7</v>
      </c>
      <c r="F4" s="816" t="s">
        <v>1</v>
      </c>
      <c r="G4" s="816" t="s">
        <v>90</v>
      </c>
      <c r="H4" s="714" t="s">
        <v>11</v>
      </c>
      <c r="I4" s="715" t="s">
        <v>184</v>
      </c>
      <c r="J4" s="715" t="s">
        <v>13</v>
      </c>
      <c r="K4" s="716" t="s">
        <v>201</v>
      </c>
    </row>
    <row r="5" spans="1:11" ht="14.4" customHeight="1" x14ac:dyDescent="0.3">
      <c r="A5" s="798" t="s">
        <v>561</v>
      </c>
      <c r="B5" s="799" t="s">
        <v>2111</v>
      </c>
      <c r="C5" s="802" t="s">
        <v>566</v>
      </c>
      <c r="D5" s="817" t="s">
        <v>567</v>
      </c>
      <c r="E5" s="802" t="s">
        <v>4816</v>
      </c>
      <c r="F5" s="817" t="s">
        <v>4817</v>
      </c>
      <c r="G5" s="802" t="s">
        <v>4114</v>
      </c>
      <c r="H5" s="802" t="s">
        <v>4115</v>
      </c>
      <c r="I5" s="225">
        <v>4.84</v>
      </c>
      <c r="J5" s="225">
        <v>150</v>
      </c>
      <c r="K5" s="812">
        <v>726</v>
      </c>
    </row>
    <row r="6" spans="1:11" ht="14.4" customHeight="1" x14ac:dyDescent="0.3">
      <c r="A6" s="723" t="s">
        <v>561</v>
      </c>
      <c r="B6" s="724" t="s">
        <v>2111</v>
      </c>
      <c r="C6" s="725" t="s">
        <v>566</v>
      </c>
      <c r="D6" s="726" t="s">
        <v>567</v>
      </c>
      <c r="E6" s="725" t="s">
        <v>4816</v>
      </c>
      <c r="F6" s="726" t="s">
        <v>4817</v>
      </c>
      <c r="G6" s="725" t="s">
        <v>4116</v>
      </c>
      <c r="H6" s="725" t="s">
        <v>4117</v>
      </c>
      <c r="I6" s="727">
        <v>2.5099999999999998</v>
      </c>
      <c r="J6" s="727">
        <v>60</v>
      </c>
      <c r="K6" s="728">
        <v>150.60000000000002</v>
      </c>
    </row>
    <row r="7" spans="1:11" ht="14.4" customHeight="1" x14ac:dyDescent="0.3">
      <c r="A7" s="723" t="s">
        <v>561</v>
      </c>
      <c r="B7" s="724" t="s">
        <v>2111</v>
      </c>
      <c r="C7" s="725" t="s">
        <v>566</v>
      </c>
      <c r="D7" s="726" t="s">
        <v>567</v>
      </c>
      <c r="E7" s="725" t="s">
        <v>4816</v>
      </c>
      <c r="F7" s="726" t="s">
        <v>4817</v>
      </c>
      <c r="G7" s="725" t="s">
        <v>4118</v>
      </c>
      <c r="H7" s="725" t="s">
        <v>4119</v>
      </c>
      <c r="I7" s="727">
        <v>0.42</v>
      </c>
      <c r="J7" s="727">
        <v>300</v>
      </c>
      <c r="K7" s="728">
        <v>126</v>
      </c>
    </row>
    <row r="8" spans="1:11" ht="14.4" customHeight="1" x14ac:dyDescent="0.3">
      <c r="A8" s="723" t="s">
        <v>561</v>
      </c>
      <c r="B8" s="724" t="s">
        <v>2111</v>
      </c>
      <c r="C8" s="725" t="s">
        <v>566</v>
      </c>
      <c r="D8" s="726" t="s">
        <v>567</v>
      </c>
      <c r="E8" s="725" t="s">
        <v>4816</v>
      </c>
      <c r="F8" s="726" t="s">
        <v>4817</v>
      </c>
      <c r="G8" s="725" t="s">
        <v>4120</v>
      </c>
      <c r="H8" s="725" t="s">
        <v>4121</v>
      </c>
      <c r="I8" s="727">
        <v>6.24</v>
      </c>
      <c r="J8" s="727">
        <v>80</v>
      </c>
      <c r="K8" s="728">
        <v>499.2</v>
      </c>
    </row>
    <row r="9" spans="1:11" ht="14.4" customHeight="1" x14ac:dyDescent="0.3">
      <c r="A9" s="723" t="s">
        <v>561</v>
      </c>
      <c r="B9" s="724" t="s">
        <v>2111</v>
      </c>
      <c r="C9" s="725" t="s">
        <v>566</v>
      </c>
      <c r="D9" s="726" t="s">
        <v>567</v>
      </c>
      <c r="E9" s="725" t="s">
        <v>4816</v>
      </c>
      <c r="F9" s="726" t="s">
        <v>4817</v>
      </c>
      <c r="G9" s="725" t="s">
        <v>4122</v>
      </c>
      <c r="H9" s="725" t="s">
        <v>4123</v>
      </c>
      <c r="I9" s="727">
        <v>22.146666666666665</v>
      </c>
      <c r="J9" s="727">
        <v>150</v>
      </c>
      <c r="K9" s="728">
        <v>3322</v>
      </c>
    </row>
    <row r="10" spans="1:11" ht="14.4" customHeight="1" x14ac:dyDescent="0.3">
      <c r="A10" s="723" t="s">
        <v>561</v>
      </c>
      <c r="B10" s="724" t="s">
        <v>2111</v>
      </c>
      <c r="C10" s="725" t="s">
        <v>566</v>
      </c>
      <c r="D10" s="726" t="s">
        <v>567</v>
      </c>
      <c r="E10" s="725" t="s">
        <v>4816</v>
      </c>
      <c r="F10" s="726" t="s">
        <v>4817</v>
      </c>
      <c r="G10" s="725" t="s">
        <v>4124</v>
      </c>
      <c r="H10" s="725" t="s">
        <v>4125</v>
      </c>
      <c r="I10" s="727">
        <v>8.59</v>
      </c>
      <c r="J10" s="727">
        <v>130</v>
      </c>
      <c r="K10" s="728">
        <v>1116.7</v>
      </c>
    </row>
    <row r="11" spans="1:11" ht="14.4" customHeight="1" x14ac:dyDescent="0.3">
      <c r="A11" s="723" t="s">
        <v>561</v>
      </c>
      <c r="B11" s="724" t="s">
        <v>2111</v>
      </c>
      <c r="C11" s="725" t="s">
        <v>566</v>
      </c>
      <c r="D11" s="726" t="s">
        <v>567</v>
      </c>
      <c r="E11" s="725" t="s">
        <v>4816</v>
      </c>
      <c r="F11" s="726" t="s">
        <v>4817</v>
      </c>
      <c r="G11" s="725" t="s">
        <v>4126</v>
      </c>
      <c r="H11" s="725" t="s">
        <v>4127</v>
      </c>
      <c r="I11" s="727">
        <v>0.67</v>
      </c>
      <c r="J11" s="727">
        <v>900</v>
      </c>
      <c r="K11" s="728">
        <v>603</v>
      </c>
    </row>
    <row r="12" spans="1:11" ht="14.4" customHeight="1" x14ac:dyDescent="0.3">
      <c r="A12" s="723" t="s">
        <v>561</v>
      </c>
      <c r="B12" s="724" t="s">
        <v>2111</v>
      </c>
      <c r="C12" s="725" t="s">
        <v>566</v>
      </c>
      <c r="D12" s="726" t="s">
        <v>567</v>
      </c>
      <c r="E12" s="725" t="s">
        <v>4816</v>
      </c>
      <c r="F12" s="726" t="s">
        <v>4817</v>
      </c>
      <c r="G12" s="725" t="s">
        <v>4128</v>
      </c>
      <c r="H12" s="725" t="s">
        <v>4129</v>
      </c>
      <c r="I12" s="727">
        <v>4.4850000000000003</v>
      </c>
      <c r="J12" s="727">
        <v>40</v>
      </c>
      <c r="K12" s="728">
        <v>179.39999999999998</v>
      </c>
    </row>
    <row r="13" spans="1:11" ht="14.4" customHeight="1" x14ac:dyDescent="0.3">
      <c r="A13" s="723" t="s">
        <v>561</v>
      </c>
      <c r="B13" s="724" t="s">
        <v>2111</v>
      </c>
      <c r="C13" s="725" t="s">
        <v>566</v>
      </c>
      <c r="D13" s="726" t="s">
        <v>567</v>
      </c>
      <c r="E13" s="725" t="s">
        <v>4816</v>
      </c>
      <c r="F13" s="726" t="s">
        <v>4817</v>
      </c>
      <c r="G13" s="725" t="s">
        <v>4130</v>
      </c>
      <c r="H13" s="725" t="s">
        <v>4131</v>
      </c>
      <c r="I13" s="727">
        <v>8.58</v>
      </c>
      <c r="J13" s="727">
        <v>120</v>
      </c>
      <c r="K13" s="728">
        <v>1029.5999999999999</v>
      </c>
    </row>
    <row r="14" spans="1:11" ht="14.4" customHeight="1" x14ac:dyDescent="0.3">
      <c r="A14" s="723" t="s">
        <v>561</v>
      </c>
      <c r="B14" s="724" t="s">
        <v>2111</v>
      </c>
      <c r="C14" s="725" t="s">
        <v>566</v>
      </c>
      <c r="D14" s="726" t="s">
        <v>567</v>
      </c>
      <c r="E14" s="725" t="s">
        <v>4816</v>
      </c>
      <c r="F14" s="726" t="s">
        <v>4817</v>
      </c>
      <c r="G14" s="725" t="s">
        <v>4132</v>
      </c>
      <c r="H14" s="725" t="s">
        <v>4133</v>
      </c>
      <c r="I14" s="727">
        <v>27.876666666666665</v>
      </c>
      <c r="J14" s="727">
        <v>11</v>
      </c>
      <c r="K14" s="728">
        <v>306.64</v>
      </c>
    </row>
    <row r="15" spans="1:11" ht="14.4" customHeight="1" x14ac:dyDescent="0.3">
      <c r="A15" s="723" t="s">
        <v>561</v>
      </c>
      <c r="B15" s="724" t="s">
        <v>2111</v>
      </c>
      <c r="C15" s="725" t="s">
        <v>566</v>
      </c>
      <c r="D15" s="726" t="s">
        <v>567</v>
      </c>
      <c r="E15" s="725" t="s">
        <v>4816</v>
      </c>
      <c r="F15" s="726" t="s">
        <v>4817</v>
      </c>
      <c r="G15" s="725" t="s">
        <v>4134</v>
      </c>
      <c r="H15" s="725" t="s">
        <v>4135</v>
      </c>
      <c r="I15" s="727">
        <v>0.62749999999999995</v>
      </c>
      <c r="J15" s="727">
        <v>3500</v>
      </c>
      <c r="K15" s="728">
        <v>2200</v>
      </c>
    </row>
    <row r="16" spans="1:11" ht="14.4" customHeight="1" x14ac:dyDescent="0.3">
      <c r="A16" s="723" t="s">
        <v>561</v>
      </c>
      <c r="B16" s="724" t="s">
        <v>2111</v>
      </c>
      <c r="C16" s="725" t="s">
        <v>566</v>
      </c>
      <c r="D16" s="726" t="s">
        <v>567</v>
      </c>
      <c r="E16" s="725" t="s">
        <v>4816</v>
      </c>
      <c r="F16" s="726" t="s">
        <v>4817</v>
      </c>
      <c r="G16" s="725" t="s">
        <v>4136</v>
      </c>
      <c r="H16" s="725" t="s">
        <v>4137</v>
      </c>
      <c r="I16" s="727">
        <v>1.29</v>
      </c>
      <c r="J16" s="727">
        <v>6000</v>
      </c>
      <c r="K16" s="728">
        <v>7740</v>
      </c>
    </row>
    <row r="17" spans="1:11" ht="14.4" customHeight="1" x14ac:dyDescent="0.3">
      <c r="A17" s="723" t="s">
        <v>561</v>
      </c>
      <c r="B17" s="724" t="s">
        <v>2111</v>
      </c>
      <c r="C17" s="725" t="s">
        <v>566</v>
      </c>
      <c r="D17" s="726" t="s">
        <v>567</v>
      </c>
      <c r="E17" s="725" t="s">
        <v>4816</v>
      </c>
      <c r="F17" s="726" t="s">
        <v>4817</v>
      </c>
      <c r="G17" s="725" t="s">
        <v>4138</v>
      </c>
      <c r="H17" s="725" t="s">
        <v>4139</v>
      </c>
      <c r="I17" s="727">
        <v>98.376666666666665</v>
      </c>
      <c r="J17" s="727">
        <v>6</v>
      </c>
      <c r="K17" s="728">
        <v>590.26</v>
      </c>
    </row>
    <row r="18" spans="1:11" ht="14.4" customHeight="1" x14ac:dyDescent="0.3">
      <c r="A18" s="723" t="s">
        <v>561</v>
      </c>
      <c r="B18" s="724" t="s">
        <v>2111</v>
      </c>
      <c r="C18" s="725" t="s">
        <v>566</v>
      </c>
      <c r="D18" s="726" t="s">
        <v>567</v>
      </c>
      <c r="E18" s="725" t="s">
        <v>4816</v>
      </c>
      <c r="F18" s="726" t="s">
        <v>4817</v>
      </c>
      <c r="G18" s="725" t="s">
        <v>4140</v>
      </c>
      <c r="H18" s="725" t="s">
        <v>4141</v>
      </c>
      <c r="I18" s="727">
        <v>8.01</v>
      </c>
      <c r="J18" s="727">
        <v>300</v>
      </c>
      <c r="K18" s="728">
        <v>2403</v>
      </c>
    </row>
    <row r="19" spans="1:11" ht="14.4" customHeight="1" x14ac:dyDescent="0.3">
      <c r="A19" s="723" t="s">
        <v>561</v>
      </c>
      <c r="B19" s="724" t="s">
        <v>2111</v>
      </c>
      <c r="C19" s="725" t="s">
        <v>566</v>
      </c>
      <c r="D19" s="726" t="s">
        <v>567</v>
      </c>
      <c r="E19" s="725" t="s">
        <v>4816</v>
      </c>
      <c r="F19" s="726" t="s">
        <v>4817</v>
      </c>
      <c r="G19" s="725" t="s">
        <v>4142</v>
      </c>
      <c r="H19" s="725" t="s">
        <v>4143</v>
      </c>
      <c r="I19" s="727">
        <v>7.51</v>
      </c>
      <c r="J19" s="727">
        <v>64</v>
      </c>
      <c r="K19" s="728">
        <v>480.64</v>
      </c>
    </row>
    <row r="20" spans="1:11" ht="14.4" customHeight="1" x14ac:dyDescent="0.3">
      <c r="A20" s="723" t="s">
        <v>561</v>
      </c>
      <c r="B20" s="724" t="s">
        <v>2111</v>
      </c>
      <c r="C20" s="725" t="s">
        <v>566</v>
      </c>
      <c r="D20" s="726" t="s">
        <v>567</v>
      </c>
      <c r="E20" s="725" t="s">
        <v>4816</v>
      </c>
      <c r="F20" s="726" t="s">
        <v>4817</v>
      </c>
      <c r="G20" s="725" t="s">
        <v>4144</v>
      </c>
      <c r="H20" s="725" t="s">
        <v>4145</v>
      </c>
      <c r="I20" s="727">
        <v>0.85333333333333339</v>
      </c>
      <c r="J20" s="727">
        <v>300</v>
      </c>
      <c r="K20" s="728">
        <v>256</v>
      </c>
    </row>
    <row r="21" spans="1:11" ht="14.4" customHeight="1" x14ac:dyDescent="0.3">
      <c r="A21" s="723" t="s">
        <v>561</v>
      </c>
      <c r="B21" s="724" t="s">
        <v>2111</v>
      </c>
      <c r="C21" s="725" t="s">
        <v>566</v>
      </c>
      <c r="D21" s="726" t="s">
        <v>567</v>
      </c>
      <c r="E21" s="725" t="s">
        <v>4816</v>
      </c>
      <c r="F21" s="726" t="s">
        <v>4817</v>
      </c>
      <c r="G21" s="725" t="s">
        <v>4146</v>
      </c>
      <c r="H21" s="725" t="s">
        <v>4147</v>
      </c>
      <c r="I21" s="727">
        <v>2.06</v>
      </c>
      <c r="J21" s="727">
        <v>100</v>
      </c>
      <c r="K21" s="728">
        <v>206</v>
      </c>
    </row>
    <row r="22" spans="1:11" ht="14.4" customHeight="1" x14ac:dyDescent="0.3">
      <c r="A22" s="723" t="s">
        <v>561</v>
      </c>
      <c r="B22" s="724" t="s">
        <v>2111</v>
      </c>
      <c r="C22" s="725" t="s">
        <v>566</v>
      </c>
      <c r="D22" s="726" t="s">
        <v>567</v>
      </c>
      <c r="E22" s="725" t="s">
        <v>4816</v>
      </c>
      <c r="F22" s="726" t="s">
        <v>4817</v>
      </c>
      <c r="G22" s="725" t="s">
        <v>4148</v>
      </c>
      <c r="H22" s="725" t="s">
        <v>4149</v>
      </c>
      <c r="I22" s="727">
        <v>157.28333333333333</v>
      </c>
      <c r="J22" s="727">
        <v>11</v>
      </c>
      <c r="K22" s="728">
        <v>1696.27</v>
      </c>
    </row>
    <row r="23" spans="1:11" ht="14.4" customHeight="1" x14ac:dyDescent="0.3">
      <c r="A23" s="723" t="s">
        <v>561</v>
      </c>
      <c r="B23" s="724" t="s">
        <v>2111</v>
      </c>
      <c r="C23" s="725" t="s">
        <v>566</v>
      </c>
      <c r="D23" s="726" t="s">
        <v>567</v>
      </c>
      <c r="E23" s="725" t="s">
        <v>4816</v>
      </c>
      <c r="F23" s="726" t="s">
        <v>4817</v>
      </c>
      <c r="G23" s="725" t="s">
        <v>4150</v>
      </c>
      <c r="H23" s="725" t="s">
        <v>4151</v>
      </c>
      <c r="I23" s="727">
        <v>5.17</v>
      </c>
      <c r="J23" s="727">
        <v>30</v>
      </c>
      <c r="K23" s="728">
        <v>155.25</v>
      </c>
    </row>
    <row r="24" spans="1:11" ht="14.4" customHeight="1" x14ac:dyDescent="0.3">
      <c r="A24" s="723" t="s">
        <v>561</v>
      </c>
      <c r="B24" s="724" t="s">
        <v>2111</v>
      </c>
      <c r="C24" s="725" t="s">
        <v>566</v>
      </c>
      <c r="D24" s="726" t="s">
        <v>567</v>
      </c>
      <c r="E24" s="725" t="s">
        <v>4816</v>
      </c>
      <c r="F24" s="726" t="s">
        <v>4817</v>
      </c>
      <c r="G24" s="725" t="s">
        <v>4152</v>
      </c>
      <c r="H24" s="725" t="s">
        <v>4153</v>
      </c>
      <c r="I24" s="727">
        <v>314.8</v>
      </c>
      <c r="J24" s="727">
        <v>1</v>
      </c>
      <c r="K24" s="728">
        <v>314.8</v>
      </c>
    </row>
    <row r="25" spans="1:11" ht="14.4" customHeight="1" x14ac:dyDescent="0.3">
      <c r="A25" s="723" t="s">
        <v>561</v>
      </c>
      <c r="B25" s="724" t="s">
        <v>2111</v>
      </c>
      <c r="C25" s="725" t="s">
        <v>566</v>
      </c>
      <c r="D25" s="726" t="s">
        <v>567</v>
      </c>
      <c r="E25" s="725" t="s">
        <v>4816</v>
      </c>
      <c r="F25" s="726" t="s">
        <v>4817</v>
      </c>
      <c r="G25" s="725" t="s">
        <v>4154</v>
      </c>
      <c r="H25" s="725" t="s">
        <v>4155</v>
      </c>
      <c r="I25" s="727">
        <v>13.22</v>
      </c>
      <c r="J25" s="727">
        <v>20</v>
      </c>
      <c r="K25" s="728">
        <v>264.5</v>
      </c>
    </row>
    <row r="26" spans="1:11" ht="14.4" customHeight="1" x14ac:dyDescent="0.3">
      <c r="A26" s="723" t="s">
        <v>561</v>
      </c>
      <c r="B26" s="724" t="s">
        <v>2111</v>
      </c>
      <c r="C26" s="725" t="s">
        <v>566</v>
      </c>
      <c r="D26" s="726" t="s">
        <v>567</v>
      </c>
      <c r="E26" s="725" t="s">
        <v>4816</v>
      </c>
      <c r="F26" s="726" t="s">
        <v>4817</v>
      </c>
      <c r="G26" s="725" t="s">
        <v>4156</v>
      </c>
      <c r="H26" s="725" t="s">
        <v>4157</v>
      </c>
      <c r="I26" s="727">
        <v>12.65</v>
      </c>
      <c r="J26" s="727">
        <v>15</v>
      </c>
      <c r="K26" s="728">
        <v>189.75</v>
      </c>
    </row>
    <row r="27" spans="1:11" ht="14.4" customHeight="1" x14ac:dyDescent="0.3">
      <c r="A27" s="723" t="s">
        <v>561</v>
      </c>
      <c r="B27" s="724" t="s">
        <v>2111</v>
      </c>
      <c r="C27" s="725" t="s">
        <v>566</v>
      </c>
      <c r="D27" s="726" t="s">
        <v>567</v>
      </c>
      <c r="E27" s="725" t="s">
        <v>4816</v>
      </c>
      <c r="F27" s="726" t="s">
        <v>4817</v>
      </c>
      <c r="G27" s="725" t="s">
        <v>4158</v>
      </c>
      <c r="H27" s="725" t="s">
        <v>4159</v>
      </c>
      <c r="I27" s="727">
        <v>18.86</v>
      </c>
      <c r="J27" s="727">
        <v>10</v>
      </c>
      <c r="K27" s="728">
        <v>188.6</v>
      </c>
    </row>
    <row r="28" spans="1:11" ht="14.4" customHeight="1" x14ac:dyDescent="0.3">
      <c r="A28" s="723" t="s">
        <v>561</v>
      </c>
      <c r="B28" s="724" t="s">
        <v>2111</v>
      </c>
      <c r="C28" s="725" t="s">
        <v>566</v>
      </c>
      <c r="D28" s="726" t="s">
        <v>567</v>
      </c>
      <c r="E28" s="725" t="s">
        <v>4816</v>
      </c>
      <c r="F28" s="726" t="s">
        <v>4817</v>
      </c>
      <c r="G28" s="725" t="s">
        <v>4160</v>
      </c>
      <c r="H28" s="725" t="s">
        <v>4161</v>
      </c>
      <c r="I28" s="727">
        <v>13.23</v>
      </c>
      <c r="J28" s="727">
        <v>6</v>
      </c>
      <c r="K28" s="728">
        <v>79.38</v>
      </c>
    </row>
    <row r="29" spans="1:11" ht="14.4" customHeight="1" x14ac:dyDescent="0.3">
      <c r="A29" s="723" t="s">
        <v>561</v>
      </c>
      <c r="B29" s="724" t="s">
        <v>2111</v>
      </c>
      <c r="C29" s="725" t="s">
        <v>566</v>
      </c>
      <c r="D29" s="726" t="s">
        <v>567</v>
      </c>
      <c r="E29" s="725" t="s">
        <v>4816</v>
      </c>
      <c r="F29" s="726" t="s">
        <v>4817</v>
      </c>
      <c r="G29" s="725" t="s">
        <v>4162</v>
      </c>
      <c r="H29" s="725" t="s">
        <v>4163</v>
      </c>
      <c r="I29" s="727">
        <v>111.55</v>
      </c>
      <c r="J29" s="727">
        <v>2</v>
      </c>
      <c r="K29" s="728">
        <v>223.1</v>
      </c>
    </row>
    <row r="30" spans="1:11" ht="14.4" customHeight="1" x14ac:dyDescent="0.3">
      <c r="A30" s="723" t="s">
        <v>561</v>
      </c>
      <c r="B30" s="724" t="s">
        <v>2111</v>
      </c>
      <c r="C30" s="725" t="s">
        <v>566</v>
      </c>
      <c r="D30" s="726" t="s">
        <v>567</v>
      </c>
      <c r="E30" s="725" t="s">
        <v>4816</v>
      </c>
      <c r="F30" s="726" t="s">
        <v>4817</v>
      </c>
      <c r="G30" s="725" t="s">
        <v>4164</v>
      </c>
      <c r="H30" s="725" t="s">
        <v>4165</v>
      </c>
      <c r="I30" s="727">
        <v>112.53</v>
      </c>
      <c r="J30" s="727">
        <v>3</v>
      </c>
      <c r="K30" s="728">
        <v>337.59000000000003</v>
      </c>
    </row>
    <row r="31" spans="1:11" ht="14.4" customHeight="1" x14ac:dyDescent="0.3">
      <c r="A31" s="723" t="s">
        <v>561</v>
      </c>
      <c r="B31" s="724" t="s">
        <v>2111</v>
      </c>
      <c r="C31" s="725" t="s">
        <v>566</v>
      </c>
      <c r="D31" s="726" t="s">
        <v>567</v>
      </c>
      <c r="E31" s="725" t="s">
        <v>4816</v>
      </c>
      <c r="F31" s="726" t="s">
        <v>4817</v>
      </c>
      <c r="G31" s="725" t="s">
        <v>4166</v>
      </c>
      <c r="H31" s="725" t="s">
        <v>4167</v>
      </c>
      <c r="I31" s="727">
        <v>113.28</v>
      </c>
      <c r="J31" s="727">
        <v>10</v>
      </c>
      <c r="K31" s="728">
        <v>1132.75</v>
      </c>
    </row>
    <row r="32" spans="1:11" ht="14.4" customHeight="1" x14ac:dyDescent="0.3">
      <c r="A32" s="723" t="s">
        <v>561</v>
      </c>
      <c r="B32" s="724" t="s">
        <v>2111</v>
      </c>
      <c r="C32" s="725" t="s">
        <v>566</v>
      </c>
      <c r="D32" s="726" t="s">
        <v>567</v>
      </c>
      <c r="E32" s="725" t="s">
        <v>4818</v>
      </c>
      <c r="F32" s="726" t="s">
        <v>4819</v>
      </c>
      <c r="G32" s="725" t="s">
        <v>4168</v>
      </c>
      <c r="H32" s="725" t="s">
        <v>4169</v>
      </c>
      <c r="I32" s="727">
        <v>2.9</v>
      </c>
      <c r="J32" s="727">
        <v>100</v>
      </c>
      <c r="K32" s="728">
        <v>290</v>
      </c>
    </row>
    <row r="33" spans="1:11" ht="14.4" customHeight="1" x14ac:dyDescent="0.3">
      <c r="A33" s="723" t="s">
        <v>561</v>
      </c>
      <c r="B33" s="724" t="s">
        <v>2111</v>
      </c>
      <c r="C33" s="725" t="s">
        <v>566</v>
      </c>
      <c r="D33" s="726" t="s">
        <v>567</v>
      </c>
      <c r="E33" s="725" t="s">
        <v>4818</v>
      </c>
      <c r="F33" s="726" t="s">
        <v>4819</v>
      </c>
      <c r="G33" s="725" t="s">
        <v>4170</v>
      </c>
      <c r="H33" s="725" t="s">
        <v>4171</v>
      </c>
      <c r="I33" s="727">
        <v>37.51</v>
      </c>
      <c r="J33" s="727">
        <v>5</v>
      </c>
      <c r="K33" s="728">
        <v>187.55</v>
      </c>
    </row>
    <row r="34" spans="1:11" ht="14.4" customHeight="1" x14ac:dyDescent="0.3">
      <c r="A34" s="723" t="s">
        <v>561</v>
      </c>
      <c r="B34" s="724" t="s">
        <v>2111</v>
      </c>
      <c r="C34" s="725" t="s">
        <v>566</v>
      </c>
      <c r="D34" s="726" t="s">
        <v>567</v>
      </c>
      <c r="E34" s="725" t="s">
        <v>4818</v>
      </c>
      <c r="F34" s="726" t="s">
        <v>4819</v>
      </c>
      <c r="G34" s="725" t="s">
        <v>4172</v>
      </c>
      <c r="H34" s="725" t="s">
        <v>4173</v>
      </c>
      <c r="I34" s="727">
        <v>11.14</v>
      </c>
      <c r="J34" s="727">
        <v>200</v>
      </c>
      <c r="K34" s="728">
        <v>2228</v>
      </c>
    </row>
    <row r="35" spans="1:11" ht="14.4" customHeight="1" x14ac:dyDescent="0.3">
      <c r="A35" s="723" t="s">
        <v>561</v>
      </c>
      <c r="B35" s="724" t="s">
        <v>2111</v>
      </c>
      <c r="C35" s="725" t="s">
        <v>566</v>
      </c>
      <c r="D35" s="726" t="s">
        <v>567</v>
      </c>
      <c r="E35" s="725" t="s">
        <v>4818</v>
      </c>
      <c r="F35" s="726" t="s">
        <v>4819</v>
      </c>
      <c r="G35" s="725" t="s">
        <v>4174</v>
      </c>
      <c r="H35" s="725" t="s">
        <v>4175</v>
      </c>
      <c r="I35" s="727">
        <v>1.0900000000000001</v>
      </c>
      <c r="J35" s="727">
        <v>3000</v>
      </c>
      <c r="K35" s="728">
        <v>3270</v>
      </c>
    </row>
    <row r="36" spans="1:11" ht="14.4" customHeight="1" x14ac:dyDescent="0.3">
      <c r="A36" s="723" t="s">
        <v>561</v>
      </c>
      <c r="B36" s="724" t="s">
        <v>2111</v>
      </c>
      <c r="C36" s="725" t="s">
        <v>566</v>
      </c>
      <c r="D36" s="726" t="s">
        <v>567</v>
      </c>
      <c r="E36" s="725" t="s">
        <v>4818</v>
      </c>
      <c r="F36" s="726" t="s">
        <v>4819</v>
      </c>
      <c r="G36" s="725" t="s">
        <v>4176</v>
      </c>
      <c r="H36" s="725" t="s">
        <v>4177</v>
      </c>
      <c r="I36" s="727">
        <v>1.67</v>
      </c>
      <c r="J36" s="727">
        <v>2600</v>
      </c>
      <c r="K36" s="728">
        <v>4342</v>
      </c>
    </row>
    <row r="37" spans="1:11" ht="14.4" customHeight="1" x14ac:dyDescent="0.3">
      <c r="A37" s="723" t="s">
        <v>561</v>
      </c>
      <c r="B37" s="724" t="s">
        <v>2111</v>
      </c>
      <c r="C37" s="725" t="s">
        <v>566</v>
      </c>
      <c r="D37" s="726" t="s">
        <v>567</v>
      </c>
      <c r="E37" s="725" t="s">
        <v>4818</v>
      </c>
      <c r="F37" s="726" t="s">
        <v>4819</v>
      </c>
      <c r="G37" s="725" t="s">
        <v>4178</v>
      </c>
      <c r="H37" s="725" t="s">
        <v>4179</v>
      </c>
      <c r="I37" s="727">
        <v>0.48</v>
      </c>
      <c r="J37" s="727">
        <v>900</v>
      </c>
      <c r="K37" s="728">
        <v>432</v>
      </c>
    </row>
    <row r="38" spans="1:11" ht="14.4" customHeight="1" x14ac:dyDescent="0.3">
      <c r="A38" s="723" t="s">
        <v>561</v>
      </c>
      <c r="B38" s="724" t="s">
        <v>2111</v>
      </c>
      <c r="C38" s="725" t="s">
        <v>566</v>
      </c>
      <c r="D38" s="726" t="s">
        <v>567</v>
      </c>
      <c r="E38" s="725" t="s">
        <v>4818</v>
      </c>
      <c r="F38" s="726" t="s">
        <v>4819</v>
      </c>
      <c r="G38" s="725" t="s">
        <v>4180</v>
      </c>
      <c r="H38" s="725" t="s">
        <v>4181</v>
      </c>
      <c r="I38" s="727">
        <v>0.67</v>
      </c>
      <c r="J38" s="727">
        <v>1900</v>
      </c>
      <c r="K38" s="728">
        <v>1273</v>
      </c>
    </row>
    <row r="39" spans="1:11" ht="14.4" customHeight="1" x14ac:dyDescent="0.3">
      <c r="A39" s="723" t="s">
        <v>561</v>
      </c>
      <c r="B39" s="724" t="s">
        <v>2111</v>
      </c>
      <c r="C39" s="725" t="s">
        <v>566</v>
      </c>
      <c r="D39" s="726" t="s">
        <v>567</v>
      </c>
      <c r="E39" s="725" t="s">
        <v>4818</v>
      </c>
      <c r="F39" s="726" t="s">
        <v>4819</v>
      </c>
      <c r="G39" s="725" t="s">
        <v>4182</v>
      </c>
      <c r="H39" s="725" t="s">
        <v>4183</v>
      </c>
      <c r="I39" s="727">
        <v>3.1349999999999998</v>
      </c>
      <c r="J39" s="727">
        <v>100</v>
      </c>
      <c r="K39" s="728">
        <v>313.5</v>
      </c>
    </row>
    <row r="40" spans="1:11" ht="14.4" customHeight="1" x14ac:dyDescent="0.3">
      <c r="A40" s="723" t="s">
        <v>561</v>
      </c>
      <c r="B40" s="724" t="s">
        <v>2111</v>
      </c>
      <c r="C40" s="725" t="s">
        <v>566</v>
      </c>
      <c r="D40" s="726" t="s">
        <v>567</v>
      </c>
      <c r="E40" s="725" t="s">
        <v>4818</v>
      </c>
      <c r="F40" s="726" t="s">
        <v>4819</v>
      </c>
      <c r="G40" s="725" t="s">
        <v>4184</v>
      </c>
      <c r="H40" s="725" t="s">
        <v>4185</v>
      </c>
      <c r="I40" s="727">
        <v>6.29</v>
      </c>
      <c r="J40" s="727">
        <v>60</v>
      </c>
      <c r="K40" s="728">
        <v>377.4</v>
      </c>
    </row>
    <row r="41" spans="1:11" ht="14.4" customHeight="1" x14ac:dyDescent="0.3">
      <c r="A41" s="723" t="s">
        <v>561</v>
      </c>
      <c r="B41" s="724" t="s">
        <v>2111</v>
      </c>
      <c r="C41" s="725" t="s">
        <v>566</v>
      </c>
      <c r="D41" s="726" t="s">
        <v>567</v>
      </c>
      <c r="E41" s="725" t="s">
        <v>4818</v>
      </c>
      <c r="F41" s="726" t="s">
        <v>4819</v>
      </c>
      <c r="G41" s="725" t="s">
        <v>4186</v>
      </c>
      <c r="H41" s="725" t="s">
        <v>4187</v>
      </c>
      <c r="I41" s="727">
        <v>6.23</v>
      </c>
      <c r="J41" s="727">
        <v>10</v>
      </c>
      <c r="K41" s="728">
        <v>62.3</v>
      </c>
    </row>
    <row r="42" spans="1:11" ht="14.4" customHeight="1" x14ac:dyDescent="0.3">
      <c r="A42" s="723" t="s">
        <v>561</v>
      </c>
      <c r="B42" s="724" t="s">
        <v>2111</v>
      </c>
      <c r="C42" s="725" t="s">
        <v>566</v>
      </c>
      <c r="D42" s="726" t="s">
        <v>567</v>
      </c>
      <c r="E42" s="725" t="s">
        <v>4818</v>
      </c>
      <c r="F42" s="726" t="s">
        <v>4819</v>
      </c>
      <c r="G42" s="725" t="s">
        <v>4188</v>
      </c>
      <c r="H42" s="725" t="s">
        <v>4189</v>
      </c>
      <c r="I42" s="727">
        <v>80.58</v>
      </c>
      <c r="J42" s="727">
        <v>10</v>
      </c>
      <c r="K42" s="728">
        <v>805.8</v>
      </c>
    </row>
    <row r="43" spans="1:11" ht="14.4" customHeight="1" x14ac:dyDescent="0.3">
      <c r="A43" s="723" t="s">
        <v>561</v>
      </c>
      <c r="B43" s="724" t="s">
        <v>2111</v>
      </c>
      <c r="C43" s="725" t="s">
        <v>566</v>
      </c>
      <c r="D43" s="726" t="s">
        <v>567</v>
      </c>
      <c r="E43" s="725" t="s">
        <v>4818</v>
      </c>
      <c r="F43" s="726" t="s">
        <v>4819</v>
      </c>
      <c r="G43" s="725" t="s">
        <v>4190</v>
      </c>
      <c r="H43" s="725" t="s">
        <v>4191</v>
      </c>
      <c r="I43" s="727">
        <v>6.169999999999999</v>
      </c>
      <c r="J43" s="727">
        <v>150</v>
      </c>
      <c r="K43" s="728">
        <v>925.5</v>
      </c>
    </row>
    <row r="44" spans="1:11" ht="14.4" customHeight="1" x14ac:dyDescent="0.3">
      <c r="A44" s="723" t="s">
        <v>561</v>
      </c>
      <c r="B44" s="724" t="s">
        <v>2111</v>
      </c>
      <c r="C44" s="725" t="s">
        <v>566</v>
      </c>
      <c r="D44" s="726" t="s">
        <v>567</v>
      </c>
      <c r="E44" s="725" t="s">
        <v>4818</v>
      </c>
      <c r="F44" s="726" t="s">
        <v>4819</v>
      </c>
      <c r="G44" s="725" t="s">
        <v>4192</v>
      </c>
      <c r="H44" s="725" t="s">
        <v>4193</v>
      </c>
      <c r="I44" s="727">
        <v>206.04666666666671</v>
      </c>
      <c r="J44" s="727">
        <v>10</v>
      </c>
      <c r="K44" s="728">
        <v>2060.46</v>
      </c>
    </row>
    <row r="45" spans="1:11" ht="14.4" customHeight="1" x14ac:dyDescent="0.3">
      <c r="A45" s="723" t="s">
        <v>561</v>
      </c>
      <c r="B45" s="724" t="s">
        <v>2111</v>
      </c>
      <c r="C45" s="725" t="s">
        <v>566</v>
      </c>
      <c r="D45" s="726" t="s">
        <v>567</v>
      </c>
      <c r="E45" s="725" t="s">
        <v>4818</v>
      </c>
      <c r="F45" s="726" t="s">
        <v>4819</v>
      </c>
      <c r="G45" s="725" t="s">
        <v>4194</v>
      </c>
      <c r="H45" s="725" t="s">
        <v>4195</v>
      </c>
      <c r="I45" s="727">
        <v>9.68</v>
      </c>
      <c r="J45" s="727">
        <v>10</v>
      </c>
      <c r="K45" s="728">
        <v>96.8</v>
      </c>
    </row>
    <row r="46" spans="1:11" ht="14.4" customHeight="1" x14ac:dyDescent="0.3">
      <c r="A46" s="723" t="s">
        <v>561</v>
      </c>
      <c r="B46" s="724" t="s">
        <v>2111</v>
      </c>
      <c r="C46" s="725" t="s">
        <v>566</v>
      </c>
      <c r="D46" s="726" t="s">
        <v>567</v>
      </c>
      <c r="E46" s="725" t="s">
        <v>4818</v>
      </c>
      <c r="F46" s="726" t="s">
        <v>4819</v>
      </c>
      <c r="G46" s="725" t="s">
        <v>4196</v>
      </c>
      <c r="H46" s="725" t="s">
        <v>4197</v>
      </c>
      <c r="I46" s="727">
        <v>62.84</v>
      </c>
      <c r="J46" s="727">
        <v>30</v>
      </c>
      <c r="K46" s="728">
        <v>1885.0500000000002</v>
      </c>
    </row>
    <row r="47" spans="1:11" ht="14.4" customHeight="1" x14ac:dyDescent="0.3">
      <c r="A47" s="723" t="s">
        <v>561</v>
      </c>
      <c r="B47" s="724" t="s">
        <v>2111</v>
      </c>
      <c r="C47" s="725" t="s">
        <v>566</v>
      </c>
      <c r="D47" s="726" t="s">
        <v>567</v>
      </c>
      <c r="E47" s="725" t="s">
        <v>4818</v>
      </c>
      <c r="F47" s="726" t="s">
        <v>4819</v>
      </c>
      <c r="G47" s="725" t="s">
        <v>4198</v>
      </c>
      <c r="H47" s="725" t="s">
        <v>4199</v>
      </c>
      <c r="I47" s="727">
        <v>2.37</v>
      </c>
      <c r="J47" s="727">
        <v>150</v>
      </c>
      <c r="K47" s="728">
        <v>355.5</v>
      </c>
    </row>
    <row r="48" spans="1:11" ht="14.4" customHeight="1" x14ac:dyDescent="0.3">
      <c r="A48" s="723" t="s">
        <v>561</v>
      </c>
      <c r="B48" s="724" t="s">
        <v>2111</v>
      </c>
      <c r="C48" s="725" t="s">
        <v>566</v>
      </c>
      <c r="D48" s="726" t="s">
        <v>567</v>
      </c>
      <c r="E48" s="725" t="s">
        <v>4818</v>
      </c>
      <c r="F48" s="726" t="s">
        <v>4819</v>
      </c>
      <c r="G48" s="725" t="s">
        <v>4200</v>
      </c>
      <c r="H48" s="725" t="s">
        <v>4201</v>
      </c>
      <c r="I48" s="727">
        <v>1.98</v>
      </c>
      <c r="J48" s="727">
        <v>100</v>
      </c>
      <c r="K48" s="728">
        <v>198</v>
      </c>
    </row>
    <row r="49" spans="1:11" ht="14.4" customHeight="1" x14ac:dyDescent="0.3">
      <c r="A49" s="723" t="s">
        <v>561</v>
      </c>
      <c r="B49" s="724" t="s">
        <v>2111</v>
      </c>
      <c r="C49" s="725" t="s">
        <v>566</v>
      </c>
      <c r="D49" s="726" t="s">
        <v>567</v>
      </c>
      <c r="E49" s="725" t="s">
        <v>4818</v>
      </c>
      <c r="F49" s="726" t="s">
        <v>4819</v>
      </c>
      <c r="G49" s="725" t="s">
        <v>4202</v>
      </c>
      <c r="H49" s="725" t="s">
        <v>4203</v>
      </c>
      <c r="I49" s="727">
        <v>2.0499999999999998</v>
      </c>
      <c r="J49" s="727">
        <v>50</v>
      </c>
      <c r="K49" s="728">
        <v>102.5</v>
      </c>
    </row>
    <row r="50" spans="1:11" ht="14.4" customHeight="1" x14ac:dyDescent="0.3">
      <c r="A50" s="723" t="s">
        <v>561</v>
      </c>
      <c r="B50" s="724" t="s">
        <v>2111</v>
      </c>
      <c r="C50" s="725" t="s">
        <v>566</v>
      </c>
      <c r="D50" s="726" t="s">
        <v>567</v>
      </c>
      <c r="E50" s="725" t="s">
        <v>4818</v>
      </c>
      <c r="F50" s="726" t="s">
        <v>4819</v>
      </c>
      <c r="G50" s="725" t="s">
        <v>4204</v>
      </c>
      <c r="H50" s="725" t="s">
        <v>4205</v>
      </c>
      <c r="I50" s="727">
        <v>3.1</v>
      </c>
      <c r="J50" s="727">
        <v>50</v>
      </c>
      <c r="K50" s="728">
        <v>155</v>
      </c>
    </row>
    <row r="51" spans="1:11" ht="14.4" customHeight="1" x14ac:dyDescent="0.3">
      <c r="A51" s="723" t="s">
        <v>561</v>
      </c>
      <c r="B51" s="724" t="s">
        <v>2111</v>
      </c>
      <c r="C51" s="725" t="s">
        <v>566</v>
      </c>
      <c r="D51" s="726" t="s">
        <v>567</v>
      </c>
      <c r="E51" s="725" t="s">
        <v>4818</v>
      </c>
      <c r="F51" s="726" t="s">
        <v>4819</v>
      </c>
      <c r="G51" s="725" t="s">
        <v>4206</v>
      </c>
      <c r="H51" s="725" t="s">
        <v>4207</v>
      </c>
      <c r="I51" s="727">
        <v>0.01</v>
      </c>
      <c r="J51" s="727">
        <v>250</v>
      </c>
      <c r="K51" s="728">
        <v>2.5</v>
      </c>
    </row>
    <row r="52" spans="1:11" ht="14.4" customHeight="1" x14ac:dyDescent="0.3">
      <c r="A52" s="723" t="s">
        <v>561</v>
      </c>
      <c r="B52" s="724" t="s">
        <v>2111</v>
      </c>
      <c r="C52" s="725" t="s">
        <v>566</v>
      </c>
      <c r="D52" s="726" t="s">
        <v>567</v>
      </c>
      <c r="E52" s="725" t="s">
        <v>4818</v>
      </c>
      <c r="F52" s="726" t="s">
        <v>4819</v>
      </c>
      <c r="G52" s="725" t="s">
        <v>4208</v>
      </c>
      <c r="H52" s="725" t="s">
        <v>4209</v>
      </c>
      <c r="I52" s="727">
        <v>2.0499999999999998</v>
      </c>
      <c r="J52" s="727">
        <v>100</v>
      </c>
      <c r="K52" s="728">
        <v>205</v>
      </c>
    </row>
    <row r="53" spans="1:11" ht="14.4" customHeight="1" x14ac:dyDescent="0.3">
      <c r="A53" s="723" t="s">
        <v>561</v>
      </c>
      <c r="B53" s="724" t="s">
        <v>2111</v>
      </c>
      <c r="C53" s="725" t="s">
        <v>566</v>
      </c>
      <c r="D53" s="726" t="s">
        <v>567</v>
      </c>
      <c r="E53" s="725" t="s">
        <v>4818</v>
      </c>
      <c r="F53" s="726" t="s">
        <v>4819</v>
      </c>
      <c r="G53" s="725" t="s">
        <v>4210</v>
      </c>
      <c r="H53" s="725" t="s">
        <v>4211</v>
      </c>
      <c r="I53" s="727">
        <v>2.17</v>
      </c>
      <c r="J53" s="727">
        <v>50</v>
      </c>
      <c r="K53" s="728">
        <v>108.5</v>
      </c>
    </row>
    <row r="54" spans="1:11" ht="14.4" customHeight="1" x14ac:dyDescent="0.3">
      <c r="A54" s="723" t="s">
        <v>561</v>
      </c>
      <c r="B54" s="724" t="s">
        <v>2111</v>
      </c>
      <c r="C54" s="725" t="s">
        <v>566</v>
      </c>
      <c r="D54" s="726" t="s">
        <v>567</v>
      </c>
      <c r="E54" s="725" t="s">
        <v>4818</v>
      </c>
      <c r="F54" s="726" t="s">
        <v>4819</v>
      </c>
      <c r="G54" s="725" t="s">
        <v>4212</v>
      </c>
      <c r="H54" s="725" t="s">
        <v>4213</v>
      </c>
      <c r="I54" s="727">
        <v>2.7000000000000006</v>
      </c>
      <c r="J54" s="727">
        <v>250</v>
      </c>
      <c r="K54" s="728">
        <v>675</v>
      </c>
    </row>
    <row r="55" spans="1:11" ht="14.4" customHeight="1" x14ac:dyDescent="0.3">
      <c r="A55" s="723" t="s">
        <v>561</v>
      </c>
      <c r="B55" s="724" t="s">
        <v>2111</v>
      </c>
      <c r="C55" s="725" t="s">
        <v>566</v>
      </c>
      <c r="D55" s="726" t="s">
        <v>567</v>
      </c>
      <c r="E55" s="725" t="s">
        <v>4818</v>
      </c>
      <c r="F55" s="726" t="s">
        <v>4819</v>
      </c>
      <c r="G55" s="725" t="s">
        <v>4214</v>
      </c>
      <c r="H55" s="725" t="s">
        <v>4215</v>
      </c>
      <c r="I55" s="727">
        <v>2.1800000000000002</v>
      </c>
      <c r="J55" s="727">
        <v>1300</v>
      </c>
      <c r="K55" s="728">
        <v>2834</v>
      </c>
    </row>
    <row r="56" spans="1:11" ht="14.4" customHeight="1" x14ac:dyDescent="0.3">
      <c r="A56" s="723" t="s">
        <v>561</v>
      </c>
      <c r="B56" s="724" t="s">
        <v>2111</v>
      </c>
      <c r="C56" s="725" t="s">
        <v>566</v>
      </c>
      <c r="D56" s="726" t="s">
        <v>567</v>
      </c>
      <c r="E56" s="725" t="s">
        <v>4818</v>
      </c>
      <c r="F56" s="726" t="s">
        <v>4819</v>
      </c>
      <c r="G56" s="725" t="s">
        <v>4216</v>
      </c>
      <c r="H56" s="725" t="s">
        <v>4217</v>
      </c>
      <c r="I56" s="727">
        <v>39.93</v>
      </c>
      <c r="J56" s="727">
        <v>40</v>
      </c>
      <c r="K56" s="728">
        <v>1597.2</v>
      </c>
    </row>
    <row r="57" spans="1:11" ht="14.4" customHeight="1" x14ac:dyDescent="0.3">
      <c r="A57" s="723" t="s">
        <v>561</v>
      </c>
      <c r="B57" s="724" t="s">
        <v>2111</v>
      </c>
      <c r="C57" s="725" t="s">
        <v>566</v>
      </c>
      <c r="D57" s="726" t="s">
        <v>567</v>
      </c>
      <c r="E57" s="725" t="s">
        <v>4818</v>
      </c>
      <c r="F57" s="726" t="s">
        <v>4819</v>
      </c>
      <c r="G57" s="725" t="s">
        <v>4218</v>
      </c>
      <c r="H57" s="725" t="s">
        <v>4219</v>
      </c>
      <c r="I57" s="727">
        <v>6.05</v>
      </c>
      <c r="J57" s="727">
        <v>80</v>
      </c>
      <c r="K57" s="728">
        <v>484</v>
      </c>
    </row>
    <row r="58" spans="1:11" ht="14.4" customHeight="1" x14ac:dyDescent="0.3">
      <c r="A58" s="723" t="s">
        <v>561</v>
      </c>
      <c r="B58" s="724" t="s">
        <v>2111</v>
      </c>
      <c r="C58" s="725" t="s">
        <v>566</v>
      </c>
      <c r="D58" s="726" t="s">
        <v>567</v>
      </c>
      <c r="E58" s="725" t="s">
        <v>4818</v>
      </c>
      <c r="F58" s="726" t="s">
        <v>4819</v>
      </c>
      <c r="G58" s="725" t="s">
        <v>4220</v>
      </c>
      <c r="H58" s="725" t="s">
        <v>4221</v>
      </c>
      <c r="I58" s="727">
        <v>34.5</v>
      </c>
      <c r="J58" s="727">
        <v>10</v>
      </c>
      <c r="K58" s="728">
        <v>345</v>
      </c>
    </row>
    <row r="59" spans="1:11" ht="14.4" customHeight="1" x14ac:dyDescent="0.3">
      <c r="A59" s="723" t="s">
        <v>561</v>
      </c>
      <c r="B59" s="724" t="s">
        <v>2111</v>
      </c>
      <c r="C59" s="725" t="s">
        <v>566</v>
      </c>
      <c r="D59" s="726" t="s">
        <v>567</v>
      </c>
      <c r="E59" s="725" t="s">
        <v>4818</v>
      </c>
      <c r="F59" s="726" t="s">
        <v>4819</v>
      </c>
      <c r="G59" s="725" t="s">
        <v>4222</v>
      </c>
      <c r="H59" s="725" t="s">
        <v>4223</v>
      </c>
      <c r="I59" s="727">
        <v>17.98</v>
      </c>
      <c r="J59" s="727">
        <v>100</v>
      </c>
      <c r="K59" s="728">
        <v>1798</v>
      </c>
    </row>
    <row r="60" spans="1:11" ht="14.4" customHeight="1" x14ac:dyDescent="0.3">
      <c r="A60" s="723" t="s">
        <v>561</v>
      </c>
      <c r="B60" s="724" t="s">
        <v>2111</v>
      </c>
      <c r="C60" s="725" t="s">
        <v>566</v>
      </c>
      <c r="D60" s="726" t="s">
        <v>567</v>
      </c>
      <c r="E60" s="725" t="s">
        <v>4818</v>
      </c>
      <c r="F60" s="726" t="s">
        <v>4819</v>
      </c>
      <c r="G60" s="725" t="s">
        <v>4224</v>
      </c>
      <c r="H60" s="725" t="s">
        <v>4225</v>
      </c>
      <c r="I60" s="727">
        <v>17.98</v>
      </c>
      <c r="J60" s="727">
        <v>150</v>
      </c>
      <c r="K60" s="728">
        <v>2697</v>
      </c>
    </row>
    <row r="61" spans="1:11" ht="14.4" customHeight="1" x14ac:dyDescent="0.3">
      <c r="A61" s="723" t="s">
        <v>561</v>
      </c>
      <c r="B61" s="724" t="s">
        <v>2111</v>
      </c>
      <c r="C61" s="725" t="s">
        <v>566</v>
      </c>
      <c r="D61" s="726" t="s">
        <v>567</v>
      </c>
      <c r="E61" s="725" t="s">
        <v>4818</v>
      </c>
      <c r="F61" s="726" t="s">
        <v>4819</v>
      </c>
      <c r="G61" s="725" t="s">
        <v>4226</v>
      </c>
      <c r="H61" s="725" t="s">
        <v>4227</v>
      </c>
      <c r="I61" s="727">
        <v>13.31</v>
      </c>
      <c r="J61" s="727">
        <v>2</v>
      </c>
      <c r="K61" s="728">
        <v>26.62</v>
      </c>
    </row>
    <row r="62" spans="1:11" ht="14.4" customHeight="1" x14ac:dyDescent="0.3">
      <c r="A62" s="723" t="s">
        <v>561</v>
      </c>
      <c r="B62" s="724" t="s">
        <v>2111</v>
      </c>
      <c r="C62" s="725" t="s">
        <v>566</v>
      </c>
      <c r="D62" s="726" t="s">
        <v>567</v>
      </c>
      <c r="E62" s="725" t="s">
        <v>4818</v>
      </c>
      <c r="F62" s="726" t="s">
        <v>4819</v>
      </c>
      <c r="G62" s="725" t="s">
        <v>4228</v>
      </c>
      <c r="H62" s="725" t="s">
        <v>4229</v>
      </c>
      <c r="I62" s="727">
        <v>11.74</v>
      </c>
      <c r="J62" s="727">
        <v>20</v>
      </c>
      <c r="K62" s="728">
        <v>234.8</v>
      </c>
    </row>
    <row r="63" spans="1:11" ht="14.4" customHeight="1" x14ac:dyDescent="0.3">
      <c r="A63" s="723" t="s">
        <v>561</v>
      </c>
      <c r="B63" s="724" t="s">
        <v>2111</v>
      </c>
      <c r="C63" s="725" t="s">
        <v>566</v>
      </c>
      <c r="D63" s="726" t="s">
        <v>567</v>
      </c>
      <c r="E63" s="725" t="s">
        <v>4818</v>
      </c>
      <c r="F63" s="726" t="s">
        <v>4819</v>
      </c>
      <c r="G63" s="725" t="s">
        <v>4230</v>
      </c>
      <c r="H63" s="725" t="s">
        <v>4231</v>
      </c>
      <c r="I63" s="727">
        <v>2.52</v>
      </c>
      <c r="J63" s="727">
        <v>50</v>
      </c>
      <c r="K63" s="728">
        <v>126</v>
      </c>
    </row>
    <row r="64" spans="1:11" ht="14.4" customHeight="1" x14ac:dyDescent="0.3">
      <c r="A64" s="723" t="s">
        <v>561</v>
      </c>
      <c r="B64" s="724" t="s">
        <v>2111</v>
      </c>
      <c r="C64" s="725" t="s">
        <v>566</v>
      </c>
      <c r="D64" s="726" t="s">
        <v>567</v>
      </c>
      <c r="E64" s="725" t="s">
        <v>4818</v>
      </c>
      <c r="F64" s="726" t="s">
        <v>4819</v>
      </c>
      <c r="G64" s="725" t="s">
        <v>4232</v>
      </c>
      <c r="H64" s="725" t="s">
        <v>4233</v>
      </c>
      <c r="I64" s="727">
        <v>5.2</v>
      </c>
      <c r="J64" s="727">
        <v>20</v>
      </c>
      <c r="K64" s="728">
        <v>104</v>
      </c>
    </row>
    <row r="65" spans="1:11" ht="14.4" customHeight="1" x14ac:dyDescent="0.3">
      <c r="A65" s="723" t="s">
        <v>561</v>
      </c>
      <c r="B65" s="724" t="s">
        <v>2111</v>
      </c>
      <c r="C65" s="725" t="s">
        <v>566</v>
      </c>
      <c r="D65" s="726" t="s">
        <v>567</v>
      </c>
      <c r="E65" s="725" t="s">
        <v>4818</v>
      </c>
      <c r="F65" s="726" t="s">
        <v>4819</v>
      </c>
      <c r="G65" s="725" t="s">
        <v>4234</v>
      </c>
      <c r="H65" s="725" t="s">
        <v>4235</v>
      </c>
      <c r="I65" s="727">
        <v>13.199999999999998</v>
      </c>
      <c r="J65" s="727">
        <v>60</v>
      </c>
      <c r="K65" s="728">
        <v>792</v>
      </c>
    </row>
    <row r="66" spans="1:11" ht="14.4" customHeight="1" x14ac:dyDescent="0.3">
      <c r="A66" s="723" t="s">
        <v>561</v>
      </c>
      <c r="B66" s="724" t="s">
        <v>2111</v>
      </c>
      <c r="C66" s="725" t="s">
        <v>566</v>
      </c>
      <c r="D66" s="726" t="s">
        <v>567</v>
      </c>
      <c r="E66" s="725" t="s">
        <v>4818</v>
      </c>
      <c r="F66" s="726" t="s">
        <v>4819</v>
      </c>
      <c r="G66" s="725" t="s">
        <v>4236</v>
      </c>
      <c r="H66" s="725" t="s">
        <v>4237</v>
      </c>
      <c r="I66" s="727">
        <v>13.199999999999998</v>
      </c>
      <c r="J66" s="727">
        <v>50</v>
      </c>
      <c r="K66" s="728">
        <v>660</v>
      </c>
    </row>
    <row r="67" spans="1:11" ht="14.4" customHeight="1" x14ac:dyDescent="0.3">
      <c r="A67" s="723" t="s">
        <v>561</v>
      </c>
      <c r="B67" s="724" t="s">
        <v>2111</v>
      </c>
      <c r="C67" s="725" t="s">
        <v>566</v>
      </c>
      <c r="D67" s="726" t="s">
        <v>567</v>
      </c>
      <c r="E67" s="725" t="s">
        <v>4818</v>
      </c>
      <c r="F67" s="726" t="s">
        <v>4819</v>
      </c>
      <c r="G67" s="725" t="s">
        <v>4238</v>
      </c>
      <c r="H67" s="725" t="s">
        <v>4239</v>
      </c>
      <c r="I67" s="727">
        <v>1.27</v>
      </c>
      <c r="J67" s="727">
        <v>150</v>
      </c>
      <c r="K67" s="728">
        <v>190.5</v>
      </c>
    </row>
    <row r="68" spans="1:11" ht="14.4" customHeight="1" x14ac:dyDescent="0.3">
      <c r="A68" s="723" t="s">
        <v>561</v>
      </c>
      <c r="B68" s="724" t="s">
        <v>2111</v>
      </c>
      <c r="C68" s="725" t="s">
        <v>566</v>
      </c>
      <c r="D68" s="726" t="s">
        <v>567</v>
      </c>
      <c r="E68" s="725" t="s">
        <v>4818</v>
      </c>
      <c r="F68" s="726" t="s">
        <v>4819</v>
      </c>
      <c r="G68" s="725" t="s">
        <v>4240</v>
      </c>
      <c r="H68" s="725" t="s">
        <v>4241</v>
      </c>
      <c r="I68" s="727">
        <v>8.5</v>
      </c>
      <c r="J68" s="727">
        <v>15</v>
      </c>
      <c r="K68" s="728">
        <v>127.5</v>
      </c>
    </row>
    <row r="69" spans="1:11" ht="14.4" customHeight="1" x14ac:dyDescent="0.3">
      <c r="A69" s="723" t="s">
        <v>561</v>
      </c>
      <c r="B69" s="724" t="s">
        <v>2111</v>
      </c>
      <c r="C69" s="725" t="s">
        <v>566</v>
      </c>
      <c r="D69" s="726" t="s">
        <v>567</v>
      </c>
      <c r="E69" s="725" t="s">
        <v>4818</v>
      </c>
      <c r="F69" s="726" t="s">
        <v>4819</v>
      </c>
      <c r="G69" s="725" t="s">
        <v>4242</v>
      </c>
      <c r="H69" s="725" t="s">
        <v>4243</v>
      </c>
      <c r="I69" s="727">
        <v>21.234999999999999</v>
      </c>
      <c r="J69" s="727">
        <v>26</v>
      </c>
      <c r="K69" s="728">
        <v>552.04</v>
      </c>
    </row>
    <row r="70" spans="1:11" ht="14.4" customHeight="1" x14ac:dyDescent="0.3">
      <c r="A70" s="723" t="s">
        <v>561</v>
      </c>
      <c r="B70" s="724" t="s">
        <v>2111</v>
      </c>
      <c r="C70" s="725" t="s">
        <v>566</v>
      </c>
      <c r="D70" s="726" t="s">
        <v>567</v>
      </c>
      <c r="E70" s="725" t="s">
        <v>4818</v>
      </c>
      <c r="F70" s="726" t="s">
        <v>4819</v>
      </c>
      <c r="G70" s="725" t="s">
        <v>4244</v>
      </c>
      <c r="H70" s="725" t="s">
        <v>4245</v>
      </c>
      <c r="I70" s="727">
        <v>21.23</v>
      </c>
      <c r="J70" s="727">
        <v>16</v>
      </c>
      <c r="K70" s="728">
        <v>339.68</v>
      </c>
    </row>
    <row r="71" spans="1:11" ht="14.4" customHeight="1" x14ac:dyDescent="0.3">
      <c r="A71" s="723" t="s">
        <v>561</v>
      </c>
      <c r="B71" s="724" t="s">
        <v>2111</v>
      </c>
      <c r="C71" s="725" t="s">
        <v>566</v>
      </c>
      <c r="D71" s="726" t="s">
        <v>567</v>
      </c>
      <c r="E71" s="725" t="s">
        <v>4818</v>
      </c>
      <c r="F71" s="726" t="s">
        <v>4819</v>
      </c>
      <c r="G71" s="725" t="s">
        <v>4246</v>
      </c>
      <c r="H71" s="725" t="s">
        <v>4247</v>
      </c>
      <c r="I71" s="727">
        <v>0.47</v>
      </c>
      <c r="J71" s="727">
        <v>1300</v>
      </c>
      <c r="K71" s="728">
        <v>611</v>
      </c>
    </row>
    <row r="72" spans="1:11" ht="14.4" customHeight="1" x14ac:dyDescent="0.3">
      <c r="A72" s="723" t="s">
        <v>561</v>
      </c>
      <c r="B72" s="724" t="s">
        <v>2111</v>
      </c>
      <c r="C72" s="725" t="s">
        <v>566</v>
      </c>
      <c r="D72" s="726" t="s">
        <v>567</v>
      </c>
      <c r="E72" s="725" t="s">
        <v>4818</v>
      </c>
      <c r="F72" s="726" t="s">
        <v>4819</v>
      </c>
      <c r="G72" s="725" t="s">
        <v>4248</v>
      </c>
      <c r="H72" s="725" t="s">
        <v>4249</v>
      </c>
      <c r="I72" s="727">
        <v>4.03</v>
      </c>
      <c r="J72" s="727">
        <v>200</v>
      </c>
      <c r="K72" s="728">
        <v>806</v>
      </c>
    </row>
    <row r="73" spans="1:11" ht="14.4" customHeight="1" x14ac:dyDescent="0.3">
      <c r="A73" s="723" t="s">
        <v>561</v>
      </c>
      <c r="B73" s="724" t="s">
        <v>2111</v>
      </c>
      <c r="C73" s="725" t="s">
        <v>566</v>
      </c>
      <c r="D73" s="726" t="s">
        <v>567</v>
      </c>
      <c r="E73" s="725" t="s">
        <v>4818</v>
      </c>
      <c r="F73" s="726" t="s">
        <v>4819</v>
      </c>
      <c r="G73" s="725" t="s">
        <v>4250</v>
      </c>
      <c r="H73" s="725" t="s">
        <v>4251</v>
      </c>
      <c r="I73" s="727">
        <v>2.91</v>
      </c>
      <c r="J73" s="727">
        <v>50</v>
      </c>
      <c r="K73" s="728">
        <v>145.5</v>
      </c>
    </row>
    <row r="74" spans="1:11" ht="14.4" customHeight="1" x14ac:dyDescent="0.3">
      <c r="A74" s="723" t="s">
        <v>561</v>
      </c>
      <c r="B74" s="724" t="s">
        <v>2111</v>
      </c>
      <c r="C74" s="725" t="s">
        <v>566</v>
      </c>
      <c r="D74" s="726" t="s">
        <v>567</v>
      </c>
      <c r="E74" s="725" t="s">
        <v>4818</v>
      </c>
      <c r="F74" s="726" t="s">
        <v>4819</v>
      </c>
      <c r="G74" s="725" t="s">
        <v>4252</v>
      </c>
      <c r="H74" s="725" t="s">
        <v>4253</v>
      </c>
      <c r="I74" s="727">
        <v>2.29</v>
      </c>
      <c r="J74" s="727">
        <v>100</v>
      </c>
      <c r="K74" s="728">
        <v>229</v>
      </c>
    </row>
    <row r="75" spans="1:11" ht="14.4" customHeight="1" x14ac:dyDescent="0.3">
      <c r="A75" s="723" t="s">
        <v>561</v>
      </c>
      <c r="B75" s="724" t="s">
        <v>2111</v>
      </c>
      <c r="C75" s="725" t="s">
        <v>566</v>
      </c>
      <c r="D75" s="726" t="s">
        <v>567</v>
      </c>
      <c r="E75" s="725" t="s">
        <v>4818</v>
      </c>
      <c r="F75" s="726" t="s">
        <v>4819</v>
      </c>
      <c r="G75" s="725" t="s">
        <v>4254</v>
      </c>
      <c r="H75" s="725" t="s">
        <v>4255</v>
      </c>
      <c r="I75" s="727">
        <v>1072.06</v>
      </c>
      <c r="J75" s="727">
        <v>15</v>
      </c>
      <c r="K75" s="728">
        <v>16080.900000000001</v>
      </c>
    </row>
    <row r="76" spans="1:11" ht="14.4" customHeight="1" x14ac:dyDescent="0.3">
      <c r="A76" s="723" t="s">
        <v>561</v>
      </c>
      <c r="B76" s="724" t="s">
        <v>2111</v>
      </c>
      <c r="C76" s="725" t="s">
        <v>566</v>
      </c>
      <c r="D76" s="726" t="s">
        <v>567</v>
      </c>
      <c r="E76" s="725" t="s">
        <v>4818</v>
      </c>
      <c r="F76" s="726" t="s">
        <v>4819</v>
      </c>
      <c r="G76" s="725" t="s">
        <v>4256</v>
      </c>
      <c r="H76" s="725" t="s">
        <v>4257</v>
      </c>
      <c r="I76" s="727">
        <v>2.34</v>
      </c>
      <c r="J76" s="727">
        <v>100</v>
      </c>
      <c r="K76" s="728">
        <v>234</v>
      </c>
    </row>
    <row r="77" spans="1:11" ht="14.4" customHeight="1" x14ac:dyDescent="0.3">
      <c r="A77" s="723" t="s">
        <v>561</v>
      </c>
      <c r="B77" s="724" t="s">
        <v>2111</v>
      </c>
      <c r="C77" s="725" t="s">
        <v>566</v>
      </c>
      <c r="D77" s="726" t="s">
        <v>567</v>
      </c>
      <c r="E77" s="725" t="s">
        <v>4818</v>
      </c>
      <c r="F77" s="726" t="s">
        <v>4819</v>
      </c>
      <c r="G77" s="725" t="s">
        <v>4258</v>
      </c>
      <c r="H77" s="725" t="s">
        <v>4259</v>
      </c>
      <c r="I77" s="727">
        <v>168.19</v>
      </c>
      <c r="J77" s="727">
        <v>10</v>
      </c>
      <c r="K77" s="728">
        <v>1681.9</v>
      </c>
    </row>
    <row r="78" spans="1:11" ht="14.4" customHeight="1" x14ac:dyDescent="0.3">
      <c r="A78" s="723" t="s">
        <v>561</v>
      </c>
      <c r="B78" s="724" t="s">
        <v>2111</v>
      </c>
      <c r="C78" s="725" t="s">
        <v>566</v>
      </c>
      <c r="D78" s="726" t="s">
        <v>567</v>
      </c>
      <c r="E78" s="725" t="s">
        <v>4818</v>
      </c>
      <c r="F78" s="726" t="s">
        <v>4819</v>
      </c>
      <c r="G78" s="725" t="s">
        <v>4260</v>
      </c>
      <c r="H78" s="725" t="s">
        <v>4261</v>
      </c>
      <c r="I78" s="727">
        <v>9.1999999999999993</v>
      </c>
      <c r="J78" s="727">
        <v>500</v>
      </c>
      <c r="K78" s="728">
        <v>4600</v>
      </c>
    </row>
    <row r="79" spans="1:11" ht="14.4" customHeight="1" x14ac:dyDescent="0.3">
      <c r="A79" s="723" t="s">
        <v>561</v>
      </c>
      <c r="B79" s="724" t="s">
        <v>2111</v>
      </c>
      <c r="C79" s="725" t="s">
        <v>566</v>
      </c>
      <c r="D79" s="726" t="s">
        <v>567</v>
      </c>
      <c r="E79" s="725" t="s">
        <v>4818</v>
      </c>
      <c r="F79" s="726" t="s">
        <v>4819</v>
      </c>
      <c r="G79" s="725" t="s">
        <v>4262</v>
      </c>
      <c r="H79" s="725" t="s">
        <v>4263</v>
      </c>
      <c r="I79" s="727">
        <v>172.5</v>
      </c>
      <c r="J79" s="727">
        <v>1</v>
      </c>
      <c r="K79" s="728">
        <v>172.5</v>
      </c>
    </row>
    <row r="80" spans="1:11" ht="14.4" customHeight="1" x14ac:dyDescent="0.3">
      <c r="A80" s="723" t="s">
        <v>561</v>
      </c>
      <c r="B80" s="724" t="s">
        <v>2111</v>
      </c>
      <c r="C80" s="725" t="s">
        <v>566</v>
      </c>
      <c r="D80" s="726" t="s">
        <v>567</v>
      </c>
      <c r="E80" s="725" t="s">
        <v>4818</v>
      </c>
      <c r="F80" s="726" t="s">
        <v>4819</v>
      </c>
      <c r="G80" s="725" t="s">
        <v>4264</v>
      </c>
      <c r="H80" s="725" t="s">
        <v>4265</v>
      </c>
      <c r="I80" s="727">
        <v>5</v>
      </c>
      <c r="J80" s="727">
        <v>70</v>
      </c>
      <c r="K80" s="728">
        <v>350</v>
      </c>
    </row>
    <row r="81" spans="1:11" ht="14.4" customHeight="1" x14ac:dyDescent="0.3">
      <c r="A81" s="723" t="s">
        <v>561</v>
      </c>
      <c r="B81" s="724" t="s">
        <v>2111</v>
      </c>
      <c r="C81" s="725" t="s">
        <v>566</v>
      </c>
      <c r="D81" s="726" t="s">
        <v>567</v>
      </c>
      <c r="E81" s="725" t="s">
        <v>4818</v>
      </c>
      <c r="F81" s="726" t="s">
        <v>4819</v>
      </c>
      <c r="G81" s="725" t="s">
        <v>4266</v>
      </c>
      <c r="H81" s="725" t="s">
        <v>4267</v>
      </c>
      <c r="I81" s="727">
        <v>3.4366666666666661</v>
      </c>
      <c r="J81" s="727">
        <v>360</v>
      </c>
      <c r="K81" s="728">
        <v>1237.2</v>
      </c>
    </row>
    <row r="82" spans="1:11" ht="14.4" customHeight="1" x14ac:dyDescent="0.3">
      <c r="A82" s="723" t="s">
        <v>561</v>
      </c>
      <c r="B82" s="724" t="s">
        <v>2111</v>
      </c>
      <c r="C82" s="725" t="s">
        <v>566</v>
      </c>
      <c r="D82" s="726" t="s">
        <v>567</v>
      </c>
      <c r="E82" s="725" t="s">
        <v>4818</v>
      </c>
      <c r="F82" s="726" t="s">
        <v>4819</v>
      </c>
      <c r="G82" s="725" t="s">
        <v>4268</v>
      </c>
      <c r="H82" s="725" t="s">
        <v>4269</v>
      </c>
      <c r="I82" s="727">
        <v>6.1199999999999992</v>
      </c>
      <c r="J82" s="727">
        <v>40</v>
      </c>
      <c r="K82" s="728">
        <v>244.8</v>
      </c>
    </row>
    <row r="83" spans="1:11" ht="14.4" customHeight="1" x14ac:dyDescent="0.3">
      <c r="A83" s="723" t="s">
        <v>561</v>
      </c>
      <c r="B83" s="724" t="s">
        <v>2111</v>
      </c>
      <c r="C83" s="725" t="s">
        <v>566</v>
      </c>
      <c r="D83" s="726" t="s">
        <v>567</v>
      </c>
      <c r="E83" s="725" t="s">
        <v>4818</v>
      </c>
      <c r="F83" s="726" t="s">
        <v>4819</v>
      </c>
      <c r="G83" s="725" t="s">
        <v>4270</v>
      </c>
      <c r="H83" s="725" t="s">
        <v>4271</v>
      </c>
      <c r="I83" s="727">
        <v>6.2866666666666662</v>
      </c>
      <c r="J83" s="727">
        <v>35</v>
      </c>
      <c r="K83" s="728">
        <v>220.04999999999998</v>
      </c>
    </row>
    <row r="84" spans="1:11" ht="14.4" customHeight="1" x14ac:dyDescent="0.3">
      <c r="A84" s="723" t="s">
        <v>561</v>
      </c>
      <c r="B84" s="724" t="s">
        <v>2111</v>
      </c>
      <c r="C84" s="725" t="s">
        <v>566</v>
      </c>
      <c r="D84" s="726" t="s">
        <v>567</v>
      </c>
      <c r="E84" s="725" t="s">
        <v>4818</v>
      </c>
      <c r="F84" s="726" t="s">
        <v>4819</v>
      </c>
      <c r="G84" s="725" t="s">
        <v>4272</v>
      </c>
      <c r="H84" s="725" t="s">
        <v>4273</v>
      </c>
      <c r="I84" s="727">
        <v>8.84</v>
      </c>
      <c r="J84" s="727">
        <v>6</v>
      </c>
      <c r="K84" s="728">
        <v>53.04</v>
      </c>
    </row>
    <row r="85" spans="1:11" ht="14.4" customHeight="1" x14ac:dyDescent="0.3">
      <c r="A85" s="723" t="s">
        <v>561</v>
      </c>
      <c r="B85" s="724" t="s">
        <v>2111</v>
      </c>
      <c r="C85" s="725" t="s">
        <v>566</v>
      </c>
      <c r="D85" s="726" t="s">
        <v>567</v>
      </c>
      <c r="E85" s="725" t="s">
        <v>4818</v>
      </c>
      <c r="F85" s="726" t="s">
        <v>4819</v>
      </c>
      <c r="G85" s="725" t="s">
        <v>4274</v>
      </c>
      <c r="H85" s="725" t="s">
        <v>4275</v>
      </c>
      <c r="I85" s="727">
        <v>159.19999999999999</v>
      </c>
      <c r="J85" s="727">
        <v>25</v>
      </c>
      <c r="K85" s="728">
        <v>3980</v>
      </c>
    </row>
    <row r="86" spans="1:11" ht="14.4" customHeight="1" x14ac:dyDescent="0.3">
      <c r="A86" s="723" t="s">
        <v>561</v>
      </c>
      <c r="B86" s="724" t="s">
        <v>2111</v>
      </c>
      <c r="C86" s="725" t="s">
        <v>566</v>
      </c>
      <c r="D86" s="726" t="s">
        <v>567</v>
      </c>
      <c r="E86" s="725" t="s">
        <v>4818</v>
      </c>
      <c r="F86" s="726" t="s">
        <v>4819</v>
      </c>
      <c r="G86" s="725" t="s">
        <v>4276</v>
      </c>
      <c r="H86" s="725" t="s">
        <v>4277</v>
      </c>
      <c r="I86" s="727">
        <v>37.75</v>
      </c>
      <c r="J86" s="727">
        <v>40</v>
      </c>
      <c r="K86" s="728">
        <v>1510.1</v>
      </c>
    </row>
    <row r="87" spans="1:11" ht="14.4" customHeight="1" x14ac:dyDescent="0.3">
      <c r="A87" s="723" t="s">
        <v>561</v>
      </c>
      <c r="B87" s="724" t="s">
        <v>2111</v>
      </c>
      <c r="C87" s="725" t="s">
        <v>566</v>
      </c>
      <c r="D87" s="726" t="s">
        <v>567</v>
      </c>
      <c r="E87" s="725" t="s">
        <v>4818</v>
      </c>
      <c r="F87" s="726" t="s">
        <v>4819</v>
      </c>
      <c r="G87" s="725" t="s">
        <v>4278</v>
      </c>
      <c r="H87" s="725" t="s">
        <v>4279</v>
      </c>
      <c r="I87" s="727">
        <v>9.68</v>
      </c>
      <c r="J87" s="727">
        <v>300</v>
      </c>
      <c r="K87" s="728">
        <v>2904</v>
      </c>
    </row>
    <row r="88" spans="1:11" ht="14.4" customHeight="1" x14ac:dyDescent="0.3">
      <c r="A88" s="723" t="s">
        <v>561</v>
      </c>
      <c r="B88" s="724" t="s">
        <v>2111</v>
      </c>
      <c r="C88" s="725" t="s">
        <v>566</v>
      </c>
      <c r="D88" s="726" t="s">
        <v>567</v>
      </c>
      <c r="E88" s="725" t="s">
        <v>4818</v>
      </c>
      <c r="F88" s="726" t="s">
        <v>4819</v>
      </c>
      <c r="G88" s="725" t="s">
        <v>4280</v>
      </c>
      <c r="H88" s="725" t="s">
        <v>4281</v>
      </c>
      <c r="I88" s="727">
        <v>2.08</v>
      </c>
      <c r="J88" s="727">
        <v>10</v>
      </c>
      <c r="K88" s="728">
        <v>20.8</v>
      </c>
    </row>
    <row r="89" spans="1:11" ht="14.4" customHeight="1" x14ac:dyDescent="0.3">
      <c r="A89" s="723" t="s">
        <v>561</v>
      </c>
      <c r="B89" s="724" t="s">
        <v>2111</v>
      </c>
      <c r="C89" s="725" t="s">
        <v>566</v>
      </c>
      <c r="D89" s="726" t="s">
        <v>567</v>
      </c>
      <c r="E89" s="725" t="s">
        <v>4818</v>
      </c>
      <c r="F89" s="726" t="s">
        <v>4819</v>
      </c>
      <c r="G89" s="725" t="s">
        <v>4282</v>
      </c>
      <c r="H89" s="725" t="s">
        <v>4283</v>
      </c>
      <c r="I89" s="727">
        <v>4.62</v>
      </c>
      <c r="J89" s="727">
        <v>10</v>
      </c>
      <c r="K89" s="728">
        <v>46.2</v>
      </c>
    </row>
    <row r="90" spans="1:11" ht="14.4" customHeight="1" x14ac:dyDescent="0.3">
      <c r="A90" s="723" t="s">
        <v>561</v>
      </c>
      <c r="B90" s="724" t="s">
        <v>2111</v>
      </c>
      <c r="C90" s="725" t="s">
        <v>566</v>
      </c>
      <c r="D90" s="726" t="s">
        <v>567</v>
      </c>
      <c r="E90" s="725" t="s">
        <v>4820</v>
      </c>
      <c r="F90" s="726" t="s">
        <v>4821</v>
      </c>
      <c r="G90" s="725" t="s">
        <v>4284</v>
      </c>
      <c r="H90" s="725" t="s">
        <v>4285</v>
      </c>
      <c r="I90" s="727">
        <v>442.39</v>
      </c>
      <c r="J90" s="727">
        <v>10</v>
      </c>
      <c r="K90" s="728">
        <v>4423.88</v>
      </c>
    </row>
    <row r="91" spans="1:11" ht="14.4" customHeight="1" x14ac:dyDescent="0.3">
      <c r="A91" s="723" t="s">
        <v>561</v>
      </c>
      <c r="B91" s="724" t="s">
        <v>2111</v>
      </c>
      <c r="C91" s="725" t="s">
        <v>566</v>
      </c>
      <c r="D91" s="726" t="s">
        <v>567</v>
      </c>
      <c r="E91" s="725" t="s">
        <v>4820</v>
      </c>
      <c r="F91" s="726" t="s">
        <v>4821</v>
      </c>
      <c r="G91" s="725" t="s">
        <v>4286</v>
      </c>
      <c r="H91" s="725" t="s">
        <v>4287</v>
      </c>
      <c r="I91" s="727">
        <v>267.77999999999997</v>
      </c>
      <c r="J91" s="727">
        <v>10</v>
      </c>
      <c r="K91" s="728">
        <v>2677.8</v>
      </c>
    </row>
    <row r="92" spans="1:11" ht="14.4" customHeight="1" x14ac:dyDescent="0.3">
      <c r="A92" s="723" t="s">
        <v>561</v>
      </c>
      <c r="B92" s="724" t="s">
        <v>2111</v>
      </c>
      <c r="C92" s="725" t="s">
        <v>566</v>
      </c>
      <c r="D92" s="726" t="s">
        <v>567</v>
      </c>
      <c r="E92" s="725" t="s">
        <v>4822</v>
      </c>
      <c r="F92" s="726" t="s">
        <v>4823</v>
      </c>
      <c r="G92" s="725" t="s">
        <v>4288</v>
      </c>
      <c r="H92" s="725" t="s">
        <v>4289</v>
      </c>
      <c r="I92" s="727">
        <v>9.0766666666666662</v>
      </c>
      <c r="J92" s="727">
        <v>1100</v>
      </c>
      <c r="K92" s="728">
        <v>10075</v>
      </c>
    </row>
    <row r="93" spans="1:11" ht="14.4" customHeight="1" x14ac:dyDescent="0.3">
      <c r="A93" s="723" t="s">
        <v>561</v>
      </c>
      <c r="B93" s="724" t="s">
        <v>2111</v>
      </c>
      <c r="C93" s="725" t="s">
        <v>566</v>
      </c>
      <c r="D93" s="726" t="s">
        <v>567</v>
      </c>
      <c r="E93" s="725" t="s">
        <v>4822</v>
      </c>
      <c r="F93" s="726" t="s">
        <v>4823</v>
      </c>
      <c r="G93" s="725" t="s">
        <v>4290</v>
      </c>
      <c r="H93" s="725" t="s">
        <v>4291</v>
      </c>
      <c r="I93" s="727">
        <v>16.46</v>
      </c>
      <c r="J93" s="727">
        <v>55</v>
      </c>
      <c r="K93" s="728">
        <v>905.3</v>
      </c>
    </row>
    <row r="94" spans="1:11" ht="14.4" customHeight="1" x14ac:dyDescent="0.3">
      <c r="A94" s="723" t="s">
        <v>561</v>
      </c>
      <c r="B94" s="724" t="s">
        <v>2111</v>
      </c>
      <c r="C94" s="725" t="s">
        <v>566</v>
      </c>
      <c r="D94" s="726" t="s">
        <v>567</v>
      </c>
      <c r="E94" s="725" t="s">
        <v>4824</v>
      </c>
      <c r="F94" s="726" t="s">
        <v>4825</v>
      </c>
      <c r="G94" s="725" t="s">
        <v>4292</v>
      </c>
      <c r="H94" s="725" t="s">
        <v>4293</v>
      </c>
      <c r="I94" s="727">
        <v>0.3</v>
      </c>
      <c r="J94" s="727">
        <v>500</v>
      </c>
      <c r="K94" s="728">
        <v>150</v>
      </c>
    </row>
    <row r="95" spans="1:11" ht="14.4" customHeight="1" x14ac:dyDescent="0.3">
      <c r="A95" s="723" t="s">
        <v>561</v>
      </c>
      <c r="B95" s="724" t="s">
        <v>2111</v>
      </c>
      <c r="C95" s="725" t="s">
        <v>566</v>
      </c>
      <c r="D95" s="726" t="s">
        <v>567</v>
      </c>
      <c r="E95" s="725" t="s">
        <v>4824</v>
      </c>
      <c r="F95" s="726" t="s">
        <v>4825</v>
      </c>
      <c r="G95" s="725" t="s">
        <v>4294</v>
      </c>
      <c r="H95" s="725" t="s">
        <v>4295</v>
      </c>
      <c r="I95" s="727">
        <v>0.48</v>
      </c>
      <c r="J95" s="727">
        <v>600</v>
      </c>
      <c r="K95" s="728">
        <v>288</v>
      </c>
    </row>
    <row r="96" spans="1:11" ht="14.4" customHeight="1" x14ac:dyDescent="0.3">
      <c r="A96" s="723" t="s">
        <v>561</v>
      </c>
      <c r="B96" s="724" t="s">
        <v>2111</v>
      </c>
      <c r="C96" s="725" t="s">
        <v>566</v>
      </c>
      <c r="D96" s="726" t="s">
        <v>567</v>
      </c>
      <c r="E96" s="725" t="s">
        <v>4824</v>
      </c>
      <c r="F96" s="726" t="s">
        <v>4825</v>
      </c>
      <c r="G96" s="725" t="s">
        <v>4296</v>
      </c>
      <c r="H96" s="725" t="s">
        <v>4297</v>
      </c>
      <c r="I96" s="727">
        <v>0.50666666666666671</v>
      </c>
      <c r="J96" s="727">
        <v>3000</v>
      </c>
      <c r="K96" s="728">
        <v>1520</v>
      </c>
    </row>
    <row r="97" spans="1:11" ht="14.4" customHeight="1" x14ac:dyDescent="0.3">
      <c r="A97" s="723" t="s">
        <v>561</v>
      </c>
      <c r="B97" s="724" t="s">
        <v>2111</v>
      </c>
      <c r="C97" s="725" t="s">
        <v>566</v>
      </c>
      <c r="D97" s="726" t="s">
        <v>567</v>
      </c>
      <c r="E97" s="725" t="s">
        <v>4824</v>
      </c>
      <c r="F97" s="726" t="s">
        <v>4825</v>
      </c>
      <c r="G97" s="725" t="s">
        <v>4298</v>
      </c>
      <c r="H97" s="725" t="s">
        <v>4299</v>
      </c>
      <c r="I97" s="727">
        <v>1.8</v>
      </c>
      <c r="J97" s="727">
        <v>100</v>
      </c>
      <c r="K97" s="728">
        <v>180</v>
      </c>
    </row>
    <row r="98" spans="1:11" ht="14.4" customHeight="1" x14ac:dyDescent="0.3">
      <c r="A98" s="723" t="s">
        <v>561</v>
      </c>
      <c r="B98" s="724" t="s">
        <v>2111</v>
      </c>
      <c r="C98" s="725" t="s">
        <v>566</v>
      </c>
      <c r="D98" s="726" t="s">
        <v>567</v>
      </c>
      <c r="E98" s="725" t="s">
        <v>4824</v>
      </c>
      <c r="F98" s="726" t="s">
        <v>4825</v>
      </c>
      <c r="G98" s="725" t="s">
        <v>4300</v>
      </c>
      <c r="H98" s="725" t="s">
        <v>4301</v>
      </c>
      <c r="I98" s="727">
        <v>1.8</v>
      </c>
      <c r="J98" s="727">
        <v>100</v>
      </c>
      <c r="K98" s="728">
        <v>180</v>
      </c>
    </row>
    <row r="99" spans="1:11" ht="14.4" customHeight="1" x14ac:dyDescent="0.3">
      <c r="A99" s="723" t="s">
        <v>561</v>
      </c>
      <c r="B99" s="724" t="s">
        <v>2111</v>
      </c>
      <c r="C99" s="725" t="s">
        <v>566</v>
      </c>
      <c r="D99" s="726" t="s">
        <v>567</v>
      </c>
      <c r="E99" s="725" t="s">
        <v>4826</v>
      </c>
      <c r="F99" s="726" t="s">
        <v>4827</v>
      </c>
      <c r="G99" s="725" t="s">
        <v>4302</v>
      </c>
      <c r="H99" s="725" t="s">
        <v>4303</v>
      </c>
      <c r="I99" s="727">
        <v>0.69</v>
      </c>
      <c r="J99" s="727">
        <v>7000</v>
      </c>
      <c r="K99" s="728">
        <v>4830</v>
      </c>
    </row>
    <row r="100" spans="1:11" ht="14.4" customHeight="1" x14ac:dyDescent="0.3">
      <c r="A100" s="723" t="s">
        <v>561</v>
      </c>
      <c r="B100" s="724" t="s">
        <v>2111</v>
      </c>
      <c r="C100" s="725" t="s">
        <v>566</v>
      </c>
      <c r="D100" s="726" t="s">
        <v>567</v>
      </c>
      <c r="E100" s="725" t="s">
        <v>4826</v>
      </c>
      <c r="F100" s="726" t="s">
        <v>4827</v>
      </c>
      <c r="G100" s="725" t="s">
        <v>4304</v>
      </c>
      <c r="H100" s="725" t="s">
        <v>4305</v>
      </c>
      <c r="I100" s="727">
        <v>0.69</v>
      </c>
      <c r="J100" s="727">
        <v>400</v>
      </c>
      <c r="K100" s="728">
        <v>276</v>
      </c>
    </row>
    <row r="101" spans="1:11" ht="14.4" customHeight="1" x14ac:dyDescent="0.3">
      <c r="A101" s="723" t="s">
        <v>561</v>
      </c>
      <c r="B101" s="724" t="s">
        <v>2111</v>
      </c>
      <c r="C101" s="725" t="s">
        <v>566</v>
      </c>
      <c r="D101" s="726" t="s">
        <v>567</v>
      </c>
      <c r="E101" s="725" t="s">
        <v>4826</v>
      </c>
      <c r="F101" s="726" t="s">
        <v>4827</v>
      </c>
      <c r="G101" s="725" t="s">
        <v>4306</v>
      </c>
      <c r="H101" s="725" t="s">
        <v>4307</v>
      </c>
      <c r="I101" s="727">
        <v>0.69</v>
      </c>
      <c r="J101" s="727">
        <v>2000</v>
      </c>
      <c r="K101" s="728">
        <v>1380</v>
      </c>
    </row>
    <row r="102" spans="1:11" ht="14.4" customHeight="1" x14ac:dyDescent="0.3">
      <c r="A102" s="723" t="s">
        <v>561</v>
      </c>
      <c r="B102" s="724" t="s">
        <v>2111</v>
      </c>
      <c r="C102" s="725" t="s">
        <v>566</v>
      </c>
      <c r="D102" s="726" t="s">
        <v>567</v>
      </c>
      <c r="E102" s="725" t="s">
        <v>4826</v>
      </c>
      <c r="F102" s="726" t="s">
        <v>4827</v>
      </c>
      <c r="G102" s="725" t="s">
        <v>4308</v>
      </c>
      <c r="H102" s="725" t="s">
        <v>4309</v>
      </c>
      <c r="I102" s="727">
        <v>12.58</v>
      </c>
      <c r="J102" s="727">
        <v>50</v>
      </c>
      <c r="K102" s="728">
        <v>629</v>
      </c>
    </row>
    <row r="103" spans="1:11" ht="14.4" customHeight="1" x14ac:dyDescent="0.3">
      <c r="A103" s="723" t="s">
        <v>561</v>
      </c>
      <c r="B103" s="724" t="s">
        <v>2111</v>
      </c>
      <c r="C103" s="725" t="s">
        <v>566</v>
      </c>
      <c r="D103" s="726" t="s">
        <v>567</v>
      </c>
      <c r="E103" s="725" t="s">
        <v>4826</v>
      </c>
      <c r="F103" s="726" t="s">
        <v>4827</v>
      </c>
      <c r="G103" s="725" t="s">
        <v>4310</v>
      </c>
      <c r="H103" s="725" t="s">
        <v>4311</v>
      </c>
      <c r="I103" s="727">
        <v>12.43</v>
      </c>
      <c r="J103" s="727">
        <v>50</v>
      </c>
      <c r="K103" s="728">
        <v>621.5</v>
      </c>
    </row>
    <row r="104" spans="1:11" ht="14.4" customHeight="1" x14ac:dyDescent="0.3">
      <c r="A104" s="723" t="s">
        <v>561</v>
      </c>
      <c r="B104" s="724" t="s">
        <v>2111</v>
      </c>
      <c r="C104" s="725" t="s">
        <v>566</v>
      </c>
      <c r="D104" s="726" t="s">
        <v>567</v>
      </c>
      <c r="E104" s="725" t="s">
        <v>4828</v>
      </c>
      <c r="F104" s="726" t="s">
        <v>4829</v>
      </c>
      <c r="G104" s="725" t="s">
        <v>4312</v>
      </c>
      <c r="H104" s="725" t="s">
        <v>4313</v>
      </c>
      <c r="I104" s="727">
        <v>152.46</v>
      </c>
      <c r="J104" s="727">
        <v>1</v>
      </c>
      <c r="K104" s="728">
        <v>152.46</v>
      </c>
    </row>
    <row r="105" spans="1:11" ht="14.4" customHeight="1" x14ac:dyDescent="0.3">
      <c r="A105" s="723" t="s">
        <v>561</v>
      </c>
      <c r="B105" s="724" t="s">
        <v>2111</v>
      </c>
      <c r="C105" s="725" t="s">
        <v>566</v>
      </c>
      <c r="D105" s="726" t="s">
        <v>567</v>
      </c>
      <c r="E105" s="725" t="s">
        <v>4828</v>
      </c>
      <c r="F105" s="726" t="s">
        <v>4829</v>
      </c>
      <c r="G105" s="725" t="s">
        <v>4314</v>
      </c>
      <c r="H105" s="725" t="s">
        <v>4315</v>
      </c>
      <c r="I105" s="727">
        <v>147.18</v>
      </c>
      <c r="J105" s="727">
        <v>1</v>
      </c>
      <c r="K105" s="728">
        <v>147.18</v>
      </c>
    </row>
    <row r="106" spans="1:11" ht="14.4" customHeight="1" x14ac:dyDescent="0.3">
      <c r="A106" s="723" t="s">
        <v>561</v>
      </c>
      <c r="B106" s="724" t="s">
        <v>2111</v>
      </c>
      <c r="C106" s="725" t="s">
        <v>566</v>
      </c>
      <c r="D106" s="726" t="s">
        <v>567</v>
      </c>
      <c r="E106" s="725" t="s">
        <v>4828</v>
      </c>
      <c r="F106" s="726" t="s">
        <v>4829</v>
      </c>
      <c r="G106" s="725" t="s">
        <v>4316</v>
      </c>
      <c r="H106" s="725" t="s">
        <v>4317</v>
      </c>
      <c r="I106" s="727">
        <v>147.18</v>
      </c>
      <c r="J106" s="727">
        <v>1</v>
      </c>
      <c r="K106" s="728">
        <v>147.18</v>
      </c>
    </row>
    <row r="107" spans="1:11" ht="14.4" customHeight="1" x14ac:dyDescent="0.3">
      <c r="A107" s="723" t="s">
        <v>561</v>
      </c>
      <c r="B107" s="724" t="s">
        <v>2111</v>
      </c>
      <c r="C107" s="725" t="s">
        <v>566</v>
      </c>
      <c r="D107" s="726" t="s">
        <v>567</v>
      </c>
      <c r="E107" s="725" t="s">
        <v>4830</v>
      </c>
      <c r="F107" s="726" t="s">
        <v>4831</v>
      </c>
      <c r="G107" s="725" t="s">
        <v>4318</v>
      </c>
      <c r="H107" s="725" t="s">
        <v>4319</v>
      </c>
      <c r="I107" s="727">
        <v>15.580000000000002</v>
      </c>
      <c r="J107" s="727">
        <v>430</v>
      </c>
      <c r="K107" s="728">
        <v>6696.6500000000005</v>
      </c>
    </row>
    <row r="108" spans="1:11" ht="14.4" customHeight="1" x14ac:dyDescent="0.3">
      <c r="A108" s="723" t="s">
        <v>561</v>
      </c>
      <c r="B108" s="724" t="s">
        <v>2111</v>
      </c>
      <c r="C108" s="725" t="s">
        <v>571</v>
      </c>
      <c r="D108" s="726" t="s">
        <v>572</v>
      </c>
      <c r="E108" s="725" t="s">
        <v>4816</v>
      </c>
      <c r="F108" s="726" t="s">
        <v>4817</v>
      </c>
      <c r="G108" s="725" t="s">
        <v>4320</v>
      </c>
      <c r="H108" s="725" t="s">
        <v>4321</v>
      </c>
      <c r="I108" s="727">
        <v>0.48</v>
      </c>
      <c r="J108" s="727">
        <v>400</v>
      </c>
      <c r="K108" s="728">
        <v>192</v>
      </c>
    </row>
    <row r="109" spans="1:11" ht="14.4" customHeight="1" x14ac:dyDescent="0.3">
      <c r="A109" s="723" t="s">
        <v>561</v>
      </c>
      <c r="B109" s="724" t="s">
        <v>2111</v>
      </c>
      <c r="C109" s="725" t="s">
        <v>571</v>
      </c>
      <c r="D109" s="726" t="s">
        <v>572</v>
      </c>
      <c r="E109" s="725" t="s">
        <v>4816</v>
      </c>
      <c r="F109" s="726" t="s">
        <v>4817</v>
      </c>
      <c r="G109" s="725" t="s">
        <v>4116</v>
      </c>
      <c r="H109" s="725" t="s">
        <v>4117</v>
      </c>
      <c r="I109" s="727">
        <v>2.5066666666666664</v>
      </c>
      <c r="J109" s="727">
        <v>120</v>
      </c>
      <c r="K109" s="728">
        <v>300.8</v>
      </c>
    </row>
    <row r="110" spans="1:11" ht="14.4" customHeight="1" x14ac:dyDescent="0.3">
      <c r="A110" s="723" t="s">
        <v>561</v>
      </c>
      <c r="B110" s="724" t="s">
        <v>2111</v>
      </c>
      <c r="C110" s="725" t="s">
        <v>571</v>
      </c>
      <c r="D110" s="726" t="s">
        <v>572</v>
      </c>
      <c r="E110" s="725" t="s">
        <v>4816</v>
      </c>
      <c r="F110" s="726" t="s">
        <v>4817</v>
      </c>
      <c r="G110" s="725" t="s">
        <v>4322</v>
      </c>
      <c r="H110" s="725" t="s">
        <v>4323</v>
      </c>
      <c r="I110" s="727">
        <v>3.27</v>
      </c>
      <c r="J110" s="727">
        <v>120</v>
      </c>
      <c r="K110" s="728">
        <v>392.40000000000003</v>
      </c>
    </row>
    <row r="111" spans="1:11" ht="14.4" customHeight="1" x14ac:dyDescent="0.3">
      <c r="A111" s="723" t="s">
        <v>561</v>
      </c>
      <c r="B111" s="724" t="s">
        <v>2111</v>
      </c>
      <c r="C111" s="725" t="s">
        <v>571</v>
      </c>
      <c r="D111" s="726" t="s">
        <v>572</v>
      </c>
      <c r="E111" s="725" t="s">
        <v>4816</v>
      </c>
      <c r="F111" s="726" t="s">
        <v>4817</v>
      </c>
      <c r="G111" s="725" t="s">
        <v>4324</v>
      </c>
      <c r="H111" s="725" t="s">
        <v>4325</v>
      </c>
      <c r="I111" s="727">
        <v>3.97</v>
      </c>
      <c r="J111" s="727">
        <v>20</v>
      </c>
      <c r="K111" s="728">
        <v>79.400000000000006</v>
      </c>
    </row>
    <row r="112" spans="1:11" ht="14.4" customHeight="1" x14ac:dyDescent="0.3">
      <c r="A112" s="723" t="s">
        <v>561</v>
      </c>
      <c r="B112" s="724" t="s">
        <v>2111</v>
      </c>
      <c r="C112" s="725" t="s">
        <v>571</v>
      </c>
      <c r="D112" s="726" t="s">
        <v>572</v>
      </c>
      <c r="E112" s="725" t="s">
        <v>4816</v>
      </c>
      <c r="F112" s="726" t="s">
        <v>4817</v>
      </c>
      <c r="G112" s="725" t="s">
        <v>4326</v>
      </c>
      <c r="H112" s="725" t="s">
        <v>4327</v>
      </c>
      <c r="I112" s="727">
        <v>10.119999999999999</v>
      </c>
      <c r="J112" s="727">
        <v>25</v>
      </c>
      <c r="K112" s="728">
        <v>253</v>
      </c>
    </row>
    <row r="113" spans="1:11" ht="14.4" customHeight="1" x14ac:dyDescent="0.3">
      <c r="A113" s="723" t="s">
        <v>561</v>
      </c>
      <c r="B113" s="724" t="s">
        <v>2111</v>
      </c>
      <c r="C113" s="725" t="s">
        <v>571</v>
      </c>
      <c r="D113" s="726" t="s">
        <v>572</v>
      </c>
      <c r="E113" s="725" t="s">
        <v>4816</v>
      </c>
      <c r="F113" s="726" t="s">
        <v>4817</v>
      </c>
      <c r="G113" s="725" t="s">
        <v>4328</v>
      </c>
      <c r="H113" s="725" t="s">
        <v>4329</v>
      </c>
      <c r="I113" s="727">
        <v>28.734999999999999</v>
      </c>
      <c r="J113" s="727">
        <v>48</v>
      </c>
      <c r="K113" s="728">
        <v>1379.28</v>
      </c>
    </row>
    <row r="114" spans="1:11" ht="14.4" customHeight="1" x14ac:dyDescent="0.3">
      <c r="A114" s="723" t="s">
        <v>561</v>
      </c>
      <c r="B114" s="724" t="s">
        <v>2111</v>
      </c>
      <c r="C114" s="725" t="s">
        <v>571</v>
      </c>
      <c r="D114" s="726" t="s">
        <v>572</v>
      </c>
      <c r="E114" s="725" t="s">
        <v>4816</v>
      </c>
      <c r="F114" s="726" t="s">
        <v>4817</v>
      </c>
      <c r="G114" s="725" t="s">
        <v>4330</v>
      </c>
      <c r="H114" s="725" t="s">
        <v>4331</v>
      </c>
      <c r="I114" s="727">
        <v>15.03</v>
      </c>
      <c r="J114" s="727">
        <v>1</v>
      </c>
      <c r="K114" s="728">
        <v>15.03</v>
      </c>
    </row>
    <row r="115" spans="1:11" ht="14.4" customHeight="1" x14ac:dyDescent="0.3">
      <c r="A115" s="723" t="s">
        <v>561</v>
      </c>
      <c r="B115" s="724" t="s">
        <v>2111</v>
      </c>
      <c r="C115" s="725" t="s">
        <v>571</v>
      </c>
      <c r="D115" s="726" t="s">
        <v>572</v>
      </c>
      <c r="E115" s="725" t="s">
        <v>4816</v>
      </c>
      <c r="F115" s="726" t="s">
        <v>4817</v>
      </c>
      <c r="G115" s="725" t="s">
        <v>4332</v>
      </c>
      <c r="H115" s="725" t="s">
        <v>4333</v>
      </c>
      <c r="I115" s="727">
        <v>3.01</v>
      </c>
      <c r="J115" s="727">
        <v>2800</v>
      </c>
      <c r="K115" s="728">
        <v>8428</v>
      </c>
    </row>
    <row r="116" spans="1:11" ht="14.4" customHeight="1" x14ac:dyDescent="0.3">
      <c r="A116" s="723" t="s">
        <v>561</v>
      </c>
      <c r="B116" s="724" t="s">
        <v>2111</v>
      </c>
      <c r="C116" s="725" t="s">
        <v>571</v>
      </c>
      <c r="D116" s="726" t="s">
        <v>572</v>
      </c>
      <c r="E116" s="725" t="s">
        <v>4816</v>
      </c>
      <c r="F116" s="726" t="s">
        <v>4817</v>
      </c>
      <c r="G116" s="725" t="s">
        <v>4334</v>
      </c>
      <c r="H116" s="725" t="s">
        <v>4335</v>
      </c>
      <c r="I116" s="727">
        <v>0.88</v>
      </c>
      <c r="J116" s="727">
        <v>2000</v>
      </c>
      <c r="K116" s="728">
        <v>1760</v>
      </c>
    </row>
    <row r="117" spans="1:11" ht="14.4" customHeight="1" x14ac:dyDescent="0.3">
      <c r="A117" s="723" t="s">
        <v>561</v>
      </c>
      <c r="B117" s="724" t="s">
        <v>2111</v>
      </c>
      <c r="C117" s="725" t="s">
        <v>571</v>
      </c>
      <c r="D117" s="726" t="s">
        <v>572</v>
      </c>
      <c r="E117" s="725" t="s">
        <v>4816</v>
      </c>
      <c r="F117" s="726" t="s">
        <v>4817</v>
      </c>
      <c r="G117" s="725" t="s">
        <v>4336</v>
      </c>
      <c r="H117" s="725" t="s">
        <v>4337</v>
      </c>
      <c r="I117" s="727">
        <v>61.52</v>
      </c>
      <c r="J117" s="727">
        <v>20</v>
      </c>
      <c r="K117" s="728">
        <v>1230.5</v>
      </c>
    </row>
    <row r="118" spans="1:11" ht="14.4" customHeight="1" x14ac:dyDescent="0.3">
      <c r="A118" s="723" t="s">
        <v>561</v>
      </c>
      <c r="B118" s="724" t="s">
        <v>2111</v>
      </c>
      <c r="C118" s="725" t="s">
        <v>571</v>
      </c>
      <c r="D118" s="726" t="s">
        <v>572</v>
      </c>
      <c r="E118" s="725" t="s">
        <v>4816</v>
      </c>
      <c r="F118" s="726" t="s">
        <v>4817</v>
      </c>
      <c r="G118" s="725" t="s">
        <v>4338</v>
      </c>
      <c r="H118" s="725" t="s">
        <v>4339</v>
      </c>
      <c r="I118" s="727">
        <v>1.01</v>
      </c>
      <c r="J118" s="727">
        <v>40</v>
      </c>
      <c r="K118" s="728">
        <v>40.54</v>
      </c>
    </row>
    <row r="119" spans="1:11" ht="14.4" customHeight="1" x14ac:dyDescent="0.3">
      <c r="A119" s="723" t="s">
        <v>561</v>
      </c>
      <c r="B119" s="724" t="s">
        <v>2111</v>
      </c>
      <c r="C119" s="725" t="s">
        <v>571</v>
      </c>
      <c r="D119" s="726" t="s">
        <v>572</v>
      </c>
      <c r="E119" s="725" t="s">
        <v>4816</v>
      </c>
      <c r="F119" s="726" t="s">
        <v>4817</v>
      </c>
      <c r="G119" s="725" t="s">
        <v>4340</v>
      </c>
      <c r="H119" s="725" t="s">
        <v>4341</v>
      </c>
      <c r="I119" s="727">
        <v>0.43</v>
      </c>
      <c r="J119" s="727">
        <v>1000</v>
      </c>
      <c r="K119" s="728">
        <v>430</v>
      </c>
    </row>
    <row r="120" spans="1:11" ht="14.4" customHeight="1" x14ac:dyDescent="0.3">
      <c r="A120" s="723" t="s">
        <v>561</v>
      </c>
      <c r="B120" s="724" t="s">
        <v>2111</v>
      </c>
      <c r="C120" s="725" t="s">
        <v>571</v>
      </c>
      <c r="D120" s="726" t="s">
        <v>572</v>
      </c>
      <c r="E120" s="725" t="s">
        <v>4816</v>
      </c>
      <c r="F120" s="726" t="s">
        <v>4817</v>
      </c>
      <c r="G120" s="725" t="s">
        <v>4122</v>
      </c>
      <c r="H120" s="725" t="s">
        <v>4123</v>
      </c>
      <c r="I120" s="727">
        <v>22.15</v>
      </c>
      <c r="J120" s="727">
        <v>75</v>
      </c>
      <c r="K120" s="728">
        <v>1661.25</v>
      </c>
    </row>
    <row r="121" spans="1:11" ht="14.4" customHeight="1" x14ac:dyDescent="0.3">
      <c r="A121" s="723" t="s">
        <v>561</v>
      </c>
      <c r="B121" s="724" t="s">
        <v>2111</v>
      </c>
      <c r="C121" s="725" t="s">
        <v>571</v>
      </c>
      <c r="D121" s="726" t="s">
        <v>572</v>
      </c>
      <c r="E121" s="725" t="s">
        <v>4816</v>
      </c>
      <c r="F121" s="726" t="s">
        <v>4817</v>
      </c>
      <c r="G121" s="725" t="s">
        <v>4342</v>
      </c>
      <c r="H121" s="725" t="s">
        <v>4343</v>
      </c>
      <c r="I121" s="727">
        <v>30.17</v>
      </c>
      <c r="J121" s="727">
        <v>30</v>
      </c>
      <c r="K121" s="728">
        <v>905.1</v>
      </c>
    </row>
    <row r="122" spans="1:11" ht="14.4" customHeight="1" x14ac:dyDescent="0.3">
      <c r="A122" s="723" t="s">
        <v>561</v>
      </c>
      <c r="B122" s="724" t="s">
        <v>2111</v>
      </c>
      <c r="C122" s="725" t="s">
        <v>571</v>
      </c>
      <c r="D122" s="726" t="s">
        <v>572</v>
      </c>
      <c r="E122" s="725" t="s">
        <v>4816</v>
      </c>
      <c r="F122" s="726" t="s">
        <v>4817</v>
      </c>
      <c r="G122" s="725" t="s">
        <v>4344</v>
      </c>
      <c r="H122" s="725" t="s">
        <v>4345</v>
      </c>
      <c r="I122" s="727">
        <v>1.38</v>
      </c>
      <c r="J122" s="727">
        <v>200</v>
      </c>
      <c r="K122" s="728">
        <v>276</v>
      </c>
    </row>
    <row r="123" spans="1:11" ht="14.4" customHeight="1" x14ac:dyDescent="0.3">
      <c r="A123" s="723" t="s">
        <v>561</v>
      </c>
      <c r="B123" s="724" t="s">
        <v>2111</v>
      </c>
      <c r="C123" s="725" t="s">
        <v>571</v>
      </c>
      <c r="D123" s="726" t="s">
        <v>572</v>
      </c>
      <c r="E123" s="725" t="s">
        <v>4816</v>
      </c>
      <c r="F123" s="726" t="s">
        <v>4817</v>
      </c>
      <c r="G123" s="725" t="s">
        <v>4126</v>
      </c>
      <c r="H123" s="725" t="s">
        <v>4127</v>
      </c>
      <c r="I123" s="727">
        <v>0.67</v>
      </c>
      <c r="J123" s="727">
        <v>900</v>
      </c>
      <c r="K123" s="728">
        <v>603</v>
      </c>
    </row>
    <row r="124" spans="1:11" ht="14.4" customHeight="1" x14ac:dyDescent="0.3">
      <c r="A124" s="723" t="s">
        <v>561</v>
      </c>
      <c r="B124" s="724" t="s">
        <v>2111</v>
      </c>
      <c r="C124" s="725" t="s">
        <v>571</v>
      </c>
      <c r="D124" s="726" t="s">
        <v>572</v>
      </c>
      <c r="E124" s="725" t="s">
        <v>4816</v>
      </c>
      <c r="F124" s="726" t="s">
        <v>4817</v>
      </c>
      <c r="G124" s="725" t="s">
        <v>4128</v>
      </c>
      <c r="H124" s="725" t="s">
        <v>4129</v>
      </c>
      <c r="I124" s="727">
        <v>4.4866666666666672</v>
      </c>
      <c r="J124" s="727">
        <v>60</v>
      </c>
      <c r="K124" s="728">
        <v>269.2</v>
      </c>
    </row>
    <row r="125" spans="1:11" ht="14.4" customHeight="1" x14ac:dyDescent="0.3">
      <c r="A125" s="723" t="s">
        <v>561</v>
      </c>
      <c r="B125" s="724" t="s">
        <v>2111</v>
      </c>
      <c r="C125" s="725" t="s">
        <v>571</v>
      </c>
      <c r="D125" s="726" t="s">
        <v>572</v>
      </c>
      <c r="E125" s="725" t="s">
        <v>4816</v>
      </c>
      <c r="F125" s="726" t="s">
        <v>4817</v>
      </c>
      <c r="G125" s="725" t="s">
        <v>4346</v>
      </c>
      <c r="H125" s="725" t="s">
        <v>4347</v>
      </c>
      <c r="I125" s="727">
        <v>0.44</v>
      </c>
      <c r="J125" s="727">
        <v>6600</v>
      </c>
      <c r="K125" s="728">
        <v>2904</v>
      </c>
    </row>
    <row r="126" spans="1:11" ht="14.4" customHeight="1" x14ac:dyDescent="0.3">
      <c r="A126" s="723" t="s">
        <v>561</v>
      </c>
      <c r="B126" s="724" t="s">
        <v>2111</v>
      </c>
      <c r="C126" s="725" t="s">
        <v>571</v>
      </c>
      <c r="D126" s="726" t="s">
        <v>572</v>
      </c>
      <c r="E126" s="725" t="s">
        <v>4816</v>
      </c>
      <c r="F126" s="726" t="s">
        <v>4817</v>
      </c>
      <c r="G126" s="725" t="s">
        <v>4130</v>
      </c>
      <c r="H126" s="725" t="s">
        <v>4131</v>
      </c>
      <c r="I126" s="727">
        <v>8.58</v>
      </c>
      <c r="J126" s="727">
        <v>108</v>
      </c>
      <c r="K126" s="728">
        <v>926.64</v>
      </c>
    </row>
    <row r="127" spans="1:11" ht="14.4" customHeight="1" x14ac:dyDescent="0.3">
      <c r="A127" s="723" t="s">
        <v>561</v>
      </c>
      <c r="B127" s="724" t="s">
        <v>2111</v>
      </c>
      <c r="C127" s="725" t="s">
        <v>571</v>
      </c>
      <c r="D127" s="726" t="s">
        <v>572</v>
      </c>
      <c r="E127" s="725" t="s">
        <v>4816</v>
      </c>
      <c r="F127" s="726" t="s">
        <v>4817</v>
      </c>
      <c r="G127" s="725" t="s">
        <v>4132</v>
      </c>
      <c r="H127" s="725" t="s">
        <v>4133</v>
      </c>
      <c r="I127" s="727">
        <v>27.88</v>
      </c>
      <c r="J127" s="727">
        <v>12</v>
      </c>
      <c r="K127" s="728">
        <v>334.56</v>
      </c>
    </row>
    <row r="128" spans="1:11" ht="14.4" customHeight="1" x14ac:dyDescent="0.3">
      <c r="A128" s="723" t="s">
        <v>561</v>
      </c>
      <c r="B128" s="724" t="s">
        <v>2111</v>
      </c>
      <c r="C128" s="725" t="s">
        <v>571</v>
      </c>
      <c r="D128" s="726" t="s">
        <v>572</v>
      </c>
      <c r="E128" s="725" t="s">
        <v>4816</v>
      </c>
      <c r="F128" s="726" t="s">
        <v>4817</v>
      </c>
      <c r="G128" s="725" t="s">
        <v>4348</v>
      </c>
      <c r="H128" s="725" t="s">
        <v>4349</v>
      </c>
      <c r="I128" s="727">
        <v>68.150000000000006</v>
      </c>
      <c r="J128" s="727">
        <v>24</v>
      </c>
      <c r="K128" s="728">
        <v>1635.58</v>
      </c>
    </row>
    <row r="129" spans="1:11" ht="14.4" customHeight="1" x14ac:dyDescent="0.3">
      <c r="A129" s="723" t="s">
        <v>561</v>
      </c>
      <c r="B129" s="724" t="s">
        <v>2111</v>
      </c>
      <c r="C129" s="725" t="s">
        <v>571</v>
      </c>
      <c r="D129" s="726" t="s">
        <v>572</v>
      </c>
      <c r="E129" s="725" t="s">
        <v>4816</v>
      </c>
      <c r="F129" s="726" t="s">
        <v>4817</v>
      </c>
      <c r="G129" s="725" t="s">
        <v>4350</v>
      </c>
      <c r="H129" s="725" t="s">
        <v>4351</v>
      </c>
      <c r="I129" s="727">
        <v>1.17</v>
      </c>
      <c r="J129" s="727">
        <v>200</v>
      </c>
      <c r="K129" s="728">
        <v>234</v>
      </c>
    </row>
    <row r="130" spans="1:11" ht="14.4" customHeight="1" x14ac:dyDescent="0.3">
      <c r="A130" s="723" t="s">
        <v>561</v>
      </c>
      <c r="B130" s="724" t="s">
        <v>2111</v>
      </c>
      <c r="C130" s="725" t="s">
        <v>571</v>
      </c>
      <c r="D130" s="726" t="s">
        <v>572</v>
      </c>
      <c r="E130" s="725" t="s">
        <v>4816</v>
      </c>
      <c r="F130" s="726" t="s">
        <v>4817</v>
      </c>
      <c r="G130" s="725" t="s">
        <v>4138</v>
      </c>
      <c r="H130" s="725" t="s">
        <v>4139</v>
      </c>
      <c r="I130" s="727">
        <v>98.38</v>
      </c>
      <c r="J130" s="727">
        <v>1</v>
      </c>
      <c r="K130" s="728">
        <v>98.38</v>
      </c>
    </row>
    <row r="131" spans="1:11" ht="14.4" customHeight="1" x14ac:dyDescent="0.3">
      <c r="A131" s="723" t="s">
        <v>561</v>
      </c>
      <c r="B131" s="724" t="s">
        <v>2111</v>
      </c>
      <c r="C131" s="725" t="s">
        <v>571</v>
      </c>
      <c r="D131" s="726" t="s">
        <v>572</v>
      </c>
      <c r="E131" s="725" t="s">
        <v>4816</v>
      </c>
      <c r="F131" s="726" t="s">
        <v>4817</v>
      </c>
      <c r="G131" s="725" t="s">
        <v>4352</v>
      </c>
      <c r="H131" s="725" t="s">
        <v>4353</v>
      </c>
      <c r="I131" s="727">
        <v>3.79</v>
      </c>
      <c r="J131" s="727">
        <v>50</v>
      </c>
      <c r="K131" s="728">
        <v>189.5</v>
      </c>
    </row>
    <row r="132" spans="1:11" ht="14.4" customHeight="1" x14ac:dyDescent="0.3">
      <c r="A132" s="723" t="s">
        <v>561</v>
      </c>
      <c r="B132" s="724" t="s">
        <v>2111</v>
      </c>
      <c r="C132" s="725" t="s">
        <v>571</v>
      </c>
      <c r="D132" s="726" t="s">
        <v>572</v>
      </c>
      <c r="E132" s="725" t="s">
        <v>4816</v>
      </c>
      <c r="F132" s="726" t="s">
        <v>4817</v>
      </c>
      <c r="G132" s="725" t="s">
        <v>4142</v>
      </c>
      <c r="H132" s="725" t="s">
        <v>4143</v>
      </c>
      <c r="I132" s="727">
        <v>7.51</v>
      </c>
      <c r="J132" s="727">
        <v>48</v>
      </c>
      <c r="K132" s="728">
        <v>360.48</v>
      </c>
    </row>
    <row r="133" spans="1:11" ht="14.4" customHeight="1" x14ac:dyDescent="0.3">
      <c r="A133" s="723" t="s">
        <v>561</v>
      </c>
      <c r="B133" s="724" t="s">
        <v>2111</v>
      </c>
      <c r="C133" s="725" t="s">
        <v>571</v>
      </c>
      <c r="D133" s="726" t="s">
        <v>572</v>
      </c>
      <c r="E133" s="725" t="s">
        <v>4816</v>
      </c>
      <c r="F133" s="726" t="s">
        <v>4817</v>
      </c>
      <c r="G133" s="725" t="s">
        <v>4144</v>
      </c>
      <c r="H133" s="725" t="s">
        <v>4145</v>
      </c>
      <c r="I133" s="727">
        <v>0.85</v>
      </c>
      <c r="J133" s="727">
        <v>400</v>
      </c>
      <c r="K133" s="728">
        <v>340</v>
      </c>
    </row>
    <row r="134" spans="1:11" ht="14.4" customHeight="1" x14ac:dyDescent="0.3">
      <c r="A134" s="723" t="s">
        <v>561</v>
      </c>
      <c r="B134" s="724" t="s">
        <v>2111</v>
      </c>
      <c r="C134" s="725" t="s">
        <v>571</v>
      </c>
      <c r="D134" s="726" t="s">
        <v>572</v>
      </c>
      <c r="E134" s="725" t="s">
        <v>4816</v>
      </c>
      <c r="F134" s="726" t="s">
        <v>4817</v>
      </c>
      <c r="G134" s="725" t="s">
        <v>4148</v>
      </c>
      <c r="H134" s="725" t="s">
        <v>4149</v>
      </c>
      <c r="I134" s="727">
        <v>157.28333333333333</v>
      </c>
      <c r="J134" s="727">
        <v>14</v>
      </c>
      <c r="K134" s="728">
        <v>2269.66</v>
      </c>
    </row>
    <row r="135" spans="1:11" ht="14.4" customHeight="1" x14ac:dyDescent="0.3">
      <c r="A135" s="723" t="s">
        <v>561</v>
      </c>
      <c r="B135" s="724" t="s">
        <v>2111</v>
      </c>
      <c r="C135" s="725" t="s">
        <v>571</v>
      </c>
      <c r="D135" s="726" t="s">
        <v>572</v>
      </c>
      <c r="E135" s="725" t="s">
        <v>4816</v>
      </c>
      <c r="F135" s="726" t="s">
        <v>4817</v>
      </c>
      <c r="G135" s="725" t="s">
        <v>4354</v>
      </c>
      <c r="H135" s="725" t="s">
        <v>4355</v>
      </c>
      <c r="I135" s="727">
        <v>243.52</v>
      </c>
      <c r="J135" s="727">
        <v>1</v>
      </c>
      <c r="K135" s="728">
        <v>243.52</v>
      </c>
    </row>
    <row r="136" spans="1:11" ht="14.4" customHeight="1" x14ac:dyDescent="0.3">
      <c r="A136" s="723" t="s">
        <v>561</v>
      </c>
      <c r="B136" s="724" t="s">
        <v>2111</v>
      </c>
      <c r="C136" s="725" t="s">
        <v>571</v>
      </c>
      <c r="D136" s="726" t="s">
        <v>572</v>
      </c>
      <c r="E136" s="725" t="s">
        <v>4816</v>
      </c>
      <c r="F136" s="726" t="s">
        <v>4817</v>
      </c>
      <c r="G136" s="725" t="s">
        <v>4356</v>
      </c>
      <c r="H136" s="725" t="s">
        <v>4357</v>
      </c>
      <c r="I136" s="727">
        <v>790.88</v>
      </c>
      <c r="J136" s="727">
        <v>1</v>
      </c>
      <c r="K136" s="728">
        <v>790.88</v>
      </c>
    </row>
    <row r="137" spans="1:11" ht="14.4" customHeight="1" x14ac:dyDescent="0.3">
      <c r="A137" s="723" t="s">
        <v>561</v>
      </c>
      <c r="B137" s="724" t="s">
        <v>2111</v>
      </c>
      <c r="C137" s="725" t="s">
        <v>571</v>
      </c>
      <c r="D137" s="726" t="s">
        <v>572</v>
      </c>
      <c r="E137" s="725" t="s">
        <v>4816</v>
      </c>
      <c r="F137" s="726" t="s">
        <v>4817</v>
      </c>
      <c r="G137" s="725" t="s">
        <v>4358</v>
      </c>
      <c r="H137" s="725" t="s">
        <v>4359</v>
      </c>
      <c r="I137" s="727">
        <v>899.84</v>
      </c>
      <c r="J137" s="727">
        <v>2</v>
      </c>
      <c r="K137" s="728">
        <v>1799.68</v>
      </c>
    </row>
    <row r="138" spans="1:11" ht="14.4" customHeight="1" x14ac:dyDescent="0.3">
      <c r="A138" s="723" t="s">
        <v>561</v>
      </c>
      <c r="B138" s="724" t="s">
        <v>2111</v>
      </c>
      <c r="C138" s="725" t="s">
        <v>571</v>
      </c>
      <c r="D138" s="726" t="s">
        <v>572</v>
      </c>
      <c r="E138" s="725" t="s">
        <v>4816</v>
      </c>
      <c r="F138" s="726" t="s">
        <v>4817</v>
      </c>
      <c r="G138" s="725" t="s">
        <v>4360</v>
      </c>
      <c r="H138" s="725" t="s">
        <v>4361</v>
      </c>
      <c r="I138" s="727">
        <v>1083.8900000000001</v>
      </c>
      <c r="J138" s="727">
        <v>1</v>
      </c>
      <c r="K138" s="728">
        <v>1083.8900000000001</v>
      </c>
    </row>
    <row r="139" spans="1:11" ht="14.4" customHeight="1" x14ac:dyDescent="0.3">
      <c r="A139" s="723" t="s">
        <v>561</v>
      </c>
      <c r="B139" s="724" t="s">
        <v>2111</v>
      </c>
      <c r="C139" s="725" t="s">
        <v>571</v>
      </c>
      <c r="D139" s="726" t="s">
        <v>572</v>
      </c>
      <c r="E139" s="725" t="s">
        <v>4816</v>
      </c>
      <c r="F139" s="726" t="s">
        <v>4817</v>
      </c>
      <c r="G139" s="725" t="s">
        <v>4362</v>
      </c>
      <c r="H139" s="725" t="s">
        <v>4363</v>
      </c>
      <c r="I139" s="727">
        <v>15.75</v>
      </c>
      <c r="J139" s="727">
        <v>60</v>
      </c>
      <c r="K139" s="728">
        <v>945.3</v>
      </c>
    </row>
    <row r="140" spans="1:11" ht="14.4" customHeight="1" x14ac:dyDescent="0.3">
      <c r="A140" s="723" t="s">
        <v>561</v>
      </c>
      <c r="B140" s="724" t="s">
        <v>2111</v>
      </c>
      <c r="C140" s="725" t="s">
        <v>571</v>
      </c>
      <c r="D140" s="726" t="s">
        <v>572</v>
      </c>
      <c r="E140" s="725" t="s">
        <v>4816</v>
      </c>
      <c r="F140" s="726" t="s">
        <v>4817</v>
      </c>
      <c r="G140" s="725" t="s">
        <v>4364</v>
      </c>
      <c r="H140" s="725" t="s">
        <v>4365</v>
      </c>
      <c r="I140" s="727">
        <v>713.56</v>
      </c>
      <c r="J140" s="727">
        <v>1</v>
      </c>
      <c r="K140" s="728">
        <v>713.56</v>
      </c>
    </row>
    <row r="141" spans="1:11" ht="14.4" customHeight="1" x14ac:dyDescent="0.3">
      <c r="A141" s="723" t="s">
        <v>561</v>
      </c>
      <c r="B141" s="724" t="s">
        <v>2111</v>
      </c>
      <c r="C141" s="725" t="s">
        <v>571</v>
      </c>
      <c r="D141" s="726" t="s">
        <v>572</v>
      </c>
      <c r="E141" s="725" t="s">
        <v>4816</v>
      </c>
      <c r="F141" s="726" t="s">
        <v>4817</v>
      </c>
      <c r="G141" s="725" t="s">
        <v>4366</v>
      </c>
      <c r="H141" s="725" t="s">
        <v>4367</v>
      </c>
      <c r="I141" s="727">
        <v>139.46</v>
      </c>
      <c r="J141" s="727">
        <v>15</v>
      </c>
      <c r="K141" s="728">
        <v>2091.84</v>
      </c>
    </row>
    <row r="142" spans="1:11" ht="14.4" customHeight="1" x14ac:dyDescent="0.3">
      <c r="A142" s="723" t="s">
        <v>561</v>
      </c>
      <c r="B142" s="724" t="s">
        <v>2111</v>
      </c>
      <c r="C142" s="725" t="s">
        <v>571</v>
      </c>
      <c r="D142" s="726" t="s">
        <v>572</v>
      </c>
      <c r="E142" s="725" t="s">
        <v>4816</v>
      </c>
      <c r="F142" s="726" t="s">
        <v>4817</v>
      </c>
      <c r="G142" s="725" t="s">
        <v>4368</v>
      </c>
      <c r="H142" s="725" t="s">
        <v>4369</v>
      </c>
      <c r="I142" s="727">
        <v>363</v>
      </c>
      <c r="J142" s="727">
        <v>10</v>
      </c>
      <c r="K142" s="728">
        <v>3630</v>
      </c>
    </row>
    <row r="143" spans="1:11" ht="14.4" customHeight="1" x14ac:dyDescent="0.3">
      <c r="A143" s="723" t="s">
        <v>561</v>
      </c>
      <c r="B143" s="724" t="s">
        <v>2111</v>
      </c>
      <c r="C143" s="725" t="s">
        <v>571</v>
      </c>
      <c r="D143" s="726" t="s">
        <v>572</v>
      </c>
      <c r="E143" s="725" t="s">
        <v>4818</v>
      </c>
      <c r="F143" s="726" t="s">
        <v>4819</v>
      </c>
      <c r="G143" s="725" t="s">
        <v>4370</v>
      </c>
      <c r="H143" s="725" t="s">
        <v>4371</v>
      </c>
      <c r="I143" s="727">
        <v>15.923333333333332</v>
      </c>
      <c r="J143" s="727">
        <v>150</v>
      </c>
      <c r="K143" s="728">
        <v>2388.5</v>
      </c>
    </row>
    <row r="144" spans="1:11" ht="14.4" customHeight="1" x14ac:dyDescent="0.3">
      <c r="A144" s="723" t="s">
        <v>561</v>
      </c>
      <c r="B144" s="724" t="s">
        <v>2111</v>
      </c>
      <c r="C144" s="725" t="s">
        <v>571</v>
      </c>
      <c r="D144" s="726" t="s">
        <v>572</v>
      </c>
      <c r="E144" s="725" t="s">
        <v>4818</v>
      </c>
      <c r="F144" s="726" t="s">
        <v>4819</v>
      </c>
      <c r="G144" s="725" t="s">
        <v>4372</v>
      </c>
      <c r="H144" s="725" t="s">
        <v>4373</v>
      </c>
      <c r="I144" s="727">
        <v>2.75</v>
      </c>
      <c r="J144" s="727">
        <v>200</v>
      </c>
      <c r="K144" s="728">
        <v>550</v>
      </c>
    </row>
    <row r="145" spans="1:11" ht="14.4" customHeight="1" x14ac:dyDescent="0.3">
      <c r="A145" s="723" t="s">
        <v>561</v>
      </c>
      <c r="B145" s="724" t="s">
        <v>2111</v>
      </c>
      <c r="C145" s="725" t="s">
        <v>571</v>
      </c>
      <c r="D145" s="726" t="s">
        <v>572</v>
      </c>
      <c r="E145" s="725" t="s">
        <v>4818</v>
      </c>
      <c r="F145" s="726" t="s">
        <v>4819</v>
      </c>
      <c r="G145" s="725" t="s">
        <v>4374</v>
      </c>
      <c r="H145" s="725" t="s">
        <v>4375</v>
      </c>
      <c r="I145" s="727">
        <v>7.43</v>
      </c>
      <c r="J145" s="727">
        <v>20</v>
      </c>
      <c r="K145" s="728">
        <v>148.6</v>
      </c>
    </row>
    <row r="146" spans="1:11" ht="14.4" customHeight="1" x14ac:dyDescent="0.3">
      <c r="A146" s="723" t="s">
        <v>561</v>
      </c>
      <c r="B146" s="724" t="s">
        <v>2111</v>
      </c>
      <c r="C146" s="725" t="s">
        <v>571</v>
      </c>
      <c r="D146" s="726" t="s">
        <v>572</v>
      </c>
      <c r="E146" s="725" t="s">
        <v>4818</v>
      </c>
      <c r="F146" s="726" t="s">
        <v>4819</v>
      </c>
      <c r="G146" s="725" t="s">
        <v>4174</v>
      </c>
      <c r="H146" s="725" t="s">
        <v>4175</v>
      </c>
      <c r="I146" s="727">
        <v>1.0900000000000001</v>
      </c>
      <c r="J146" s="727">
        <v>3200</v>
      </c>
      <c r="K146" s="728">
        <v>3488</v>
      </c>
    </row>
    <row r="147" spans="1:11" ht="14.4" customHeight="1" x14ac:dyDescent="0.3">
      <c r="A147" s="723" t="s">
        <v>561</v>
      </c>
      <c r="B147" s="724" t="s">
        <v>2111</v>
      </c>
      <c r="C147" s="725" t="s">
        <v>571</v>
      </c>
      <c r="D147" s="726" t="s">
        <v>572</v>
      </c>
      <c r="E147" s="725" t="s">
        <v>4818</v>
      </c>
      <c r="F147" s="726" t="s">
        <v>4819</v>
      </c>
      <c r="G147" s="725" t="s">
        <v>4176</v>
      </c>
      <c r="H147" s="725" t="s">
        <v>4177</v>
      </c>
      <c r="I147" s="727">
        <v>1.67</v>
      </c>
      <c r="J147" s="727">
        <v>1700</v>
      </c>
      <c r="K147" s="728">
        <v>2839</v>
      </c>
    </row>
    <row r="148" spans="1:11" ht="14.4" customHeight="1" x14ac:dyDescent="0.3">
      <c r="A148" s="723" t="s">
        <v>561</v>
      </c>
      <c r="B148" s="724" t="s">
        <v>2111</v>
      </c>
      <c r="C148" s="725" t="s">
        <v>571</v>
      </c>
      <c r="D148" s="726" t="s">
        <v>572</v>
      </c>
      <c r="E148" s="725" t="s">
        <v>4818</v>
      </c>
      <c r="F148" s="726" t="s">
        <v>4819</v>
      </c>
      <c r="G148" s="725" t="s">
        <v>4178</v>
      </c>
      <c r="H148" s="725" t="s">
        <v>4179</v>
      </c>
      <c r="I148" s="727">
        <v>0.48</v>
      </c>
      <c r="J148" s="727">
        <v>600</v>
      </c>
      <c r="K148" s="728">
        <v>288</v>
      </c>
    </row>
    <row r="149" spans="1:11" ht="14.4" customHeight="1" x14ac:dyDescent="0.3">
      <c r="A149" s="723" t="s">
        <v>561</v>
      </c>
      <c r="B149" s="724" t="s">
        <v>2111</v>
      </c>
      <c r="C149" s="725" t="s">
        <v>571</v>
      </c>
      <c r="D149" s="726" t="s">
        <v>572</v>
      </c>
      <c r="E149" s="725" t="s">
        <v>4818</v>
      </c>
      <c r="F149" s="726" t="s">
        <v>4819</v>
      </c>
      <c r="G149" s="725" t="s">
        <v>4180</v>
      </c>
      <c r="H149" s="725" t="s">
        <v>4181</v>
      </c>
      <c r="I149" s="727">
        <v>0.67</v>
      </c>
      <c r="J149" s="727">
        <v>4200</v>
      </c>
      <c r="K149" s="728">
        <v>2814</v>
      </c>
    </row>
    <row r="150" spans="1:11" ht="14.4" customHeight="1" x14ac:dyDescent="0.3">
      <c r="A150" s="723" t="s">
        <v>561</v>
      </c>
      <c r="B150" s="724" t="s">
        <v>2111</v>
      </c>
      <c r="C150" s="725" t="s">
        <v>571</v>
      </c>
      <c r="D150" s="726" t="s">
        <v>572</v>
      </c>
      <c r="E150" s="725" t="s">
        <v>4818</v>
      </c>
      <c r="F150" s="726" t="s">
        <v>4819</v>
      </c>
      <c r="G150" s="725" t="s">
        <v>4182</v>
      </c>
      <c r="H150" s="725" t="s">
        <v>4183</v>
      </c>
      <c r="I150" s="727">
        <v>3.1349999999999998</v>
      </c>
      <c r="J150" s="727">
        <v>200</v>
      </c>
      <c r="K150" s="728">
        <v>627</v>
      </c>
    </row>
    <row r="151" spans="1:11" ht="14.4" customHeight="1" x14ac:dyDescent="0.3">
      <c r="A151" s="723" t="s">
        <v>561</v>
      </c>
      <c r="B151" s="724" t="s">
        <v>2111</v>
      </c>
      <c r="C151" s="725" t="s">
        <v>571</v>
      </c>
      <c r="D151" s="726" t="s">
        <v>572</v>
      </c>
      <c r="E151" s="725" t="s">
        <v>4818</v>
      </c>
      <c r="F151" s="726" t="s">
        <v>4819</v>
      </c>
      <c r="G151" s="725" t="s">
        <v>4376</v>
      </c>
      <c r="H151" s="725" t="s">
        <v>4377</v>
      </c>
      <c r="I151" s="727">
        <v>5.32</v>
      </c>
      <c r="J151" s="727">
        <v>100</v>
      </c>
      <c r="K151" s="728">
        <v>532</v>
      </c>
    </row>
    <row r="152" spans="1:11" ht="14.4" customHeight="1" x14ac:dyDescent="0.3">
      <c r="A152" s="723" t="s">
        <v>561</v>
      </c>
      <c r="B152" s="724" t="s">
        <v>2111</v>
      </c>
      <c r="C152" s="725" t="s">
        <v>571</v>
      </c>
      <c r="D152" s="726" t="s">
        <v>572</v>
      </c>
      <c r="E152" s="725" t="s">
        <v>4818</v>
      </c>
      <c r="F152" s="726" t="s">
        <v>4819</v>
      </c>
      <c r="G152" s="725" t="s">
        <v>4186</v>
      </c>
      <c r="H152" s="725" t="s">
        <v>4187</v>
      </c>
      <c r="I152" s="727">
        <v>6.23</v>
      </c>
      <c r="J152" s="727">
        <v>20</v>
      </c>
      <c r="K152" s="728">
        <v>124.6</v>
      </c>
    </row>
    <row r="153" spans="1:11" ht="14.4" customHeight="1" x14ac:dyDescent="0.3">
      <c r="A153" s="723" t="s">
        <v>561</v>
      </c>
      <c r="B153" s="724" t="s">
        <v>2111</v>
      </c>
      <c r="C153" s="725" t="s">
        <v>571</v>
      </c>
      <c r="D153" s="726" t="s">
        <v>572</v>
      </c>
      <c r="E153" s="725" t="s">
        <v>4818</v>
      </c>
      <c r="F153" s="726" t="s">
        <v>4819</v>
      </c>
      <c r="G153" s="725" t="s">
        <v>4378</v>
      </c>
      <c r="H153" s="725" t="s">
        <v>4379</v>
      </c>
      <c r="I153" s="727">
        <v>15.04</v>
      </c>
      <c r="J153" s="727">
        <v>20</v>
      </c>
      <c r="K153" s="728">
        <v>300.8</v>
      </c>
    </row>
    <row r="154" spans="1:11" ht="14.4" customHeight="1" x14ac:dyDescent="0.3">
      <c r="A154" s="723" t="s">
        <v>561</v>
      </c>
      <c r="B154" s="724" t="s">
        <v>2111</v>
      </c>
      <c r="C154" s="725" t="s">
        <v>571</v>
      </c>
      <c r="D154" s="726" t="s">
        <v>572</v>
      </c>
      <c r="E154" s="725" t="s">
        <v>4818</v>
      </c>
      <c r="F154" s="726" t="s">
        <v>4819</v>
      </c>
      <c r="G154" s="725" t="s">
        <v>4188</v>
      </c>
      <c r="H154" s="725" t="s">
        <v>4189</v>
      </c>
      <c r="I154" s="727">
        <v>80.569999999999993</v>
      </c>
      <c r="J154" s="727">
        <v>10</v>
      </c>
      <c r="K154" s="728">
        <v>805.7</v>
      </c>
    </row>
    <row r="155" spans="1:11" ht="14.4" customHeight="1" x14ac:dyDescent="0.3">
      <c r="A155" s="723" t="s">
        <v>561</v>
      </c>
      <c r="B155" s="724" t="s">
        <v>2111</v>
      </c>
      <c r="C155" s="725" t="s">
        <v>571</v>
      </c>
      <c r="D155" s="726" t="s">
        <v>572</v>
      </c>
      <c r="E155" s="725" t="s">
        <v>4818</v>
      </c>
      <c r="F155" s="726" t="s">
        <v>4819</v>
      </c>
      <c r="G155" s="725" t="s">
        <v>4190</v>
      </c>
      <c r="H155" s="725" t="s">
        <v>4191</v>
      </c>
      <c r="I155" s="727">
        <v>6.169999999999999</v>
      </c>
      <c r="J155" s="727">
        <v>300</v>
      </c>
      <c r="K155" s="728">
        <v>1851</v>
      </c>
    </row>
    <row r="156" spans="1:11" ht="14.4" customHeight="1" x14ac:dyDescent="0.3">
      <c r="A156" s="723" t="s">
        <v>561</v>
      </c>
      <c r="B156" s="724" t="s">
        <v>2111</v>
      </c>
      <c r="C156" s="725" t="s">
        <v>571</v>
      </c>
      <c r="D156" s="726" t="s">
        <v>572</v>
      </c>
      <c r="E156" s="725" t="s">
        <v>4818</v>
      </c>
      <c r="F156" s="726" t="s">
        <v>4819</v>
      </c>
      <c r="G156" s="725" t="s">
        <v>4192</v>
      </c>
      <c r="H156" s="725" t="s">
        <v>4193</v>
      </c>
      <c r="I156" s="727">
        <v>206.04</v>
      </c>
      <c r="J156" s="727">
        <v>6</v>
      </c>
      <c r="K156" s="728">
        <v>1236.24</v>
      </c>
    </row>
    <row r="157" spans="1:11" ht="14.4" customHeight="1" x14ac:dyDescent="0.3">
      <c r="A157" s="723" t="s">
        <v>561</v>
      </c>
      <c r="B157" s="724" t="s">
        <v>2111</v>
      </c>
      <c r="C157" s="725" t="s">
        <v>571</v>
      </c>
      <c r="D157" s="726" t="s">
        <v>572</v>
      </c>
      <c r="E157" s="725" t="s">
        <v>4818</v>
      </c>
      <c r="F157" s="726" t="s">
        <v>4819</v>
      </c>
      <c r="G157" s="725" t="s">
        <v>4200</v>
      </c>
      <c r="H157" s="725" t="s">
        <v>4201</v>
      </c>
      <c r="I157" s="727">
        <v>1.99</v>
      </c>
      <c r="J157" s="727">
        <v>250</v>
      </c>
      <c r="K157" s="728">
        <v>497.5</v>
      </c>
    </row>
    <row r="158" spans="1:11" ht="14.4" customHeight="1" x14ac:dyDescent="0.3">
      <c r="A158" s="723" t="s">
        <v>561</v>
      </c>
      <c r="B158" s="724" t="s">
        <v>2111</v>
      </c>
      <c r="C158" s="725" t="s">
        <v>571</v>
      </c>
      <c r="D158" s="726" t="s">
        <v>572</v>
      </c>
      <c r="E158" s="725" t="s">
        <v>4818</v>
      </c>
      <c r="F158" s="726" t="s">
        <v>4819</v>
      </c>
      <c r="G158" s="725" t="s">
        <v>4202</v>
      </c>
      <c r="H158" s="725" t="s">
        <v>4203</v>
      </c>
      <c r="I158" s="727">
        <v>2.04</v>
      </c>
      <c r="J158" s="727">
        <v>50</v>
      </c>
      <c r="K158" s="728">
        <v>102</v>
      </c>
    </row>
    <row r="159" spans="1:11" ht="14.4" customHeight="1" x14ac:dyDescent="0.3">
      <c r="A159" s="723" t="s">
        <v>561</v>
      </c>
      <c r="B159" s="724" t="s">
        <v>2111</v>
      </c>
      <c r="C159" s="725" t="s">
        <v>571</v>
      </c>
      <c r="D159" s="726" t="s">
        <v>572</v>
      </c>
      <c r="E159" s="725" t="s">
        <v>4818</v>
      </c>
      <c r="F159" s="726" t="s">
        <v>4819</v>
      </c>
      <c r="G159" s="725" t="s">
        <v>4204</v>
      </c>
      <c r="H159" s="725" t="s">
        <v>4205</v>
      </c>
      <c r="I159" s="727">
        <v>3.1</v>
      </c>
      <c r="J159" s="727">
        <v>50</v>
      </c>
      <c r="K159" s="728">
        <v>155</v>
      </c>
    </row>
    <row r="160" spans="1:11" ht="14.4" customHeight="1" x14ac:dyDescent="0.3">
      <c r="A160" s="723" t="s">
        <v>561</v>
      </c>
      <c r="B160" s="724" t="s">
        <v>2111</v>
      </c>
      <c r="C160" s="725" t="s">
        <v>571</v>
      </c>
      <c r="D160" s="726" t="s">
        <v>572</v>
      </c>
      <c r="E160" s="725" t="s">
        <v>4818</v>
      </c>
      <c r="F160" s="726" t="s">
        <v>4819</v>
      </c>
      <c r="G160" s="725" t="s">
        <v>4206</v>
      </c>
      <c r="H160" s="725" t="s">
        <v>4207</v>
      </c>
      <c r="I160" s="727">
        <v>1.3333333333333334E-2</v>
      </c>
      <c r="J160" s="727">
        <v>400</v>
      </c>
      <c r="K160" s="728">
        <v>6</v>
      </c>
    </row>
    <row r="161" spans="1:11" ht="14.4" customHeight="1" x14ac:dyDescent="0.3">
      <c r="A161" s="723" t="s">
        <v>561</v>
      </c>
      <c r="B161" s="724" t="s">
        <v>2111</v>
      </c>
      <c r="C161" s="725" t="s">
        <v>571</v>
      </c>
      <c r="D161" s="726" t="s">
        <v>572</v>
      </c>
      <c r="E161" s="725" t="s">
        <v>4818</v>
      </c>
      <c r="F161" s="726" t="s">
        <v>4819</v>
      </c>
      <c r="G161" s="725" t="s">
        <v>4210</v>
      </c>
      <c r="H161" s="725" t="s">
        <v>4211</v>
      </c>
      <c r="I161" s="727">
        <v>2.17</v>
      </c>
      <c r="J161" s="727">
        <v>100</v>
      </c>
      <c r="K161" s="728">
        <v>217</v>
      </c>
    </row>
    <row r="162" spans="1:11" ht="14.4" customHeight="1" x14ac:dyDescent="0.3">
      <c r="A162" s="723" t="s">
        <v>561</v>
      </c>
      <c r="B162" s="724" t="s">
        <v>2111</v>
      </c>
      <c r="C162" s="725" t="s">
        <v>571</v>
      </c>
      <c r="D162" s="726" t="s">
        <v>572</v>
      </c>
      <c r="E162" s="725" t="s">
        <v>4818</v>
      </c>
      <c r="F162" s="726" t="s">
        <v>4819</v>
      </c>
      <c r="G162" s="725" t="s">
        <v>4212</v>
      </c>
      <c r="H162" s="725" t="s">
        <v>4213</v>
      </c>
      <c r="I162" s="727">
        <v>2.7</v>
      </c>
      <c r="J162" s="727">
        <v>150</v>
      </c>
      <c r="K162" s="728">
        <v>405</v>
      </c>
    </row>
    <row r="163" spans="1:11" ht="14.4" customHeight="1" x14ac:dyDescent="0.3">
      <c r="A163" s="723" t="s">
        <v>561</v>
      </c>
      <c r="B163" s="724" t="s">
        <v>2111</v>
      </c>
      <c r="C163" s="725" t="s">
        <v>571</v>
      </c>
      <c r="D163" s="726" t="s">
        <v>572</v>
      </c>
      <c r="E163" s="725" t="s">
        <v>4818</v>
      </c>
      <c r="F163" s="726" t="s">
        <v>4819</v>
      </c>
      <c r="G163" s="725" t="s">
        <v>4214</v>
      </c>
      <c r="H163" s="725" t="s">
        <v>4215</v>
      </c>
      <c r="I163" s="727">
        <v>2.1800000000000002</v>
      </c>
      <c r="J163" s="727">
        <v>400</v>
      </c>
      <c r="K163" s="728">
        <v>872</v>
      </c>
    </row>
    <row r="164" spans="1:11" ht="14.4" customHeight="1" x14ac:dyDescent="0.3">
      <c r="A164" s="723" t="s">
        <v>561</v>
      </c>
      <c r="B164" s="724" t="s">
        <v>2111</v>
      </c>
      <c r="C164" s="725" t="s">
        <v>571</v>
      </c>
      <c r="D164" s="726" t="s">
        <v>572</v>
      </c>
      <c r="E164" s="725" t="s">
        <v>4818</v>
      </c>
      <c r="F164" s="726" t="s">
        <v>4819</v>
      </c>
      <c r="G164" s="725" t="s">
        <v>4380</v>
      </c>
      <c r="H164" s="725" t="s">
        <v>4381</v>
      </c>
      <c r="I164" s="727">
        <v>2.86</v>
      </c>
      <c r="J164" s="727">
        <v>50</v>
      </c>
      <c r="K164" s="728">
        <v>143</v>
      </c>
    </row>
    <row r="165" spans="1:11" ht="14.4" customHeight="1" x14ac:dyDescent="0.3">
      <c r="A165" s="723" t="s">
        <v>561</v>
      </c>
      <c r="B165" s="724" t="s">
        <v>2111</v>
      </c>
      <c r="C165" s="725" t="s">
        <v>571</v>
      </c>
      <c r="D165" s="726" t="s">
        <v>572</v>
      </c>
      <c r="E165" s="725" t="s">
        <v>4818</v>
      </c>
      <c r="F165" s="726" t="s">
        <v>4819</v>
      </c>
      <c r="G165" s="725" t="s">
        <v>4382</v>
      </c>
      <c r="H165" s="725" t="s">
        <v>4383</v>
      </c>
      <c r="I165" s="727">
        <v>37.15</v>
      </c>
      <c r="J165" s="727">
        <v>120</v>
      </c>
      <c r="K165" s="728">
        <v>4457.6400000000003</v>
      </c>
    </row>
    <row r="166" spans="1:11" ht="14.4" customHeight="1" x14ac:dyDescent="0.3">
      <c r="A166" s="723" t="s">
        <v>561</v>
      </c>
      <c r="B166" s="724" t="s">
        <v>2111</v>
      </c>
      <c r="C166" s="725" t="s">
        <v>571</v>
      </c>
      <c r="D166" s="726" t="s">
        <v>572</v>
      </c>
      <c r="E166" s="725" t="s">
        <v>4818</v>
      </c>
      <c r="F166" s="726" t="s">
        <v>4819</v>
      </c>
      <c r="G166" s="725" t="s">
        <v>4222</v>
      </c>
      <c r="H166" s="725" t="s">
        <v>4223</v>
      </c>
      <c r="I166" s="727">
        <v>17.98</v>
      </c>
      <c r="J166" s="727">
        <v>150</v>
      </c>
      <c r="K166" s="728">
        <v>2697</v>
      </c>
    </row>
    <row r="167" spans="1:11" ht="14.4" customHeight="1" x14ac:dyDescent="0.3">
      <c r="A167" s="723" t="s">
        <v>561</v>
      </c>
      <c r="B167" s="724" t="s">
        <v>2111</v>
      </c>
      <c r="C167" s="725" t="s">
        <v>571</v>
      </c>
      <c r="D167" s="726" t="s">
        <v>572</v>
      </c>
      <c r="E167" s="725" t="s">
        <v>4818</v>
      </c>
      <c r="F167" s="726" t="s">
        <v>4819</v>
      </c>
      <c r="G167" s="725" t="s">
        <v>4224</v>
      </c>
      <c r="H167" s="725" t="s">
        <v>4225</v>
      </c>
      <c r="I167" s="727">
        <v>17.98</v>
      </c>
      <c r="J167" s="727">
        <v>250</v>
      </c>
      <c r="K167" s="728">
        <v>4495</v>
      </c>
    </row>
    <row r="168" spans="1:11" ht="14.4" customHeight="1" x14ac:dyDescent="0.3">
      <c r="A168" s="723" t="s">
        <v>561</v>
      </c>
      <c r="B168" s="724" t="s">
        <v>2111</v>
      </c>
      <c r="C168" s="725" t="s">
        <v>571</v>
      </c>
      <c r="D168" s="726" t="s">
        <v>572</v>
      </c>
      <c r="E168" s="725" t="s">
        <v>4818</v>
      </c>
      <c r="F168" s="726" t="s">
        <v>4819</v>
      </c>
      <c r="G168" s="725" t="s">
        <v>4226</v>
      </c>
      <c r="H168" s="725" t="s">
        <v>4227</v>
      </c>
      <c r="I168" s="727">
        <v>13.31</v>
      </c>
      <c r="J168" s="727">
        <v>6</v>
      </c>
      <c r="K168" s="728">
        <v>79.86</v>
      </c>
    </row>
    <row r="169" spans="1:11" ht="14.4" customHeight="1" x14ac:dyDescent="0.3">
      <c r="A169" s="723" t="s">
        <v>561</v>
      </c>
      <c r="B169" s="724" t="s">
        <v>2111</v>
      </c>
      <c r="C169" s="725" t="s">
        <v>571</v>
      </c>
      <c r="D169" s="726" t="s">
        <v>572</v>
      </c>
      <c r="E169" s="725" t="s">
        <v>4818</v>
      </c>
      <c r="F169" s="726" t="s">
        <v>4819</v>
      </c>
      <c r="G169" s="725" t="s">
        <v>4228</v>
      </c>
      <c r="H169" s="725" t="s">
        <v>4229</v>
      </c>
      <c r="I169" s="727">
        <v>11.74</v>
      </c>
      <c r="J169" s="727">
        <v>20</v>
      </c>
      <c r="K169" s="728">
        <v>234.8</v>
      </c>
    </row>
    <row r="170" spans="1:11" ht="14.4" customHeight="1" x14ac:dyDescent="0.3">
      <c r="A170" s="723" t="s">
        <v>561</v>
      </c>
      <c r="B170" s="724" t="s">
        <v>2111</v>
      </c>
      <c r="C170" s="725" t="s">
        <v>571</v>
      </c>
      <c r="D170" s="726" t="s">
        <v>572</v>
      </c>
      <c r="E170" s="725" t="s">
        <v>4818</v>
      </c>
      <c r="F170" s="726" t="s">
        <v>4819</v>
      </c>
      <c r="G170" s="725" t="s">
        <v>4230</v>
      </c>
      <c r="H170" s="725" t="s">
        <v>4231</v>
      </c>
      <c r="I170" s="727">
        <v>2.52</v>
      </c>
      <c r="J170" s="727">
        <v>50</v>
      </c>
      <c r="K170" s="728">
        <v>126</v>
      </c>
    </row>
    <row r="171" spans="1:11" ht="14.4" customHeight="1" x14ac:dyDescent="0.3">
      <c r="A171" s="723" t="s">
        <v>561</v>
      </c>
      <c r="B171" s="724" t="s">
        <v>2111</v>
      </c>
      <c r="C171" s="725" t="s">
        <v>571</v>
      </c>
      <c r="D171" s="726" t="s">
        <v>572</v>
      </c>
      <c r="E171" s="725" t="s">
        <v>4818</v>
      </c>
      <c r="F171" s="726" t="s">
        <v>4819</v>
      </c>
      <c r="G171" s="725" t="s">
        <v>4234</v>
      </c>
      <c r="H171" s="725" t="s">
        <v>4235</v>
      </c>
      <c r="I171" s="727">
        <v>13.2</v>
      </c>
      <c r="J171" s="727">
        <v>40</v>
      </c>
      <c r="K171" s="728">
        <v>528</v>
      </c>
    </row>
    <row r="172" spans="1:11" ht="14.4" customHeight="1" x14ac:dyDescent="0.3">
      <c r="A172" s="723" t="s">
        <v>561</v>
      </c>
      <c r="B172" s="724" t="s">
        <v>2111</v>
      </c>
      <c r="C172" s="725" t="s">
        <v>571</v>
      </c>
      <c r="D172" s="726" t="s">
        <v>572</v>
      </c>
      <c r="E172" s="725" t="s">
        <v>4818</v>
      </c>
      <c r="F172" s="726" t="s">
        <v>4819</v>
      </c>
      <c r="G172" s="725" t="s">
        <v>4236</v>
      </c>
      <c r="H172" s="725" t="s">
        <v>4237</v>
      </c>
      <c r="I172" s="727">
        <v>13.2</v>
      </c>
      <c r="J172" s="727">
        <v>40</v>
      </c>
      <c r="K172" s="728">
        <v>528</v>
      </c>
    </row>
    <row r="173" spans="1:11" ht="14.4" customHeight="1" x14ac:dyDescent="0.3">
      <c r="A173" s="723" t="s">
        <v>561</v>
      </c>
      <c r="B173" s="724" t="s">
        <v>2111</v>
      </c>
      <c r="C173" s="725" t="s">
        <v>571</v>
      </c>
      <c r="D173" s="726" t="s">
        <v>572</v>
      </c>
      <c r="E173" s="725" t="s">
        <v>4818</v>
      </c>
      <c r="F173" s="726" t="s">
        <v>4819</v>
      </c>
      <c r="G173" s="725" t="s">
        <v>4384</v>
      </c>
      <c r="H173" s="725" t="s">
        <v>4385</v>
      </c>
      <c r="I173" s="727">
        <v>13.2</v>
      </c>
      <c r="J173" s="727">
        <v>10</v>
      </c>
      <c r="K173" s="728">
        <v>132</v>
      </c>
    </row>
    <row r="174" spans="1:11" ht="14.4" customHeight="1" x14ac:dyDescent="0.3">
      <c r="A174" s="723" t="s">
        <v>561</v>
      </c>
      <c r="B174" s="724" t="s">
        <v>2111</v>
      </c>
      <c r="C174" s="725" t="s">
        <v>571</v>
      </c>
      <c r="D174" s="726" t="s">
        <v>572</v>
      </c>
      <c r="E174" s="725" t="s">
        <v>4818</v>
      </c>
      <c r="F174" s="726" t="s">
        <v>4819</v>
      </c>
      <c r="G174" s="725" t="s">
        <v>4238</v>
      </c>
      <c r="H174" s="725" t="s">
        <v>4239</v>
      </c>
      <c r="I174" s="727">
        <v>1.27</v>
      </c>
      <c r="J174" s="727">
        <v>225</v>
      </c>
      <c r="K174" s="728">
        <v>285.75</v>
      </c>
    </row>
    <row r="175" spans="1:11" ht="14.4" customHeight="1" x14ac:dyDescent="0.3">
      <c r="A175" s="723" t="s">
        <v>561</v>
      </c>
      <c r="B175" s="724" t="s">
        <v>2111</v>
      </c>
      <c r="C175" s="725" t="s">
        <v>571</v>
      </c>
      <c r="D175" s="726" t="s">
        <v>572</v>
      </c>
      <c r="E175" s="725" t="s">
        <v>4818</v>
      </c>
      <c r="F175" s="726" t="s">
        <v>4819</v>
      </c>
      <c r="G175" s="725" t="s">
        <v>4242</v>
      </c>
      <c r="H175" s="725" t="s">
        <v>4243</v>
      </c>
      <c r="I175" s="727">
        <v>21.24</v>
      </c>
      <c r="J175" s="727">
        <v>30</v>
      </c>
      <c r="K175" s="728">
        <v>637.20000000000005</v>
      </c>
    </row>
    <row r="176" spans="1:11" ht="14.4" customHeight="1" x14ac:dyDescent="0.3">
      <c r="A176" s="723" t="s">
        <v>561</v>
      </c>
      <c r="B176" s="724" t="s">
        <v>2111</v>
      </c>
      <c r="C176" s="725" t="s">
        <v>571</v>
      </c>
      <c r="D176" s="726" t="s">
        <v>572</v>
      </c>
      <c r="E176" s="725" t="s">
        <v>4818</v>
      </c>
      <c r="F176" s="726" t="s">
        <v>4819</v>
      </c>
      <c r="G176" s="725" t="s">
        <v>4246</v>
      </c>
      <c r="H176" s="725" t="s">
        <v>4247</v>
      </c>
      <c r="I176" s="727">
        <v>0.47</v>
      </c>
      <c r="J176" s="727">
        <v>2000</v>
      </c>
      <c r="K176" s="728">
        <v>940</v>
      </c>
    </row>
    <row r="177" spans="1:11" ht="14.4" customHeight="1" x14ac:dyDescent="0.3">
      <c r="A177" s="723" t="s">
        <v>561</v>
      </c>
      <c r="B177" s="724" t="s">
        <v>2111</v>
      </c>
      <c r="C177" s="725" t="s">
        <v>571</v>
      </c>
      <c r="D177" s="726" t="s">
        <v>572</v>
      </c>
      <c r="E177" s="725" t="s">
        <v>4818</v>
      </c>
      <c r="F177" s="726" t="s">
        <v>4819</v>
      </c>
      <c r="G177" s="725" t="s">
        <v>4248</v>
      </c>
      <c r="H177" s="725" t="s">
        <v>4249</v>
      </c>
      <c r="I177" s="727">
        <v>4.03</v>
      </c>
      <c r="J177" s="727">
        <v>150</v>
      </c>
      <c r="K177" s="728">
        <v>604.5</v>
      </c>
    </row>
    <row r="178" spans="1:11" ht="14.4" customHeight="1" x14ac:dyDescent="0.3">
      <c r="A178" s="723" t="s">
        <v>561</v>
      </c>
      <c r="B178" s="724" t="s">
        <v>2111</v>
      </c>
      <c r="C178" s="725" t="s">
        <v>571</v>
      </c>
      <c r="D178" s="726" t="s">
        <v>572</v>
      </c>
      <c r="E178" s="725" t="s">
        <v>4818</v>
      </c>
      <c r="F178" s="726" t="s">
        <v>4819</v>
      </c>
      <c r="G178" s="725" t="s">
        <v>4252</v>
      </c>
      <c r="H178" s="725" t="s">
        <v>4253</v>
      </c>
      <c r="I178" s="727">
        <v>2.29</v>
      </c>
      <c r="J178" s="727">
        <v>50</v>
      </c>
      <c r="K178" s="728">
        <v>114.5</v>
      </c>
    </row>
    <row r="179" spans="1:11" ht="14.4" customHeight="1" x14ac:dyDescent="0.3">
      <c r="A179" s="723" t="s">
        <v>561</v>
      </c>
      <c r="B179" s="724" t="s">
        <v>2111</v>
      </c>
      <c r="C179" s="725" t="s">
        <v>571</v>
      </c>
      <c r="D179" s="726" t="s">
        <v>572</v>
      </c>
      <c r="E179" s="725" t="s">
        <v>4818</v>
      </c>
      <c r="F179" s="726" t="s">
        <v>4819</v>
      </c>
      <c r="G179" s="725" t="s">
        <v>4386</v>
      </c>
      <c r="H179" s="725" t="s">
        <v>4387</v>
      </c>
      <c r="I179" s="727">
        <v>381.2</v>
      </c>
      <c r="J179" s="727">
        <v>1</v>
      </c>
      <c r="K179" s="728">
        <v>381.2</v>
      </c>
    </row>
    <row r="180" spans="1:11" ht="14.4" customHeight="1" x14ac:dyDescent="0.3">
      <c r="A180" s="723" t="s">
        <v>561</v>
      </c>
      <c r="B180" s="724" t="s">
        <v>2111</v>
      </c>
      <c r="C180" s="725" t="s">
        <v>571</v>
      </c>
      <c r="D180" s="726" t="s">
        <v>572</v>
      </c>
      <c r="E180" s="725" t="s">
        <v>4818</v>
      </c>
      <c r="F180" s="726" t="s">
        <v>4819</v>
      </c>
      <c r="G180" s="725" t="s">
        <v>4260</v>
      </c>
      <c r="H180" s="725" t="s">
        <v>4261</v>
      </c>
      <c r="I180" s="727">
        <v>9.1999999999999993</v>
      </c>
      <c r="J180" s="727">
        <v>800</v>
      </c>
      <c r="K180" s="728">
        <v>7360</v>
      </c>
    </row>
    <row r="181" spans="1:11" ht="14.4" customHeight="1" x14ac:dyDescent="0.3">
      <c r="A181" s="723" t="s">
        <v>561</v>
      </c>
      <c r="B181" s="724" t="s">
        <v>2111</v>
      </c>
      <c r="C181" s="725" t="s">
        <v>571</v>
      </c>
      <c r="D181" s="726" t="s">
        <v>572</v>
      </c>
      <c r="E181" s="725" t="s">
        <v>4818</v>
      </c>
      <c r="F181" s="726" t="s">
        <v>4819</v>
      </c>
      <c r="G181" s="725" t="s">
        <v>4264</v>
      </c>
      <c r="H181" s="725" t="s">
        <v>4265</v>
      </c>
      <c r="I181" s="727">
        <v>5</v>
      </c>
      <c r="J181" s="727">
        <v>100</v>
      </c>
      <c r="K181" s="728">
        <v>500</v>
      </c>
    </row>
    <row r="182" spans="1:11" ht="14.4" customHeight="1" x14ac:dyDescent="0.3">
      <c r="A182" s="723" t="s">
        <v>561</v>
      </c>
      <c r="B182" s="724" t="s">
        <v>2111</v>
      </c>
      <c r="C182" s="725" t="s">
        <v>571</v>
      </c>
      <c r="D182" s="726" t="s">
        <v>572</v>
      </c>
      <c r="E182" s="725" t="s">
        <v>4818</v>
      </c>
      <c r="F182" s="726" t="s">
        <v>4819</v>
      </c>
      <c r="G182" s="725" t="s">
        <v>4266</v>
      </c>
      <c r="H182" s="725" t="s">
        <v>4267</v>
      </c>
      <c r="I182" s="727">
        <v>3.4366666666666661</v>
      </c>
      <c r="J182" s="727">
        <v>360</v>
      </c>
      <c r="K182" s="728">
        <v>1237.2</v>
      </c>
    </row>
    <row r="183" spans="1:11" ht="14.4" customHeight="1" x14ac:dyDescent="0.3">
      <c r="A183" s="723" t="s">
        <v>561</v>
      </c>
      <c r="B183" s="724" t="s">
        <v>2111</v>
      </c>
      <c r="C183" s="725" t="s">
        <v>571</v>
      </c>
      <c r="D183" s="726" t="s">
        <v>572</v>
      </c>
      <c r="E183" s="725" t="s">
        <v>4818</v>
      </c>
      <c r="F183" s="726" t="s">
        <v>4819</v>
      </c>
      <c r="G183" s="725" t="s">
        <v>4268</v>
      </c>
      <c r="H183" s="725" t="s">
        <v>4269</v>
      </c>
      <c r="I183" s="727">
        <v>6.14</v>
      </c>
      <c r="J183" s="727">
        <v>80</v>
      </c>
      <c r="K183" s="728">
        <v>491.2</v>
      </c>
    </row>
    <row r="184" spans="1:11" ht="14.4" customHeight="1" x14ac:dyDescent="0.3">
      <c r="A184" s="723" t="s">
        <v>561</v>
      </c>
      <c r="B184" s="724" t="s">
        <v>2111</v>
      </c>
      <c r="C184" s="725" t="s">
        <v>571</v>
      </c>
      <c r="D184" s="726" t="s">
        <v>572</v>
      </c>
      <c r="E184" s="725" t="s">
        <v>4818</v>
      </c>
      <c r="F184" s="726" t="s">
        <v>4819</v>
      </c>
      <c r="G184" s="725" t="s">
        <v>4270</v>
      </c>
      <c r="H184" s="725" t="s">
        <v>4271</v>
      </c>
      <c r="I184" s="727">
        <v>6.3</v>
      </c>
      <c r="J184" s="727">
        <v>20</v>
      </c>
      <c r="K184" s="728">
        <v>126</v>
      </c>
    </row>
    <row r="185" spans="1:11" ht="14.4" customHeight="1" x14ac:dyDescent="0.3">
      <c r="A185" s="723" t="s">
        <v>561</v>
      </c>
      <c r="B185" s="724" t="s">
        <v>2111</v>
      </c>
      <c r="C185" s="725" t="s">
        <v>571</v>
      </c>
      <c r="D185" s="726" t="s">
        <v>572</v>
      </c>
      <c r="E185" s="725" t="s">
        <v>4818</v>
      </c>
      <c r="F185" s="726" t="s">
        <v>4819</v>
      </c>
      <c r="G185" s="725" t="s">
        <v>4274</v>
      </c>
      <c r="H185" s="725" t="s">
        <v>4275</v>
      </c>
      <c r="I185" s="727">
        <v>159.19999999999999</v>
      </c>
      <c r="J185" s="727">
        <v>6</v>
      </c>
      <c r="K185" s="728">
        <v>955.2</v>
      </c>
    </row>
    <row r="186" spans="1:11" ht="14.4" customHeight="1" x14ac:dyDescent="0.3">
      <c r="A186" s="723" t="s">
        <v>561</v>
      </c>
      <c r="B186" s="724" t="s">
        <v>2111</v>
      </c>
      <c r="C186" s="725" t="s">
        <v>571</v>
      </c>
      <c r="D186" s="726" t="s">
        <v>572</v>
      </c>
      <c r="E186" s="725" t="s">
        <v>4818</v>
      </c>
      <c r="F186" s="726" t="s">
        <v>4819</v>
      </c>
      <c r="G186" s="725" t="s">
        <v>4388</v>
      </c>
      <c r="H186" s="725" t="s">
        <v>4389</v>
      </c>
      <c r="I186" s="727">
        <v>73.27</v>
      </c>
      <c r="J186" s="727">
        <v>30</v>
      </c>
      <c r="K186" s="728">
        <v>2198</v>
      </c>
    </row>
    <row r="187" spans="1:11" ht="14.4" customHeight="1" x14ac:dyDescent="0.3">
      <c r="A187" s="723" t="s">
        <v>561</v>
      </c>
      <c r="B187" s="724" t="s">
        <v>2111</v>
      </c>
      <c r="C187" s="725" t="s">
        <v>571</v>
      </c>
      <c r="D187" s="726" t="s">
        <v>572</v>
      </c>
      <c r="E187" s="725" t="s">
        <v>4818</v>
      </c>
      <c r="F187" s="726" t="s">
        <v>4819</v>
      </c>
      <c r="G187" s="725" t="s">
        <v>4390</v>
      </c>
      <c r="H187" s="725" t="s">
        <v>4391</v>
      </c>
      <c r="I187" s="727">
        <v>143.47999999999999</v>
      </c>
      <c r="J187" s="727">
        <v>20</v>
      </c>
      <c r="K187" s="728">
        <v>2869.57</v>
      </c>
    </row>
    <row r="188" spans="1:11" ht="14.4" customHeight="1" x14ac:dyDescent="0.3">
      <c r="A188" s="723" t="s">
        <v>561</v>
      </c>
      <c r="B188" s="724" t="s">
        <v>2111</v>
      </c>
      <c r="C188" s="725" t="s">
        <v>571</v>
      </c>
      <c r="D188" s="726" t="s">
        <v>572</v>
      </c>
      <c r="E188" s="725" t="s">
        <v>4818</v>
      </c>
      <c r="F188" s="726" t="s">
        <v>4819</v>
      </c>
      <c r="G188" s="725" t="s">
        <v>4392</v>
      </c>
      <c r="H188" s="725" t="s">
        <v>4393</v>
      </c>
      <c r="I188" s="727">
        <v>365.42</v>
      </c>
      <c r="J188" s="727">
        <v>5</v>
      </c>
      <c r="K188" s="728">
        <v>1827.1</v>
      </c>
    </row>
    <row r="189" spans="1:11" ht="14.4" customHeight="1" x14ac:dyDescent="0.3">
      <c r="A189" s="723" t="s">
        <v>561</v>
      </c>
      <c r="B189" s="724" t="s">
        <v>2111</v>
      </c>
      <c r="C189" s="725" t="s">
        <v>571</v>
      </c>
      <c r="D189" s="726" t="s">
        <v>572</v>
      </c>
      <c r="E189" s="725" t="s">
        <v>4818</v>
      </c>
      <c r="F189" s="726" t="s">
        <v>4819</v>
      </c>
      <c r="G189" s="725" t="s">
        <v>4278</v>
      </c>
      <c r="H189" s="725" t="s">
        <v>4279</v>
      </c>
      <c r="I189" s="727">
        <v>9.68</v>
      </c>
      <c r="J189" s="727">
        <v>400</v>
      </c>
      <c r="K189" s="728">
        <v>3872</v>
      </c>
    </row>
    <row r="190" spans="1:11" ht="14.4" customHeight="1" x14ac:dyDescent="0.3">
      <c r="A190" s="723" t="s">
        <v>561</v>
      </c>
      <c r="B190" s="724" t="s">
        <v>2111</v>
      </c>
      <c r="C190" s="725" t="s">
        <v>571</v>
      </c>
      <c r="D190" s="726" t="s">
        <v>572</v>
      </c>
      <c r="E190" s="725" t="s">
        <v>4818</v>
      </c>
      <c r="F190" s="726" t="s">
        <v>4819</v>
      </c>
      <c r="G190" s="725" t="s">
        <v>4394</v>
      </c>
      <c r="H190" s="725" t="s">
        <v>4395</v>
      </c>
      <c r="I190" s="727">
        <v>7.99</v>
      </c>
      <c r="J190" s="727">
        <v>100</v>
      </c>
      <c r="K190" s="728">
        <v>798.6</v>
      </c>
    </row>
    <row r="191" spans="1:11" ht="14.4" customHeight="1" x14ac:dyDescent="0.3">
      <c r="A191" s="723" t="s">
        <v>561</v>
      </c>
      <c r="B191" s="724" t="s">
        <v>2111</v>
      </c>
      <c r="C191" s="725" t="s">
        <v>571</v>
      </c>
      <c r="D191" s="726" t="s">
        <v>572</v>
      </c>
      <c r="E191" s="725" t="s">
        <v>4818</v>
      </c>
      <c r="F191" s="726" t="s">
        <v>4819</v>
      </c>
      <c r="G191" s="725" t="s">
        <v>4396</v>
      </c>
      <c r="H191" s="725" t="s">
        <v>4397</v>
      </c>
      <c r="I191" s="727">
        <v>10.52</v>
      </c>
      <c r="J191" s="727">
        <v>300</v>
      </c>
      <c r="K191" s="728">
        <v>3156.01</v>
      </c>
    </row>
    <row r="192" spans="1:11" ht="14.4" customHeight="1" x14ac:dyDescent="0.3">
      <c r="A192" s="723" t="s">
        <v>561</v>
      </c>
      <c r="B192" s="724" t="s">
        <v>2111</v>
      </c>
      <c r="C192" s="725" t="s">
        <v>571</v>
      </c>
      <c r="D192" s="726" t="s">
        <v>572</v>
      </c>
      <c r="E192" s="725" t="s">
        <v>4818</v>
      </c>
      <c r="F192" s="726" t="s">
        <v>4819</v>
      </c>
      <c r="G192" s="725" t="s">
        <v>4282</v>
      </c>
      <c r="H192" s="725" t="s">
        <v>4283</v>
      </c>
      <c r="I192" s="727">
        <v>4.63</v>
      </c>
      <c r="J192" s="727">
        <v>20</v>
      </c>
      <c r="K192" s="728">
        <v>92.6</v>
      </c>
    </row>
    <row r="193" spans="1:11" ht="14.4" customHeight="1" x14ac:dyDescent="0.3">
      <c r="A193" s="723" t="s">
        <v>561</v>
      </c>
      <c r="B193" s="724" t="s">
        <v>2111</v>
      </c>
      <c r="C193" s="725" t="s">
        <v>571</v>
      </c>
      <c r="D193" s="726" t="s">
        <v>572</v>
      </c>
      <c r="E193" s="725" t="s">
        <v>4818</v>
      </c>
      <c r="F193" s="726" t="s">
        <v>4819</v>
      </c>
      <c r="G193" s="725" t="s">
        <v>4398</v>
      </c>
      <c r="H193" s="725" t="s">
        <v>4399</v>
      </c>
      <c r="I193" s="727">
        <v>4.7300000000000004</v>
      </c>
      <c r="J193" s="727">
        <v>50</v>
      </c>
      <c r="K193" s="728">
        <v>236.5</v>
      </c>
    </row>
    <row r="194" spans="1:11" ht="14.4" customHeight="1" x14ac:dyDescent="0.3">
      <c r="A194" s="723" t="s">
        <v>561</v>
      </c>
      <c r="B194" s="724" t="s">
        <v>2111</v>
      </c>
      <c r="C194" s="725" t="s">
        <v>571</v>
      </c>
      <c r="D194" s="726" t="s">
        <v>572</v>
      </c>
      <c r="E194" s="725" t="s">
        <v>4818</v>
      </c>
      <c r="F194" s="726" t="s">
        <v>4819</v>
      </c>
      <c r="G194" s="725" t="s">
        <v>4400</v>
      </c>
      <c r="H194" s="725" t="s">
        <v>4401</v>
      </c>
      <c r="I194" s="727">
        <v>3.75</v>
      </c>
      <c r="J194" s="727">
        <v>50</v>
      </c>
      <c r="K194" s="728">
        <v>187.5</v>
      </c>
    </row>
    <row r="195" spans="1:11" ht="14.4" customHeight="1" x14ac:dyDescent="0.3">
      <c r="A195" s="723" t="s">
        <v>561</v>
      </c>
      <c r="B195" s="724" t="s">
        <v>2111</v>
      </c>
      <c r="C195" s="725" t="s">
        <v>571</v>
      </c>
      <c r="D195" s="726" t="s">
        <v>572</v>
      </c>
      <c r="E195" s="725" t="s">
        <v>4820</v>
      </c>
      <c r="F195" s="726" t="s">
        <v>4821</v>
      </c>
      <c r="G195" s="725" t="s">
        <v>4286</v>
      </c>
      <c r="H195" s="725" t="s">
        <v>4287</v>
      </c>
      <c r="I195" s="727">
        <v>267.78499999999997</v>
      </c>
      <c r="J195" s="727">
        <v>30</v>
      </c>
      <c r="K195" s="728">
        <v>8033.58</v>
      </c>
    </row>
    <row r="196" spans="1:11" ht="14.4" customHeight="1" x14ac:dyDescent="0.3">
      <c r="A196" s="723" t="s">
        <v>561</v>
      </c>
      <c r="B196" s="724" t="s">
        <v>2111</v>
      </c>
      <c r="C196" s="725" t="s">
        <v>571</v>
      </c>
      <c r="D196" s="726" t="s">
        <v>572</v>
      </c>
      <c r="E196" s="725" t="s">
        <v>4820</v>
      </c>
      <c r="F196" s="726" t="s">
        <v>4821</v>
      </c>
      <c r="G196" s="725" t="s">
        <v>4402</v>
      </c>
      <c r="H196" s="725" t="s">
        <v>4403</v>
      </c>
      <c r="I196" s="727">
        <v>1013.8000000000001</v>
      </c>
      <c r="J196" s="727">
        <v>20</v>
      </c>
      <c r="K196" s="728">
        <v>20276</v>
      </c>
    </row>
    <row r="197" spans="1:11" ht="14.4" customHeight="1" x14ac:dyDescent="0.3">
      <c r="A197" s="723" t="s">
        <v>561</v>
      </c>
      <c r="B197" s="724" t="s">
        <v>2111</v>
      </c>
      <c r="C197" s="725" t="s">
        <v>571</v>
      </c>
      <c r="D197" s="726" t="s">
        <v>572</v>
      </c>
      <c r="E197" s="725" t="s">
        <v>4822</v>
      </c>
      <c r="F197" s="726" t="s">
        <v>4823</v>
      </c>
      <c r="G197" s="725" t="s">
        <v>4288</v>
      </c>
      <c r="H197" s="725" t="s">
        <v>4289</v>
      </c>
      <c r="I197" s="727">
        <v>9.0733333333333324</v>
      </c>
      <c r="J197" s="727">
        <v>1200</v>
      </c>
      <c r="K197" s="728">
        <v>10888</v>
      </c>
    </row>
    <row r="198" spans="1:11" ht="14.4" customHeight="1" x14ac:dyDescent="0.3">
      <c r="A198" s="723" t="s">
        <v>561</v>
      </c>
      <c r="B198" s="724" t="s">
        <v>2111</v>
      </c>
      <c r="C198" s="725" t="s">
        <v>571</v>
      </c>
      <c r="D198" s="726" t="s">
        <v>572</v>
      </c>
      <c r="E198" s="725" t="s">
        <v>4824</v>
      </c>
      <c r="F198" s="726" t="s">
        <v>4825</v>
      </c>
      <c r="G198" s="725" t="s">
        <v>4294</v>
      </c>
      <c r="H198" s="725" t="s">
        <v>4295</v>
      </c>
      <c r="I198" s="727">
        <v>0.48</v>
      </c>
      <c r="J198" s="727">
        <v>600</v>
      </c>
      <c r="K198" s="728">
        <v>288</v>
      </c>
    </row>
    <row r="199" spans="1:11" ht="14.4" customHeight="1" x14ac:dyDescent="0.3">
      <c r="A199" s="723" t="s">
        <v>561</v>
      </c>
      <c r="B199" s="724" t="s">
        <v>2111</v>
      </c>
      <c r="C199" s="725" t="s">
        <v>571</v>
      </c>
      <c r="D199" s="726" t="s">
        <v>572</v>
      </c>
      <c r="E199" s="725" t="s">
        <v>4824</v>
      </c>
      <c r="F199" s="726" t="s">
        <v>4825</v>
      </c>
      <c r="G199" s="725" t="s">
        <v>4296</v>
      </c>
      <c r="H199" s="725" t="s">
        <v>4297</v>
      </c>
      <c r="I199" s="727">
        <v>0.5033333333333333</v>
      </c>
      <c r="J199" s="727">
        <v>3500</v>
      </c>
      <c r="K199" s="728">
        <v>1755</v>
      </c>
    </row>
    <row r="200" spans="1:11" ht="14.4" customHeight="1" x14ac:dyDescent="0.3">
      <c r="A200" s="723" t="s">
        <v>561</v>
      </c>
      <c r="B200" s="724" t="s">
        <v>2111</v>
      </c>
      <c r="C200" s="725" t="s">
        <v>571</v>
      </c>
      <c r="D200" s="726" t="s">
        <v>572</v>
      </c>
      <c r="E200" s="725" t="s">
        <v>4824</v>
      </c>
      <c r="F200" s="726" t="s">
        <v>4825</v>
      </c>
      <c r="G200" s="725" t="s">
        <v>4300</v>
      </c>
      <c r="H200" s="725" t="s">
        <v>4301</v>
      </c>
      <c r="I200" s="727">
        <v>1.8</v>
      </c>
      <c r="J200" s="727">
        <v>400</v>
      </c>
      <c r="K200" s="728">
        <v>720</v>
      </c>
    </row>
    <row r="201" spans="1:11" ht="14.4" customHeight="1" x14ac:dyDescent="0.3">
      <c r="A201" s="723" t="s">
        <v>561</v>
      </c>
      <c r="B201" s="724" t="s">
        <v>2111</v>
      </c>
      <c r="C201" s="725" t="s">
        <v>571</v>
      </c>
      <c r="D201" s="726" t="s">
        <v>572</v>
      </c>
      <c r="E201" s="725" t="s">
        <v>4826</v>
      </c>
      <c r="F201" s="726" t="s">
        <v>4827</v>
      </c>
      <c r="G201" s="725" t="s">
        <v>4302</v>
      </c>
      <c r="H201" s="725" t="s">
        <v>4303</v>
      </c>
      <c r="I201" s="727">
        <v>0.69</v>
      </c>
      <c r="J201" s="727">
        <v>12000</v>
      </c>
      <c r="K201" s="728">
        <v>8280</v>
      </c>
    </row>
    <row r="202" spans="1:11" ht="14.4" customHeight="1" x14ac:dyDescent="0.3">
      <c r="A202" s="723" t="s">
        <v>561</v>
      </c>
      <c r="B202" s="724" t="s">
        <v>2111</v>
      </c>
      <c r="C202" s="725" t="s">
        <v>571</v>
      </c>
      <c r="D202" s="726" t="s">
        <v>572</v>
      </c>
      <c r="E202" s="725" t="s">
        <v>4826</v>
      </c>
      <c r="F202" s="726" t="s">
        <v>4827</v>
      </c>
      <c r="G202" s="725" t="s">
        <v>4306</v>
      </c>
      <c r="H202" s="725" t="s">
        <v>4307</v>
      </c>
      <c r="I202" s="727">
        <v>0.69</v>
      </c>
      <c r="J202" s="727">
        <v>600</v>
      </c>
      <c r="K202" s="728">
        <v>414</v>
      </c>
    </row>
    <row r="203" spans="1:11" ht="14.4" customHeight="1" x14ac:dyDescent="0.3">
      <c r="A203" s="723" t="s">
        <v>561</v>
      </c>
      <c r="B203" s="724" t="s">
        <v>2111</v>
      </c>
      <c r="C203" s="725" t="s">
        <v>571</v>
      </c>
      <c r="D203" s="726" t="s">
        <v>572</v>
      </c>
      <c r="E203" s="725" t="s">
        <v>4828</v>
      </c>
      <c r="F203" s="726" t="s">
        <v>4829</v>
      </c>
      <c r="G203" s="725" t="s">
        <v>4314</v>
      </c>
      <c r="H203" s="725" t="s">
        <v>4315</v>
      </c>
      <c r="I203" s="727">
        <v>147.18</v>
      </c>
      <c r="J203" s="727">
        <v>6</v>
      </c>
      <c r="K203" s="728">
        <v>883.08</v>
      </c>
    </row>
    <row r="204" spans="1:11" ht="14.4" customHeight="1" x14ac:dyDescent="0.3">
      <c r="A204" s="723" t="s">
        <v>561</v>
      </c>
      <c r="B204" s="724" t="s">
        <v>2111</v>
      </c>
      <c r="C204" s="725" t="s">
        <v>571</v>
      </c>
      <c r="D204" s="726" t="s">
        <v>572</v>
      </c>
      <c r="E204" s="725" t="s">
        <v>4828</v>
      </c>
      <c r="F204" s="726" t="s">
        <v>4829</v>
      </c>
      <c r="G204" s="725" t="s">
        <v>4316</v>
      </c>
      <c r="H204" s="725" t="s">
        <v>4317</v>
      </c>
      <c r="I204" s="727">
        <v>147.18</v>
      </c>
      <c r="J204" s="727">
        <v>6</v>
      </c>
      <c r="K204" s="728">
        <v>883.08</v>
      </c>
    </row>
    <row r="205" spans="1:11" ht="14.4" customHeight="1" x14ac:dyDescent="0.3">
      <c r="A205" s="723" t="s">
        <v>561</v>
      </c>
      <c r="B205" s="724" t="s">
        <v>2111</v>
      </c>
      <c r="C205" s="725" t="s">
        <v>571</v>
      </c>
      <c r="D205" s="726" t="s">
        <v>572</v>
      </c>
      <c r="E205" s="725" t="s">
        <v>4830</v>
      </c>
      <c r="F205" s="726" t="s">
        <v>4831</v>
      </c>
      <c r="G205" s="725" t="s">
        <v>4404</v>
      </c>
      <c r="H205" s="725" t="s">
        <v>4405</v>
      </c>
      <c r="I205" s="727">
        <v>19.96</v>
      </c>
      <c r="J205" s="727">
        <v>16</v>
      </c>
      <c r="K205" s="728">
        <v>319.36</v>
      </c>
    </row>
    <row r="206" spans="1:11" ht="14.4" customHeight="1" x14ac:dyDescent="0.3">
      <c r="A206" s="723" t="s">
        <v>561</v>
      </c>
      <c r="B206" s="724" t="s">
        <v>2111</v>
      </c>
      <c r="C206" s="725" t="s">
        <v>574</v>
      </c>
      <c r="D206" s="726" t="s">
        <v>575</v>
      </c>
      <c r="E206" s="725" t="s">
        <v>4816</v>
      </c>
      <c r="F206" s="726" t="s">
        <v>4817</v>
      </c>
      <c r="G206" s="725" t="s">
        <v>4324</v>
      </c>
      <c r="H206" s="725" t="s">
        <v>4325</v>
      </c>
      <c r="I206" s="727">
        <v>3.97</v>
      </c>
      <c r="J206" s="727">
        <v>120</v>
      </c>
      <c r="K206" s="728">
        <v>476.4</v>
      </c>
    </row>
    <row r="207" spans="1:11" ht="14.4" customHeight="1" x14ac:dyDescent="0.3">
      <c r="A207" s="723" t="s">
        <v>561</v>
      </c>
      <c r="B207" s="724" t="s">
        <v>2111</v>
      </c>
      <c r="C207" s="725" t="s">
        <v>574</v>
      </c>
      <c r="D207" s="726" t="s">
        <v>575</v>
      </c>
      <c r="E207" s="725" t="s">
        <v>4816</v>
      </c>
      <c r="F207" s="726" t="s">
        <v>4817</v>
      </c>
      <c r="G207" s="725" t="s">
        <v>4406</v>
      </c>
      <c r="H207" s="725" t="s">
        <v>4407</v>
      </c>
      <c r="I207" s="727">
        <v>67.760000000000005</v>
      </c>
      <c r="J207" s="727">
        <v>2</v>
      </c>
      <c r="K207" s="728">
        <v>135.52000000000001</v>
      </c>
    </row>
    <row r="208" spans="1:11" ht="14.4" customHeight="1" x14ac:dyDescent="0.3">
      <c r="A208" s="723" t="s">
        <v>561</v>
      </c>
      <c r="B208" s="724" t="s">
        <v>2111</v>
      </c>
      <c r="C208" s="725" t="s">
        <v>574</v>
      </c>
      <c r="D208" s="726" t="s">
        <v>575</v>
      </c>
      <c r="E208" s="725" t="s">
        <v>4816</v>
      </c>
      <c r="F208" s="726" t="s">
        <v>4817</v>
      </c>
      <c r="G208" s="725" t="s">
        <v>4328</v>
      </c>
      <c r="H208" s="725" t="s">
        <v>4329</v>
      </c>
      <c r="I208" s="727">
        <v>28.73</v>
      </c>
      <c r="J208" s="727">
        <v>24</v>
      </c>
      <c r="K208" s="728">
        <v>689.52</v>
      </c>
    </row>
    <row r="209" spans="1:11" ht="14.4" customHeight="1" x14ac:dyDescent="0.3">
      <c r="A209" s="723" t="s">
        <v>561</v>
      </c>
      <c r="B209" s="724" t="s">
        <v>2111</v>
      </c>
      <c r="C209" s="725" t="s">
        <v>574</v>
      </c>
      <c r="D209" s="726" t="s">
        <v>575</v>
      </c>
      <c r="E209" s="725" t="s">
        <v>4816</v>
      </c>
      <c r="F209" s="726" t="s">
        <v>4817</v>
      </c>
      <c r="G209" s="725" t="s">
        <v>4332</v>
      </c>
      <c r="H209" s="725" t="s">
        <v>4333</v>
      </c>
      <c r="I209" s="727">
        <v>3.0133333333333332</v>
      </c>
      <c r="J209" s="727">
        <v>2040</v>
      </c>
      <c r="K209" s="728">
        <v>6145.6</v>
      </c>
    </row>
    <row r="210" spans="1:11" ht="14.4" customHeight="1" x14ac:dyDescent="0.3">
      <c r="A210" s="723" t="s">
        <v>561</v>
      </c>
      <c r="B210" s="724" t="s">
        <v>2111</v>
      </c>
      <c r="C210" s="725" t="s">
        <v>574</v>
      </c>
      <c r="D210" s="726" t="s">
        <v>575</v>
      </c>
      <c r="E210" s="725" t="s">
        <v>4816</v>
      </c>
      <c r="F210" s="726" t="s">
        <v>4817</v>
      </c>
      <c r="G210" s="725" t="s">
        <v>4334</v>
      </c>
      <c r="H210" s="725" t="s">
        <v>4335</v>
      </c>
      <c r="I210" s="727">
        <v>0.88</v>
      </c>
      <c r="J210" s="727">
        <v>3000</v>
      </c>
      <c r="K210" s="728">
        <v>2640</v>
      </c>
    </row>
    <row r="211" spans="1:11" ht="14.4" customHeight="1" x14ac:dyDescent="0.3">
      <c r="A211" s="723" t="s">
        <v>561</v>
      </c>
      <c r="B211" s="724" t="s">
        <v>2111</v>
      </c>
      <c r="C211" s="725" t="s">
        <v>574</v>
      </c>
      <c r="D211" s="726" t="s">
        <v>575</v>
      </c>
      <c r="E211" s="725" t="s">
        <v>4816</v>
      </c>
      <c r="F211" s="726" t="s">
        <v>4817</v>
      </c>
      <c r="G211" s="725" t="s">
        <v>4408</v>
      </c>
      <c r="H211" s="725" t="s">
        <v>4409</v>
      </c>
      <c r="I211" s="727">
        <v>129.26</v>
      </c>
      <c r="J211" s="727">
        <v>10</v>
      </c>
      <c r="K211" s="728">
        <v>1292.5999999999999</v>
      </c>
    </row>
    <row r="212" spans="1:11" ht="14.4" customHeight="1" x14ac:dyDescent="0.3">
      <c r="A212" s="723" t="s">
        <v>561</v>
      </c>
      <c r="B212" s="724" t="s">
        <v>2111</v>
      </c>
      <c r="C212" s="725" t="s">
        <v>574</v>
      </c>
      <c r="D212" s="726" t="s">
        <v>575</v>
      </c>
      <c r="E212" s="725" t="s">
        <v>4816</v>
      </c>
      <c r="F212" s="726" t="s">
        <v>4817</v>
      </c>
      <c r="G212" s="725" t="s">
        <v>4410</v>
      </c>
      <c r="H212" s="725" t="s">
        <v>4411</v>
      </c>
      <c r="I212" s="727">
        <v>86.38</v>
      </c>
      <c r="J212" s="727">
        <v>40</v>
      </c>
      <c r="K212" s="728">
        <v>3455.1</v>
      </c>
    </row>
    <row r="213" spans="1:11" ht="14.4" customHeight="1" x14ac:dyDescent="0.3">
      <c r="A213" s="723" t="s">
        <v>561</v>
      </c>
      <c r="B213" s="724" t="s">
        <v>2111</v>
      </c>
      <c r="C213" s="725" t="s">
        <v>574</v>
      </c>
      <c r="D213" s="726" t="s">
        <v>575</v>
      </c>
      <c r="E213" s="725" t="s">
        <v>4816</v>
      </c>
      <c r="F213" s="726" t="s">
        <v>4817</v>
      </c>
      <c r="G213" s="725" t="s">
        <v>4340</v>
      </c>
      <c r="H213" s="725" t="s">
        <v>4341</v>
      </c>
      <c r="I213" s="727">
        <v>0.4366666666666667</v>
      </c>
      <c r="J213" s="727">
        <v>7500</v>
      </c>
      <c r="K213" s="728">
        <v>3270</v>
      </c>
    </row>
    <row r="214" spans="1:11" ht="14.4" customHeight="1" x14ac:dyDescent="0.3">
      <c r="A214" s="723" t="s">
        <v>561</v>
      </c>
      <c r="B214" s="724" t="s">
        <v>2111</v>
      </c>
      <c r="C214" s="725" t="s">
        <v>574</v>
      </c>
      <c r="D214" s="726" t="s">
        <v>575</v>
      </c>
      <c r="E214" s="725" t="s">
        <v>4816</v>
      </c>
      <c r="F214" s="726" t="s">
        <v>4817</v>
      </c>
      <c r="G214" s="725" t="s">
        <v>4342</v>
      </c>
      <c r="H214" s="725" t="s">
        <v>4343</v>
      </c>
      <c r="I214" s="727">
        <v>30.17</v>
      </c>
      <c r="J214" s="727">
        <v>35</v>
      </c>
      <c r="K214" s="728">
        <v>1055.95</v>
      </c>
    </row>
    <row r="215" spans="1:11" ht="14.4" customHeight="1" x14ac:dyDescent="0.3">
      <c r="A215" s="723" t="s">
        <v>561</v>
      </c>
      <c r="B215" s="724" t="s">
        <v>2111</v>
      </c>
      <c r="C215" s="725" t="s">
        <v>574</v>
      </c>
      <c r="D215" s="726" t="s">
        <v>575</v>
      </c>
      <c r="E215" s="725" t="s">
        <v>4816</v>
      </c>
      <c r="F215" s="726" t="s">
        <v>4817</v>
      </c>
      <c r="G215" s="725" t="s">
        <v>4346</v>
      </c>
      <c r="H215" s="725" t="s">
        <v>4347</v>
      </c>
      <c r="I215" s="727">
        <v>0.44</v>
      </c>
      <c r="J215" s="727">
        <v>10000</v>
      </c>
      <c r="K215" s="728">
        <v>4399.71</v>
      </c>
    </row>
    <row r="216" spans="1:11" ht="14.4" customHeight="1" x14ac:dyDescent="0.3">
      <c r="A216" s="723" t="s">
        <v>561</v>
      </c>
      <c r="B216" s="724" t="s">
        <v>2111</v>
      </c>
      <c r="C216" s="725" t="s">
        <v>574</v>
      </c>
      <c r="D216" s="726" t="s">
        <v>575</v>
      </c>
      <c r="E216" s="725" t="s">
        <v>4816</v>
      </c>
      <c r="F216" s="726" t="s">
        <v>4817</v>
      </c>
      <c r="G216" s="725" t="s">
        <v>4132</v>
      </c>
      <c r="H216" s="725" t="s">
        <v>4133</v>
      </c>
      <c r="I216" s="727">
        <v>27.876666666666665</v>
      </c>
      <c r="J216" s="727">
        <v>18</v>
      </c>
      <c r="K216" s="728">
        <v>501.78</v>
      </c>
    </row>
    <row r="217" spans="1:11" ht="14.4" customHeight="1" x14ac:dyDescent="0.3">
      <c r="A217" s="723" t="s">
        <v>561</v>
      </c>
      <c r="B217" s="724" t="s">
        <v>2111</v>
      </c>
      <c r="C217" s="725" t="s">
        <v>574</v>
      </c>
      <c r="D217" s="726" t="s">
        <v>575</v>
      </c>
      <c r="E217" s="725" t="s">
        <v>4816</v>
      </c>
      <c r="F217" s="726" t="s">
        <v>4817</v>
      </c>
      <c r="G217" s="725" t="s">
        <v>4412</v>
      </c>
      <c r="H217" s="725" t="s">
        <v>4413</v>
      </c>
      <c r="I217" s="727">
        <v>283.01499999999999</v>
      </c>
      <c r="J217" s="727">
        <v>15</v>
      </c>
      <c r="K217" s="728">
        <v>4245.2299999999996</v>
      </c>
    </row>
    <row r="218" spans="1:11" ht="14.4" customHeight="1" x14ac:dyDescent="0.3">
      <c r="A218" s="723" t="s">
        <v>561</v>
      </c>
      <c r="B218" s="724" t="s">
        <v>2111</v>
      </c>
      <c r="C218" s="725" t="s">
        <v>574</v>
      </c>
      <c r="D218" s="726" t="s">
        <v>575</v>
      </c>
      <c r="E218" s="725" t="s">
        <v>4816</v>
      </c>
      <c r="F218" s="726" t="s">
        <v>4817</v>
      </c>
      <c r="G218" s="725" t="s">
        <v>4140</v>
      </c>
      <c r="H218" s="725" t="s">
        <v>4141</v>
      </c>
      <c r="I218" s="727">
        <v>8.01</v>
      </c>
      <c r="J218" s="727">
        <v>500</v>
      </c>
      <c r="K218" s="728">
        <v>4005.1</v>
      </c>
    </row>
    <row r="219" spans="1:11" ht="14.4" customHeight="1" x14ac:dyDescent="0.3">
      <c r="A219" s="723" t="s">
        <v>561</v>
      </c>
      <c r="B219" s="724" t="s">
        <v>2111</v>
      </c>
      <c r="C219" s="725" t="s">
        <v>574</v>
      </c>
      <c r="D219" s="726" t="s">
        <v>575</v>
      </c>
      <c r="E219" s="725" t="s">
        <v>4816</v>
      </c>
      <c r="F219" s="726" t="s">
        <v>4817</v>
      </c>
      <c r="G219" s="725" t="s">
        <v>4414</v>
      </c>
      <c r="H219" s="725" t="s">
        <v>4415</v>
      </c>
      <c r="I219" s="727">
        <v>26.37</v>
      </c>
      <c r="J219" s="727">
        <v>96</v>
      </c>
      <c r="K219" s="728">
        <v>2531.48</v>
      </c>
    </row>
    <row r="220" spans="1:11" ht="14.4" customHeight="1" x14ac:dyDescent="0.3">
      <c r="A220" s="723" t="s">
        <v>561</v>
      </c>
      <c r="B220" s="724" t="s">
        <v>2111</v>
      </c>
      <c r="C220" s="725" t="s">
        <v>574</v>
      </c>
      <c r="D220" s="726" t="s">
        <v>575</v>
      </c>
      <c r="E220" s="725" t="s">
        <v>4816</v>
      </c>
      <c r="F220" s="726" t="s">
        <v>4817</v>
      </c>
      <c r="G220" s="725" t="s">
        <v>4144</v>
      </c>
      <c r="H220" s="725" t="s">
        <v>4145</v>
      </c>
      <c r="I220" s="727">
        <v>0.86</v>
      </c>
      <c r="J220" s="727">
        <v>600</v>
      </c>
      <c r="K220" s="728">
        <v>516</v>
      </c>
    </row>
    <row r="221" spans="1:11" ht="14.4" customHeight="1" x14ac:dyDescent="0.3">
      <c r="A221" s="723" t="s">
        <v>561</v>
      </c>
      <c r="B221" s="724" t="s">
        <v>2111</v>
      </c>
      <c r="C221" s="725" t="s">
        <v>574</v>
      </c>
      <c r="D221" s="726" t="s">
        <v>575</v>
      </c>
      <c r="E221" s="725" t="s">
        <v>4816</v>
      </c>
      <c r="F221" s="726" t="s">
        <v>4817</v>
      </c>
      <c r="G221" s="725" t="s">
        <v>4146</v>
      </c>
      <c r="H221" s="725" t="s">
        <v>4147</v>
      </c>
      <c r="I221" s="727">
        <v>2.0666666666666664</v>
      </c>
      <c r="J221" s="727">
        <v>550</v>
      </c>
      <c r="K221" s="728">
        <v>1136.5</v>
      </c>
    </row>
    <row r="222" spans="1:11" ht="14.4" customHeight="1" x14ac:dyDescent="0.3">
      <c r="A222" s="723" t="s">
        <v>561</v>
      </c>
      <c r="B222" s="724" t="s">
        <v>2111</v>
      </c>
      <c r="C222" s="725" t="s">
        <v>574</v>
      </c>
      <c r="D222" s="726" t="s">
        <v>575</v>
      </c>
      <c r="E222" s="725" t="s">
        <v>4816</v>
      </c>
      <c r="F222" s="726" t="s">
        <v>4817</v>
      </c>
      <c r="G222" s="725" t="s">
        <v>4148</v>
      </c>
      <c r="H222" s="725" t="s">
        <v>4149</v>
      </c>
      <c r="I222" s="727">
        <v>157.28333333333333</v>
      </c>
      <c r="J222" s="727">
        <v>60</v>
      </c>
      <c r="K222" s="728">
        <v>9437</v>
      </c>
    </row>
    <row r="223" spans="1:11" ht="14.4" customHeight="1" x14ac:dyDescent="0.3">
      <c r="A223" s="723" t="s">
        <v>561</v>
      </c>
      <c r="B223" s="724" t="s">
        <v>2111</v>
      </c>
      <c r="C223" s="725" t="s">
        <v>574</v>
      </c>
      <c r="D223" s="726" t="s">
        <v>575</v>
      </c>
      <c r="E223" s="725" t="s">
        <v>4816</v>
      </c>
      <c r="F223" s="726" t="s">
        <v>4817</v>
      </c>
      <c r="G223" s="725" t="s">
        <v>4356</v>
      </c>
      <c r="H223" s="725" t="s">
        <v>4357</v>
      </c>
      <c r="I223" s="727">
        <v>790.88</v>
      </c>
      <c r="J223" s="727">
        <v>1</v>
      </c>
      <c r="K223" s="728">
        <v>790.88</v>
      </c>
    </row>
    <row r="224" spans="1:11" ht="14.4" customHeight="1" x14ac:dyDescent="0.3">
      <c r="A224" s="723" t="s">
        <v>561</v>
      </c>
      <c r="B224" s="724" t="s">
        <v>2111</v>
      </c>
      <c r="C224" s="725" t="s">
        <v>574</v>
      </c>
      <c r="D224" s="726" t="s">
        <v>575</v>
      </c>
      <c r="E224" s="725" t="s">
        <v>4816</v>
      </c>
      <c r="F224" s="726" t="s">
        <v>4817</v>
      </c>
      <c r="G224" s="725" t="s">
        <v>4416</v>
      </c>
      <c r="H224" s="725" t="s">
        <v>4417</v>
      </c>
      <c r="I224" s="727">
        <v>749.27</v>
      </c>
      <c r="J224" s="727">
        <v>5</v>
      </c>
      <c r="K224" s="728">
        <v>3746.35</v>
      </c>
    </row>
    <row r="225" spans="1:11" ht="14.4" customHeight="1" x14ac:dyDescent="0.3">
      <c r="A225" s="723" t="s">
        <v>561</v>
      </c>
      <c r="B225" s="724" t="s">
        <v>2111</v>
      </c>
      <c r="C225" s="725" t="s">
        <v>574</v>
      </c>
      <c r="D225" s="726" t="s">
        <v>575</v>
      </c>
      <c r="E225" s="725" t="s">
        <v>4816</v>
      </c>
      <c r="F225" s="726" t="s">
        <v>4817</v>
      </c>
      <c r="G225" s="725" t="s">
        <v>4156</v>
      </c>
      <c r="H225" s="725" t="s">
        <v>4157</v>
      </c>
      <c r="I225" s="727">
        <v>12.65</v>
      </c>
      <c r="J225" s="727">
        <v>60</v>
      </c>
      <c r="K225" s="728">
        <v>759</v>
      </c>
    </row>
    <row r="226" spans="1:11" ht="14.4" customHeight="1" x14ac:dyDescent="0.3">
      <c r="A226" s="723" t="s">
        <v>561</v>
      </c>
      <c r="B226" s="724" t="s">
        <v>2111</v>
      </c>
      <c r="C226" s="725" t="s">
        <v>574</v>
      </c>
      <c r="D226" s="726" t="s">
        <v>575</v>
      </c>
      <c r="E226" s="725" t="s">
        <v>4816</v>
      </c>
      <c r="F226" s="726" t="s">
        <v>4817</v>
      </c>
      <c r="G226" s="725" t="s">
        <v>4418</v>
      </c>
      <c r="H226" s="725" t="s">
        <v>4419</v>
      </c>
      <c r="I226" s="727">
        <v>8.6300000000000008</v>
      </c>
      <c r="J226" s="727">
        <v>30</v>
      </c>
      <c r="K226" s="728">
        <v>258.89999999999998</v>
      </c>
    </row>
    <row r="227" spans="1:11" ht="14.4" customHeight="1" x14ac:dyDescent="0.3">
      <c r="A227" s="723" t="s">
        <v>561</v>
      </c>
      <c r="B227" s="724" t="s">
        <v>2111</v>
      </c>
      <c r="C227" s="725" t="s">
        <v>574</v>
      </c>
      <c r="D227" s="726" t="s">
        <v>575</v>
      </c>
      <c r="E227" s="725" t="s">
        <v>4816</v>
      </c>
      <c r="F227" s="726" t="s">
        <v>4817</v>
      </c>
      <c r="G227" s="725" t="s">
        <v>4420</v>
      </c>
      <c r="H227" s="725" t="s">
        <v>4421</v>
      </c>
      <c r="I227" s="727">
        <v>130.22999999999999</v>
      </c>
      <c r="J227" s="727">
        <v>5</v>
      </c>
      <c r="K227" s="728">
        <v>651.16</v>
      </c>
    </row>
    <row r="228" spans="1:11" ht="14.4" customHeight="1" x14ac:dyDescent="0.3">
      <c r="A228" s="723" t="s">
        <v>561</v>
      </c>
      <c r="B228" s="724" t="s">
        <v>2111</v>
      </c>
      <c r="C228" s="725" t="s">
        <v>574</v>
      </c>
      <c r="D228" s="726" t="s">
        <v>575</v>
      </c>
      <c r="E228" s="725" t="s">
        <v>4816</v>
      </c>
      <c r="F228" s="726" t="s">
        <v>4817</v>
      </c>
      <c r="G228" s="725" t="s">
        <v>4422</v>
      </c>
      <c r="H228" s="725" t="s">
        <v>4423</v>
      </c>
      <c r="I228" s="727">
        <v>1392.58</v>
      </c>
      <c r="J228" s="727">
        <v>1</v>
      </c>
      <c r="K228" s="728">
        <v>1392.58</v>
      </c>
    </row>
    <row r="229" spans="1:11" ht="14.4" customHeight="1" x14ac:dyDescent="0.3">
      <c r="A229" s="723" t="s">
        <v>561</v>
      </c>
      <c r="B229" s="724" t="s">
        <v>2111</v>
      </c>
      <c r="C229" s="725" t="s">
        <v>574</v>
      </c>
      <c r="D229" s="726" t="s">
        <v>575</v>
      </c>
      <c r="E229" s="725" t="s">
        <v>4816</v>
      </c>
      <c r="F229" s="726" t="s">
        <v>4817</v>
      </c>
      <c r="G229" s="725" t="s">
        <v>4424</v>
      </c>
      <c r="H229" s="725" t="s">
        <v>4425</v>
      </c>
      <c r="I229" s="727">
        <v>599.15</v>
      </c>
      <c r="J229" s="727">
        <v>2</v>
      </c>
      <c r="K229" s="728">
        <v>1198.3</v>
      </c>
    </row>
    <row r="230" spans="1:11" ht="14.4" customHeight="1" x14ac:dyDescent="0.3">
      <c r="A230" s="723" t="s">
        <v>561</v>
      </c>
      <c r="B230" s="724" t="s">
        <v>2111</v>
      </c>
      <c r="C230" s="725" t="s">
        <v>574</v>
      </c>
      <c r="D230" s="726" t="s">
        <v>575</v>
      </c>
      <c r="E230" s="725" t="s">
        <v>4816</v>
      </c>
      <c r="F230" s="726" t="s">
        <v>4817</v>
      </c>
      <c r="G230" s="725" t="s">
        <v>4426</v>
      </c>
      <c r="H230" s="725" t="s">
        <v>4427</v>
      </c>
      <c r="I230" s="727">
        <v>510.12</v>
      </c>
      <c r="J230" s="727">
        <v>1</v>
      </c>
      <c r="K230" s="728">
        <v>510.12</v>
      </c>
    </row>
    <row r="231" spans="1:11" ht="14.4" customHeight="1" x14ac:dyDescent="0.3">
      <c r="A231" s="723" t="s">
        <v>561</v>
      </c>
      <c r="B231" s="724" t="s">
        <v>2111</v>
      </c>
      <c r="C231" s="725" t="s">
        <v>574</v>
      </c>
      <c r="D231" s="726" t="s">
        <v>575</v>
      </c>
      <c r="E231" s="725" t="s">
        <v>4816</v>
      </c>
      <c r="F231" s="726" t="s">
        <v>4817</v>
      </c>
      <c r="G231" s="725" t="s">
        <v>4428</v>
      </c>
      <c r="H231" s="725" t="s">
        <v>4429</v>
      </c>
      <c r="I231" s="727">
        <v>37.090000000000003</v>
      </c>
      <c r="J231" s="727">
        <v>100</v>
      </c>
      <c r="K231" s="728">
        <v>3708.75</v>
      </c>
    </row>
    <row r="232" spans="1:11" ht="14.4" customHeight="1" x14ac:dyDescent="0.3">
      <c r="A232" s="723" t="s">
        <v>561</v>
      </c>
      <c r="B232" s="724" t="s">
        <v>2111</v>
      </c>
      <c r="C232" s="725" t="s">
        <v>574</v>
      </c>
      <c r="D232" s="726" t="s">
        <v>575</v>
      </c>
      <c r="E232" s="725" t="s">
        <v>4818</v>
      </c>
      <c r="F232" s="726" t="s">
        <v>4819</v>
      </c>
      <c r="G232" s="725" t="s">
        <v>4430</v>
      </c>
      <c r="H232" s="725" t="s">
        <v>4431</v>
      </c>
      <c r="I232" s="727">
        <v>2.83</v>
      </c>
      <c r="J232" s="727">
        <v>30</v>
      </c>
      <c r="K232" s="728">
        <v>84.9</v>
      </c>
    </row>
    <row r="233" spans="1:11" ht="14.4" customHeight="1" x14ac:dyDescent="0.3">
      <c r="A233" s="723" t="s">
        <v>561</v>
      </c>
      <c r="B233" s="724" t="s">
        <v>2111</v>
      </c>
      <c r="C233" s="725" t="s">
        <v>574</v>
      </c>
      <c r="D233" s="726" t="s">
        <v>575</v>
      </c>
      <c r="E233" s="725" t="s">
        <v>4818</v>
      </c>
      <c r="F233" s="726" t="s">
        <v>4819</v>
      </c>
      <c r="G233" s="725" t="s">
        <v>4172</v>
      </c>
      <c r="H233" s="725" t="s">
        <v>4173</v>
      </c>
      <c r="I233" s="727">
        <v>11.146666666666667</v>
      </c>
      <c r="J233" s="727">
        <v>250</v>
      </c>
      <c r="K233" s="728">
        <v>2786.5</v>
      </c>
    </row>
    <row r="234" spans="1:11" ht="14.4" customHeight="1" x14ac:dyDescent="0.3">
      <c r="A234" s="723" t="s">
        <v>561</v>
      </c>
      <c r="B234" s="724" t="s">
        <v>2111</v>
      </c>
      <c r="C234" s="725" t="s">
        <v>574</v>
      </c>
      <c r="D234" s="726" t="s">
        <v>575</v>
      </c>
      <c r="E234" s="725" t="s">
        <v>4818</v>
      </c>
      <c r="F234" s="726" t="s">
        <v>4819</v>
      </c>
      <c r="G234" s="725" t="s">
        <v>4174</v>
      </c>
      <c r="H234" s="725" t="s">
        <v>4175</v>
      </c>
      <c r="I234" s="727">
        <v>1.0900000000000001</v>
      </c>
      <c r="J234" s="727">
        <v>3400</v>
      </c>
      <c r="K234" s="728">
        <v>3706</v>
      </c>
    </row>
    <row r="235" spans="1:11" ht="14.4" customHeight="1" x14ac:dyDescent="0.3">
      <c r="A235" s="723" t="s">
        <v>561</v>
      </c>
      <c r="B235" s="724" t="s">
        <v>2111</v>
      </c>
      <c r="C235" s="725" t="s">
        <v>574</v>
      </c>
      <c r="D235" s="726" t="s">
        <v>575</v>
      </c>
      <c r="E235" s="725" t="s">
        <v>4818</v>
      </c>
      <c r="F235" s="726" t="s">
        <v>4819</v>
      </c>
      <c r="G235" s="725" t="s">
        <v>4176</v>
      </c>
      <c r="H235" s="725" t="s">
        <v>4177</v>
      </c>
      <c r="I235" s="727">
        <v>1.6733333333333331</v>
      </c>
      <c r="J235" s="727">
        <v>3000</v>
      </c>
      <c r="K235" s="728">
        <v>5020</v>
      </c>
    </row>
    <row r="236" spans="1:11" ht="14.4" customHeight="1" x14ac:dyDescent="0.3">
      <c r="A236" s="723" t="s">
        <v>561</v>
      </c>
      <c r="B236" s="724" t="s">
        <v>2111</v>
      </c>
      <c r="C236" s="725" t="s">
        <v>574</v>
      </c>
      <c r="D236" s="726" t="s">
        <v>575</v>
      </c>
      <c r="E236" s="725" t="s">
        <v>4818</v>
      </c>
      <c r="F236" s="726" t="s">
        <v>4819</v>
      </c>
      <c r="G236" s="725" t="s">
        <v>4178</v>
      </c>
      <c r="H236" s="725" t="s">
        <v>4179</v>
      </c>
      <c r="I236" s="727">
        <v>0.48</v>
      </c>
      <c r="J236" s="727">
        <v>900</v>
      </c>
      <c r="K236" s="728">
        <v>432</v>
      </c>
    </row>
    <row r="237" spans="1:11" ht="14.4" customHeight="1" x14ac:dyDescent="0.3">
      <c r="A237" s="723" t="s">
        <v>561</v>
      </c>
      <c r="B237" s="724" t="s">
        <v>2111</v>
      </c>
      <c r="C237" s="725" t="s">
        <v>574</v>
      </c>
      <c r="D237" s="726" t="s">
        <v>575</v>
      </c>
      <c r="E237" s="725" t="s">
        <v>4818</v>
      </c>
      <c r="F237" s="726" t="s">
        <v>4819</v>
      </c>
      <c r="G237" s="725" t="s">
        <v>4180</v>
      </c>
      <c r="H237" s="725" t="s">
        <v>4181</v>
      </c>
      <c r="I237" s="727">
        <v>0.67</v>
      </c>
      <c r="J237" s="727">
        <v>2400</v>
      </c>
      <c r="K237" s="728">
        <v>1608</v>
      </c>
    </row>
    <row r="238" spans="1:11" ht="14.4" customHeight="1" x14ac:dyDescent="0.3">
      <c r="A238" s="723" t="s">
        <v>561</v>
      </c>
      <c r="B238" s="724" t="s">
        <v>2111</v>
      </c>
      <c r="C238" s="725" t="s">
        <v>574</v>
      </c>
      <c r="D238" s="726" t="s">
        <v>575</v>
      </c>
      <c r="E238" s="725" t="s">
        <v>4818</v>
      </c>
      <c r="F238" s="726" t="s">
        <v>4819</v>
      </c>
      <c r="G238" s="725" t="s">
        <v>4432</v>
      </c>
      <c r="H238" s="725" t="s">
        <v>4433</v>
      </c>
      <c r="I238" s="727">
        <v>25.41</v>
      </c>
      <c r="J238" s="727">
        <v>20</v>
      </c>
      <c r="K238" s="728">
        <v>508.2</v>
      </c>
    </row>
    <row r="239" spans="1:11" ht="14.4" customHeight="1" x14ac:dyDescent="0.3">
      <c r="A239" s="723" t="s">
        <v>561</v>
      </c>
      <c r="B239" s="724" t="s">
        <v>2111</v>
      </c>
      <c r="C239" s="725" t="s">
        <v>574</v>
      </c>
      <c r="D239" s="726" t="s">
        <v>575</v>
      </c>
      <c r="E239" s="725" t="s">
        <v>4818</v>
      </c>
      <c r="F239" s="726" t="s">
        <v>4819</v>
      </c>
      <c r="G239" s="725" t="s">
        <v>4434</v>
      </c>
      <c r="H239" s="725" t="s">
        <v>4435</v>
      </c>
      <c r="I239" s="727">
        <v>6.293333333333333</v>
      </c>
      <c r="J239" s="727">
        <v>60</v>
      </c>
      <c r="K239" s="728">
        <v>377.6</v>
      </c>
    </row>
    <row r="240" spans="1:11" ht="14.4" customHeight="1" x14ac:dyDescent="0.3">
      <c r="A240" s="723" t="s">
        <v>561</v>
      </c>
      <c r="B240" s="724" t="s">
        <v>2111</v>
      </c>
      <c r="C240" s="725" t="s">
        <v>574</v>
      </c>
      <c r="D240" s="726" t="s">
        <v>575</v>
      </c>
      <c r="E240" s="725" t="s">
        <v>4818</v>
      </c>
      <c r="F240" s="726" t="s">
        <v>4819</v>
      </c>
      <c r="G240" s="725" t="s">
        <v>4376</v>
      </c>
      <c r="H240" s="725" t="s">
        <v>4377</v>
      </c>
      <c r="I240" s="727">
        <v>5.3233333333333333</v>
      </c>
      <c r="J240" s="727">
        <v>300</v>
      </c>
      <c r="K240" s="728">
        <v>1597.2</v>
      </c>
    </row>
    <row r="241" spans="1:11" ht="14.4" customHeight="1" x14ac:dyDescent="0.3">
      <c r="A241" s="723" t="s">
        <v>561</v>
      </c>
      <c r="B241" s="724" t="s">
        <v>2111</v>
      </c>
      <c r="C241" s="725" t="s">
        <v>574</v>
      </c>
      <c r="D241" s="726" t="s">
        <v>575</v>
      </c>
      <c r="E241" s="725" t="s">
        <v>4818</v>
      </c>
      <c r="F241" s="726" t="s">
        <v>4819</v>
      </c>
      <c r="G241" s="725" t="s">
        <v>4186</v>
      </c>
      <c r="H241" s="725" t="s">
        <v>4187</v>
      </c>
      <c r="I241" s="727">
        <v>6.23</v>
      </c>
      <c r="J241" s="727">
        <v>50</v>
      </c>
      <c r="K241" s="728">
        <v>311.5</v>
      </c>
    </row>
    <row r="242" spans="1:11" ht="14.4" customHeight="1" x14ac:dyDescent="0.3">
      <c r="A242" s="723" t="s">
        <v>561</v>
      </c>
      <c r="B242" s="724" t="s">
        <v>2111</v>
      </c>
      <c r="C242" s="725" t="s">
        <v>574</v>
      </c>
      <c r="D242" s="726" t="s">
        <v>575</v>
      </c>
      <c r="E242" s="725" t="s">
        <v>4818</v>
      </c>
      <c r="F242" s="726" t="s">
        <v>4819</v>
      </c>
      <c r="G242" s="725" t="s">
        <v>4190</v>
      </c>
      <c r="H242" s="725" t="s">
        <v>4191</v>
      </c>
      <c r="I242" s="727">
        <v>6.17</v>
      </c>
      <c r="J242" s="727">
        <v>200</v>
      </c>
      <c r="K242" s="728">
        <v>1234</v>
      </c>
    </row>
    <row r="243" spans="1:11" ht="14.4" customHeight="1" x14ac:dyDescent="0.3">
      <c r="A243" s="723" t="s">
        <v>561</v>
      </c>
      <c r="B243" s="724" t="s">
        <v>2111</v>
      </c>
      <c r="C243" s="725" t="s">
        <v>574</v>
      </c>
      <c r="D243" s="726" t="s">
        <v>575</v>
      </c>
      <c r="E243" s="725" t="s">
        <v>4818</v>
      </c>
      <c r="F243" s="726" t="s">
        <v>4819</v>
      </c>
      <c r="G243" s="725" t="s">
        <v>4436</v>
      </c>
      <c r="H243" s="725" t="s">
        <v>4437</v>
      </c>
      <c r="I243" s="727">
        <v>17.899999999999999</v>
      </c>
      <c r="J243" s="727">
        <v>4</v>
      </c>
      <c r="K243" s="728">
        <v>71.599999999999994</v>
      </c>
    </row>
    <row r="244" spans="1:11" ht="14.4" customHeight="1" x14ac:dyDescent="0.3">
      <c r="A244" s="723" t="s">
        <v>561</v>
      </c>
      <c r="B244" s="724" t="s">
        <v>2111</v>
      </c>
      <c r="C244" s="725" t="s">
        <v>574</v>
      </c>
      <c r="D244" s="726" t="s">
        <v>575</v>
      </c>
      <c r="E244" s="725" t="s">
        <v>4818</v>
      </c>
      <c r="F244" s="726" t="s">
        <v>4819</v>
      </c>
      <c r="G244" s="725" t="s">
        <v>4438</v>
      </c>
      <c r="H244" s="725" t="s">
        <v>4439</v>
      </c>
      <c r="I244" s="727">
        <v>34</v>
      </c>
      <c r="J244" s="727">
        <v>5</v>
      </c>
      <c r="K244" s="728">
        <v>170</v>
      </c>
    </row>
    <row r="245" spans="1:11" ht="14.4" customHeight="1" x14ac:dyDescent="0.3">
      <c r="A245" s="723" t="s">
        <v>561</v>
      </c>
      <c r="B245" s="724" t="s">
        <v>2111</v>
      </c>
      <c r="C245" s="725" t="s">
        <v>574</v>
      </c>
      <c r="D245" s="726" t="s">
        <v>575</v>
      </c>
      <c r="E245" s="725" t="s">
        <v>4818</v>
      </c>
      <c r="F245" s="726" t="s">
        <v>4819</v>
      </c>
      <c r="G245" s="725" t="s">
        <v>4200</v>
      </c>
      <c r="H245" s="725" t="s">
        <v>4201</v>
      </c>
      <c r="I245" s="727">
        <v>1.9833333333333332</v>
      </c>
      <c r="J245" s="727">
        <v>450</v>
      </c>
      <c r="K245" s="728">
        <v>892.5</v>
      </c>
    </row>
    <row r="246" spans="1:11" ht="14.4" customHeight="1" x14ac:dyDescent="0.3">
      <c r="A246" s="723" t="s">
        <v>561</v>
      </c>
      <c r="B246" s="724" t="s">
        <v>2111</v>
      </c>
      <c r="C246" s="725" t="s">
        <v>574</v>
      </c>
      <c r="D246" s="726" t="s">
        <v>575</v>
      </c>
      <c r="E246" s="725" t="s">
        <v>4818</v>
      </c>
      <c r="F246" s="726" t="s">
        <v>4819</v>
      </c>
      <c r="G246" s="725" t="s">
        <v>4202</v>
      </c>
      <c r="H246" s="725" t="s">
        <v>4203</v>
      </c>
      <c r="I246" s="727">
        <v>2.0499999999999998</v>
      </c>
      <c r="J246" s="727">
        <v>100</v>
      </c>
      <c r="K246" s="728">
        <v>205</v>
      </c>
    </row>
    <row r="247" spans="1:11" ht="14.4" customHeight="1" x14ac:dyDescent="0.3">
      <c r="A247" s="723" t="s">
        <v>561</v>
      </c>
      <c r="B247" s="724" t="s">
        <v>2111</v>
      </c>
      <c r="C247" s="725" t="s">
        <v>574</v>
      </c>
      <c r="D247" s="726" t="s">
        <v>575</v>
      </c>
      <c r="E247" s="725" t="s">
        <v>4818</v>
      </c>
      <c r="F247" s="726" t="s">
        <v>4819</v>
      </c>
      <c r="G247" s="725" t="s">
        <v>4204</v>
      </c>
      <c r="H247" s="725" t="s">
        <v>4205</v>
      </c>
      <c r="I247" s="727">
        <v>3.1</v>
      </c>
      <c r="J247" s="727">
        <v>300</v>
      </c>
      <c r="K247" s="728">
        <v>930</v>
      </c>
    </row>
    <row r="248" spans="1:11" ht="14.4" customHeight="1" x14ac:dyDescent="0.3">
      <c r="A248" s="723" t="s">
        <v>561</v>
      </c>
      <c r="B248" s="724" t="s">
        <v>2111</v>
      </c>
      <c r="C248" s="725" t="s">
        <v>574</v>
      </c>
      <c r="D248" s="726" t="s">
        <v>575</v>
      </c>
      <c r="E248" s="725" t="s">
        <v>4818</v>
      </c>
      <c r="F248" s="726" t="s">
        <v>4819</v>
      </c>
      <c r="G248" s="725" t="s">
        <v>4206</v>
      </c>
      <c r="H248" s="725" t="s">
        <v>4207</v>
      </c>
      <c r="I248" s="727">
        <v>0.01</v>
      </c>
      <c r="J248" s="727">
        <v>400</v>
      </c>
      <c r="K248" s="728">
        <v>4</v>
      </c>
    </row>
    <row r="249" spans="1:11" ht="14.4" customHeight="1" x14ac:dyDescent="0.3">
      <c r="A249" s="723" t="s">
        <v>561</v>
      </c>
      <c r="B249" s="724" t="s">
        <v>2111</v>
      </c>
      <c r="C249" s="725" t="s">
        <v>574</v>
      </c>
      <c r="D249" s="726" t="s">
        <v>575</v>
      </c>
      <c r="E249" s="725" t="s">
        <v>4818</v>
      </c>
      <c r="F249" s="726" t="s">
        <v>4819</v>
      </c>
      <c r="G249" s="725" t="s">
        <v>4208</v>
      </c>
      <c r="H249" s="725" t="s">
        <v>4209</v>
      </c>
      <c r="I249" s="727">
        <v>2.0449999999999999</v>
      </c>
      <c r="J249" s="727">
        <v>200</v>
      </c>
      <c r="K249" s="728">
        <v>409</v>
      </c>
    </row>
    <row r="250" spans="1:11" ht="14.4" customHeight="1" x14ac:dyDescent="0.3">
      <c r="A250" s="723" t="s">
        <v>561</v>
      </c>
      <c r="B250" s="724" t="s">
        <v>2111</v>
      </c>
      <c r="C250" s="725" t="s">
        <v>574</v>
      </c>
      <c r="D250" s="726" t="s">
        <v>575</v>
      </c>
      <c r="E250" s="725" t="s">
        <v>4818</v>
      </c>
      <c r="F250" s="726" t="s">
        <v>4819</v>
      </c>
      <c r="G250" s="725" t="s">
        <v>4440</v>
      </c>
      <c r="H250" s="725" t="s">
        <v>4441</v>
      </c>
      <c r="I250" s="727">
        <v>3.07</v>
      </c>
      <c r="J250" s="727">
        <v>150</v>
      </c>
      <c r="K250" s="728">
        <v>460.5</v>
      </c>
    </row>
    <row r="251" spans="1:11" ht="14.4" customHeight="1" x14ac:dyDescent="0.3">
      <c r="A251" s="723" t="s">
        <v>561</v>
      </c>
      <c r="B251" s="724" t="s">
        <v>2111</v>
      </c>
      <c r="C251" s="725" t="s">
        <v>574</v>
      </c>
      <c r="D251" s="726" t="s">
        <v>575</v>
      </c>
      <c r="E251" s="725" t="s">
        <v>4818</v>
      </c>
      <c r="F251" s="726" t="s">
        <v>4819</v>
      </c>
      <c r="G251" s="725" t="s">
        <v>4210</v>
      </c>
      <c r="H251" s="725" t="s">
        <v>4211</v>
      </c>
      <c r="I251" s="727">
        <v>2.16</v>
      </c>
      <c r="J251" s="727">
        <v>150</v>
      </c>
      <c r="K251" s="728">
        <v>324</v>
      </c>
    </row>
    <row r="252" spans="1:11" ht="14.4" customHeight="1" x14ac:dyDescent="0.3">
      <c r="A252" s="723" t="s">
        <v>561</v>
      </c>
      <c r="B252" s="724" t="s">
        <v>2111</v>
      </c>
      <c r="C252" s="725" t="s">
        <v>574</v>
      </c>
      <c r="D252" s="726" t="s">
        <v>575</v>
      </c>
      <c r="E252" s="725" t="s">
        <v>4818</v>
      </c>
      <c r="F252" s="726" t="s">
        <v>4819</v>
      </c>
      <c r="G252" s="725" t="s">
        <v>4214</v>
      </c>
      <c r="H252" s="725" t="s">
        <v>4215</v>
      </c>
      <c r="I252" s="727">
        <v>2.1800000000000002</v>
      </c>
      <c r="J252" s="727">
        <v>480</v>
      </c>
      <c r="K252" s="728">
        <v>1046.4000000000001</v>
      </c>
    </row>
    <row r="253" spans="1:11" ht="14.4" customHeight="1" x14ac:dyDescent="0.3">
      <c r="A253" s="723" t="s">
        <v>561</v>
      </c>
      <c r="B253" s="724" t="s">
        <v>2111</v>
      </c>
      <c r="C253" s="725" t="s">
        <v>574</v>
      </c>
      <c r="D253" s="726" t="s">
        <v>575</v>
      </c>
      <c r="E253" s="725" t="s">
        <v>4818</v>
      </c>
      <c r="F253" s="726" t="s">
        <v>4819</v>
      </c>
      <c r="G253" s="725" t="s">
        <v>4224</v>
      </c>
      <c r="H253" s="725" t="s">
        <v>4225</v>
      </c>
      <c r="I253" s="727">
        <v>17.98</v>
      </c>
      <c r="J253" s="727">
        <v>100</v>
      </c>
      <c r="K253" s="728">
        <v>1798</v>
      </c>
    </row>
    <row r="254" spans="1:11" ht="14.4" customHeight="1" x14ac:dyDescent="0.3">
      <c r="A254" s="723" t="s">
        <v>561</v>
      </c>
      <c r="B254" s="724" t="s">
        <v>2111</v>
      </c>
      <c r="C254" s="725" t="s">
        <v>574</v>
      </c>
      <c r="D254" s="726" t="s">
        <v>575</v>
      </c>
      <c r="E254" s="725" t="s">
        <v>4818</v>
      </c>
      <c r="F254" s="726" t="s">
        <v>4819</v>
      </c>
      <c r="G254" s="725" t="s">
        <v>4442</v>
      </c>
      <c r="H254" s="725" t="s">
        <v>4443</v>
      </c>
      <c r="I254" s="727">
        <v>2</v>
      </c>
      <c r="J254" s="727">
        <v>10</v>
      </c>
      <c r="K254" s="728">
        <v>20</v>
      </c>
    </row>
    <row r="255" spans="1:11" ht="14.4" customHeight="1" x14ac:dyDescent="0.3">
      <c r="A255" s="723" t="s">
        <v>561</v>
      </c>
      <c r="B255" s="724" t="s">
        <v>2111</v>
      </c>
      <c r="C255" s="725" t="s">
        <v>574</v>
      </c>
      <c r="D255" s="726" t="s">
        <v>575</v>
      </c>
      <c r="E255" s="725" t="s">
        <v>4818</v>
      </c>
      <c r="F255" s="726" t="s">
        <v>4819</v>
      </c>
      <c r="G255" s="725" t="s">
        <v>4444</v>
      </c>
      <c r="H255" s="725" t="s">
        <v>4445</v>
      </c>
      <c r="I255" s="727">
        <v>11.49</v>
      </c>
      <c r="J255" s="727">
        <v>20</v>
      </c>
      <c r="K255" s="728">
        <v>229.8</v>
      </c>
    </row>
    <row r="256" spans="1:11" ht="14.4" customHeight="1" x14ac:dyDescent="0.3">
      <c r="A256" s="723" t="s">
        <v>561</v>
      </c>
      <c r="B256" s="724" t="s">
        <v>2111</v>
      </c>
      <c r="C256" s="725" t="s">
        <v>574</v>
      </c>
      <c r="D256" s="726" t="s">
        <v>575</v>
      </c>
      <c r="E256" s="725" t="s">
        <v>4818</v>
      </c>
      <c r="F256" s="726" t="s">
        <v>4819</v>
      </c>
      <c r="G256" s="725" t="s">
        <v>4228</v>
      </c>
      <c r="H256" s="725" t="s">
        <v>4229</v>
      </c>
      <c r="I256" s="727">
        <v>11.74</v>
      </c>
      <c r="J256" s="727">
        <v>60</v>
      </c>
      <c r="K256" s="728">
        <v>704.4</v>
      </c>
    </row>
    <row r="257" spans="1:11" ht="14.4" customHeight="1" x14ac:dyDescent="0.3">
      <c r="A257" s="723" t="s">
        <v>561</v>
      </c>
      <c r="B257" s="724" t="s">
        <v>2111</v>
      </c>
      <c r="C257" s="725" t="s">
        <v>574</v>
      </c>
      <c r="D257" s="726" t="s">
        <v>575</v>
      </c>
      <c r="E257" s="725" t="s">
        <v>4818</v>
      </c>
      <c r="F257" s="726" t="s">
        <v>4819</v>
      </c>
      <c r="G257" s="725" t="s">
        <v>4230</v>
      </c>
      <c r="H257" s="725" t="s">
        <v>4231</v>
      </c>
      <c r="I257" s="727">
        <v>2.52</v>
      </c>
      <c r="J257" s="727">
        <v>150</v>
      </c>
      <c r="K257" s="728">
        <v>378</v>
      </c>
    </row>
    <row r="258" spans="1:11" ht="14.4" customHeight="1" x14ac:dyDescent="0.3">
      <c r="A258" s="723" t="s">
        <v>561</v>
      </c>
      <c r="B258" s="724" t="s">
        <v>2111</v>
      </c>
      <c r="C258" s="725" t="s">
        <v>574</v>
      </c>
      <c r="D258" s="726" t="s">
        <v>575</v>
      </c>
      <c r="E258" s="725" t="s">
        <v>4818</v>
      </c>
      <c r="F258" s="726" t="s">
        <v>4819</v>
      </c>
      <c r="G258" s="725" t="s">
        <v>4446</v>
      </c>
      <c r="H258" s="725" t="s">
        <v>4447</v>
      </c>
      <c r="I258" s="727">
        <v>1.93</v>
      </c>
      <c r="J258" s="727">
        <v>400</v>
      </c>
      <c r="K258" s="728">
        <v>772</v>
      </c>
    </row>
    <row r="259" spans="1:11" ht="14.4" customHeight="1" x14ac:dyDescent="0.3">
      <c r="A259" s="723" t="s">
        <v>561</v>
      </c>
      <c r="B259" s="724" t="s">
        <v>2111</v>
      </c>
      <c r="C259" s="725" t="s">
        <v>574</v>
      </c>
      <c r="D259" s="726" t="s">
        <v>575</v>
      </c>
      <c r="E259" s="725" t="s">
        <v>4818</v>
      </c>
      <c r="F259" s="726" t="s">
        <v>4819</v>
      </c>
      <c r="G259" s="725" t="s">
        <v>4232</v>
      </c>
      <c r="H259" s="725" t="s">
        <v>4233</v>
      </c>
      <c r="I259" s="727">
        <v>5.2</v>
      </c>
      <c r="J259" s="727">
        <v>40</v>
      </c>
      <c r="K259" s="728">
        <v>208</v>
      </c>
    </row>
    <row r="260" spans="1:11" ht="14.4" customHeight="1" x14ac:dyDescent="0.3">
      <c r="A260" s="723" t="s">
        <v>561</v>
      </c>
      <c r="B260" s="724" t="s">
        <v>2111</v>
      </c>
      <c r="C260" s="725" t="s">
        <v>574</v>
      </c>
      <c r="D260" s="726" t="s">
        <v>575</v>
      </c>
      <c r="E260" s="725" t="s">
        <v>4818</v>
      </c>
      <c r="F260" s="726" t="s">
        <v>4819</v>
      </c>
      <c r="G260" s="725" t="s">
        <v>4234</v>
      </c>
      <c r="H260" s="725" t="s">
        <v>4235</v>
      </c>
      <c r="I260" s="727">
        <v>13.2</v>
      </c>
      <c r="J260" s="727">
        <v>46</v>
      </c>
      <c r="K260" s="728">
        <v>607.20000000000005</v>
      </c>
    </row>
    <row r="261" spans="1:11" ht="14.4" customHeight="1" x14ac:dyDescent="0.3">
      <c r="A261" s="723" t="s">
        <v>561</v>
      </c>
      <c r="B261" s="724" t="s">
        <v>2111</v>
      </c>
      <c r="C261" s="725" t="s">
        <v>574</v>
      </c>
      <c r="D261" s="726" t="s">
        <v>575</v>
      </c>
      <c r="E261" s="725" t="s">
        <v>4818</v>
      </c>
      <c r="F261" s="726" t="s">
        <v>4819</v>
      </c>
      <c r="G261" s="725" t="s">
        <v>4236</v>
      </c>
      <c r="H261" s="725" t="s">
        <v>4237</v>
      </c>
      <c r="I261" s="727">
        <v>13.199999999999998</v>
      </c>
      <c r="J261" s="727">
        <v>50</v>
      </c>
      <c r="K261" s="728">
        <v>660</v>
      </c>
    </row>
    <row r="262" spans="1:11" ht="14.4" customHeight="1" x14ac:dyDescent="0.3">
      <c r="A262" s="723" t="s">
        <v>561</v>
      </c>
      <c r="B262" s="724" t="s">
        <v>2111</v>
      </c>
      <c r="C262" s="725" t="s">
        <v>574</v>
      </c>
      <c r="D262" s="726" t="s">
        <v>575</v>
      </c>
      <c r="E262" s="725" t="s">
        <v>4818</v>
      </c>
      <c r="F262" s="726" t="s">
        <v>4819</v>
      </c>
      <c r="G262" s="725" t="s">
        <v>4238</v>
      </c>
      <c r="H262" s="725" t="s">
        <v>4239</v>
      </c>
      <c r="I262" s="727">
        <v>1.27</v>
      </c>
      <c r="J262" s="727">
        <v>225</v>
      </c>
      <c r="K262" s="728">
        <v>285.75</v>
      </c>
    </row>
    <row r="263" spans="1:11" ht="14.4" customHeight="1" x14ac:dyDescent="0.3">
      <c r="A263" s="723" t="s">
        <v>561</v>
      </c>
      <c r="B263" s="724" t="s">
        <v>2111</v>
      </c>
      <c r="C263" s="725" t="s">
        <v>574</v>
      </c>
      <c r="D263" s="726" t="s">
        <v>575</v>
      </c>
      <c r="E263" s="725" t="s">
        <v>4818</v>
      </c>
      <c r="F263" s="726" t="s">
        <v>4819</v>
      </c>
      <c r="G263" s="725" t="s">
        <v>4242</v>
      </c>
      <c r="H263" s="725" t="s">
        <v>4243</v>
      </c>
      <c r="I263" s="727">
        <v>21.23</v>
      </c>
      <c r="J263" s="727">
        <v>50</v>
      </c>
      <c r="K263" s="728">
        <v>1061.5</v>
      </c>
    </row>
    <row r="264" spans="1:11" ht="14.4" customHeight="1" x14ac:dyDescent="0.3">
      <c r="A264" s="723" t="s">
        <v>561</v>
      </c>
      <c r="B264" s="724" t="s">
        <v>2111</v>
      </c>
      <c r="C264" s="725" t="s">
        <v>574</v>
      </c>
      <c r="D264" s="726" t="s">
        <v>575</v>
      </c>
      <c r="E264" s="725" t="s">
        <v>4818</v>
      </c>
      <c r="F264" s="726" t="s">
        <v>4819</v>
      </c>
      <c r="G264" s="725" t="s">
        <v>4244</v>
      </c>
      <c r="H264" s="725" t="s">
        <v>4245</v>
      </c>
      <c r="I264" s="727">
        <v>21.24</v>
      </c>
      <c r="J264" s="727">
        <v>50</v>
      </c>
      <c r="K264" s="728">
        <v>1062</v>
      </c>
    </row>
    <row r="265" spans="1:11" ht="14.4" customHeight="1" x14ac:dyDescent="0.3">
      <c r="A265" s="723" t="s">
        <v>561</v>
      </c>
      <c r="B265" s="724" t="s">
        <v>2111</v>
      </c>
      <c r="C265" s="725" t="s">
        <v>574</v>
      </c>
      <c r="D265" s="726" t="s">
        <v>575</v>
      </c>
      <c r="E265" s="725" t="s">
        <v>4818</v>
      </c>
      <c r="F265" s="726" t="s">
        <v>4819</v>
      </c>
      <c r="G265" s="725" t="s">
        <v>4246</v>
      </c>
      <c r="H265" s="725" t="s">
        <v>4247</v>
      </c>
      <c r="I265" s="727">
        <v>0.47</v>
      </c>
      <c r="J265" s="727">
        <v>2800</v>
      </c>
      <c r="K265" s="728">
        <v>1316</v>
      </c>
    </row>
    <row r="266" spans="1:11" ht="14.4" customHeight="1" x14ac:dyDescent="0.3">
      <c r="A266" s="723" t="s">
        <v>561</v>
      </c>
      <c r="B266" s="724" t="s">
        <v>2111</v>
      </c>
      <c r="C266" s="725" t="s">
        <v>574</v>
      </c>
      <c r="D266" s="726" t="s">
        <v>575</v>
      </c>
      <c r="E266" s="725" t="s">
        <v>4818</v>
      </c>
      <c r="F266" s="726" t="s">
        <v>4819</v>
      </c>
      <c r="G266" s="725" t="s">
        <v>4250</v>
      </c>
      <c r="H266" s="725" t="s">
        <v>4251</v>
      </c>
      <c r="I266" s="727">
        <v>2.91</v>
      </c>
      <c r="J266" s="727">
        <v>10</v>
      </c>
      <c r="K266" s="728">
        <v>29.1</v>
      </c>
    </row>
    <row r="267" spans="1:11" ht="14.4" customHeight="1" x14ac:dyDescent="0.3">
      <c r="A267" s="723" t="s">
        <v>561</v>
      </c>
      <c r="B267" s="724" t="s">
        <v>2111</v>
      </c>
      <c r="C267" s="725" t="s">
        <v>574</v>
      </c>
      <c r="D267" s="726" t="s">
        <v>575</v>
      </c>
      <c r="E267" s="725" t="s">
        <v>4818</v>
      </c>
      <c r="F267" s="726" t="s">
        <v>4819</v>
      </c>
      <c r="G267" s="725" t="s">
        <v>4448</v>
      </c>
      <c r="H267" s="725" t="s">
        <v>4449</v>
      </c>
      <c r="I267" s="727">
        <v>2.9</v>
      </c>
      <c r="J267" s="727">
        <v>10</v>
      </c>
      <c r="K267" s="728">
        <v>29</v>
      </c>
    </row>
    <row r="268" spans="1:11" ht="14.4" customHeight="1" x14ac:dyDescent="0.3">
      <c r="A268" s="723" t="s">
        <v>561</v>
      </c>
      <c r="B268" s="724" t="s">
        <v>2111</v>
      </c>
      <c r="C268" s="725" t="s">
        <v>574</v>
      </c>
      <c r="D268" s="726" t="s">
        <v>575</v>
      </c>
      <c r="E268" s="725" t="s">
        <v>4818</v>
      </c>
      <c r="F268" s="726" t="s">
        <v>4819</v>
      </c>
      <c r="G268" s="725" t="s">
        <v>4450</v>
      </c>
      <c r="H268" s="725" t="s">
        <v>4451</v>
      </c>
      <c r="I268" s="727">
        <v>2.91</v>
      </c>
      <c r="J268" s="727">
        <v>10</v>
      </c>
      <c r="K268" s="728">
        <v>29.1</v>
      </c>
    </row>
    <row r="269" spans="1:11" ht="14.4" customHeight="1" x14ac:dyDescent="0.3">
      <c r="A269" s="723" t="s">
        <v>561</v>
      </c>
      <c r="B269" s="724" t="s">
        <v>2111</v>
      </c>
      <c r="C269" s="725" t="s">
        <v>574</v>
      </c>
      <c r="D269" s="726" t="s">
        <v>575</v>
      </c>
      <c r="E269" s="725" t="s">
        <v>4818</v>
      </c>
      <c r="F269" s="726" t="s">
        <v>4819</v>
      </c>
      <c r="G269" s="725" t="s">
        <v>4252</v>
      </c>
      <c r="H269" s="725" t="s">
        <v>4253</v>
      </c>
      <c r="I269" s="727">
        <v>2.2833333333333332</v>
      </c>
      <c r="J269" s="727">
        <v>250</v>
      </c>
      <c r="K269" s="728">
        <v>570.5</v>
      </c>
    </row>
    <row r="270" spans="1:11" ht="14.4" customHeight="1" x14ac:dyDescent="0.3">
      <c r="A270" s="723" t="s">
        <v>561</v>
      </c>
      <c r="B270" s="724" t="s">
        <v>2111</v>
      </c>
      <c r="C270" s="725" t="s">
        <v>574</v>
      </c>
      <c r="D270" s="726" t="s">
        <v>575</v>
      </c>
      <c r="E270" s="725" t="s">
        <v>4818</v>
      </c>
      <c r="F270" s="726" t="s">
        <v>4819</v>
      </c>
      <c r="G270" s="725" t="s">
        <v>4452</v>
      </c>
      <c r="H270" s="725" t="s">
        <v>4453</v>
      </c>
      <c r="I270" s="727">
        <v>699.38</v>
      </c>
      <c r="J270" s="727">
        <v>3</v>
      </c>
      <c r="K270" s="728">
        <v>2098.14</v>
      </c>
    </row>
    <row r="271" spans="1:11" ht="14.4" customHeight="1" x14ac:dyDescent="0.3">
      <c r="A271" s="723" t="s">
        <v>561</v>
      </c>
      <c r="B271" s="724" t="s">
        <v>2111</v>
      </c>
      <c r="C271" s="725" t="s">
        <v>574</v>
      </c>
      <c r="D271" s="726" t="s">
        <v>575</v>
      </c>
      <c r="E271" s="725" t="s">
        <v>4818</v>
      </c>
      <c r="F271" s="726" t="s">
        <v>4819</v>
      </c>
      <c r="G271" s="725" t="s">
        <v>4260</v>
      </c>
      <c r="H271" s="725" t="s">
        <v>4261</v>
      </c>
      <c r="I271" s="727">
        <v>9.1999999999999993</v>
      </c>
      <c r="J271" s="727">
        <v>500</v>
      </c>
      <c r="K271" s="728">
        <v>4600</v>
      </c>
    </row>
    <row r="272" spans="1:11" ht="14.4" customHeight="1" x14ac:dyDescent="0.3">
      <c r="A272" s="723" t="s">
        <v>561</v>
      </c>
      <c r="B272" s="724" t="s">
        <v>2111</v>
      </c>
      <c r="C272" s="725" t="s">
        <v>574</v>
      </c>
      <c r="D272" s="726" t="s">
        <v>575</v>
      </c>
      <c r="E272" s="725" t="s">
        <v>4818</v>
      </c>
      <c r="F272" s="726" t="s">
        <v>4819</v>
      </c>
      <c r="G272" s="725" t="s">
        <v>4262</v>
      </c>
      <c r="H272" s="725" t="s">
        <v>4263</v>
      </c>
      <c r="I272" s="727">
        <v>172.5</v>
      </c>
      <c r="J272" s="727">
        <v>2</v>
      </c>
      <c r="K272" s="728">
        <v>345</v>
      </c>
    </row>
    <row r="273" spans="1:11" ht="14.4" customHeight="1" x14ac:dyDescent="0.3">
      <c r="A273" s="723" t="s">
        <v>561</v>
      </c>
      <c r="B273" s="724" t="s">
        <v>2111</v>
      </c>
      <c r="C273" s="725" t="s">
        <v>574</v>
      </c>
      <c r="D273" s="726" t="s">
        <v>575</v>
      </c>
      <c r="E273" s="725" t="s">
        <v>4818</v>
      </c>
      <c r="F273" s="726" t="s">
        <v>4819</v>
      </c>
      <c r="G273" s="725" t="s">
        <v>4264</v>
      </c>
      <c r="H273" s="725" t="s">
        <v>4265</v>
      </c>
      <c r="I273" s="727">
        <v>5</v>
      </c>
      <c r="J273" s="727">
        <v>100</v>
      </c>
      <c r="K273" s="728">
        <v>500</v>
      </c>
    </row>
    <row r="274" spans="1:11" ht="14.4" customHeight="1" x14ac:dyDescent="0.3">
      <c r="A274" s="723" t="s">
        <v>561</v>
      </c>
      <c r="B274" s="724" t="s">
        <v>2111</v>
      </c>
      <c r="C274" s="725" t="s">
        <v>574</v>
      </c>
      <c r="D274" s="726" t="s">
        <v>575</v>
      </c>
      <c r="E274" s="725" t="s">
        <v>4818</v>
      </c>
      <c r="F274" s="726" t="s">
        <v>4819</v>
      </c>
      <c r="G274" s="725" t="s">
        <v>4266</v>
      </c>
      <c r="H274" s="725" t="s">
        <v>4267</v>
      </c>
      <c r="I274" s="727">
        <v>3.43</v>
      </c>
      <c r="J274" s="727">
        <v>520</v>
      </c>
      <c r="K274" s="728">
        <v>1783.6</v>
      </c>
    </row>
    <row r="275" spans="1:11" ht="14.4" customHeight="1" x14ac:dyDescent="0.3">
      <c r="A275" s="723" t="s">
        <v>561</v>
      </c>
      <c r="B275" s="724" t="s">
        <v>2111</v>
      </c>
      <c r="C275" s="725" t="s">
        <v>574</v>
      </c>
      <c r="D275" s="726" t="s">
        <v>575</v>
      </c>
      <c r="E275" s="725" t="s">
        <v>4818</v>
      </c>
      <c r="F275" s="726" t="s">
        <v>4819</v>
      </c>
      <c r="G275" s="725" t="s">
        <v>4454</v>
      </c>
      <c r="H275" s="725" t="s">
        <v>4455</v>
      </c>
      <c r="I275" s="727">
        <v>22.99</v>
      </c>
      <c r="J275" s="727">
        <v>10</v>
      </c>
      <c r="K275" s="728">
        <v>229.9</v>
      </c>
    </row>
    <row r="276" spans="1:11" ht="14.4" customHeight="1" x14ac:dyDescent="0.3">
      <c r="A276" s="723" t="s">
        <v>561</v>
      </c>
      <c r="B276" s="724" t="s">
        <v>2111</v>
      </c>
      <c r="C276" s="725" t="s">
        <v>574</v>
      </c>
      <c r="D276" s="726" t="s">
        <v>575</v>
      </c>
      <c r="E276" s="725" t="s">
        <v>4818</v>
      </c>
      <c r="F276" s="726" t="s">
        <v>4819</v>
      </c>
      <c r="G276" s="725" t="s">
        <v>4456</v>
      </c>
      <c r="H276" s="725" t="s">
        <v>4457</v>
      </c>
      <c r="I276" s="727">
        <v>22.99</v>
      </c>
      <c r="J276" s="727">
        <v>10</v>
      </c>
      <c r="K276" s="728">
        <v>229.9</v>
      </c>
    </row>
    <row r="277" spans="1:11" ht="14.4" customHeight="1" x14ac:dyDescent="0.3">
      <c r="A277" s="723" t="s">
        <v>561</v>
      </c>
      <c r="B277" s="724" t="s">
        <v>2111</v>
      </c>
      <c r="C277" s="725" t="s">
        <v>574</v>
      </c>
      <c r="D277" s="726" t="s">
        <v>575</v>
      </c>
      <c r="E277" s="725" t="s">
        <v>4818</v>
      </c>
      <c r="F277" s="726" t="s">
        <v>4819</v>
      </c>
      <c r="G277" s="725" t="s">
        <v>4458</v>
      </c>
      <c r="H277" s="725" t="s">
        <v>4459</v>
      </c>
      <c r="I277" s="727">
        <v>62.765000000000001</v>
      </c>
      <c r="J277" s="727">
        <v>15</v>
      </c>
      <c r="K277" s="728">
        <v>941.53</v>
      </c>
    </row>
    <row r="278" spans="1:11" ht="14.4" customHeight="1" x14ac:dyDescent="0.3">
      <c r="A278" s="723" t="s">
        <v>561</v>
      </c>
      <c r="B278" s="724" t="s">
        <v>2111</v>
      </c>
      <c r="C278" s="725" t="s">
        <v>574</v>
      </c>
      <c r="D278" s="726" t="s">
        <v>575</v>
      </c>
      <c r="E278" s="725" t="s">
        <v>4818</v>
      </c>
      <c r="F278" s="726" t="s">
        <v>4819</v>
      </c>
      <c r="G278" s="725" t="s">
        <v>4278</v>
      </c>
      <c r="H278" s="725" t="s">
        <v>4279</v>
      </c>
      <c r="I278" s="727">
        <v>9.68</v>
      </c>
      <c r="J278" s="727">
        <v>450</v>
      </c>
      <c r="K278" s="728">
        <v>4356</v>
      </c>
    </row>
    <row r="279" spans="1:11" ht="14.4" customHeight="1" x14ac:dyDescent="0.3">
      <c r="A279" s="723" t="s">
        <v>561</v>
      </c>
      <c r="B279" s="724" t="s">
        <v>2111</v>
      </c>
      <c r="C279" s="725" t="s">
        <v>574</v>
      </c>
      <c r="D279" s="726" t="s">
        <v>575</v>
      </c>
      <c r="E279" s="725" t="s">
        <v>4818</v>
      </c>
      <c r="F279" s="726" t="s">
        <v>4819</v>
      </c>
      <c r="G279" s="725" t="s">
        <v>4282</v>
      </c>
      <c r="H279" s="725" t="s">
        <v>4283</v>
      </c>
      <c r="I279" s="727">
        <v>4.63</v>
      </c>
      <c r="J279" s="727">
        <v>15</v>
      </c>
      <c r="K279" s="728">
        <v>69.45</v>
      </c>
    </row>
    <row r="280" spans="1:11" ht="14.4" customHeight="1" x14ac:dyDescent="0.3">
      <c r="A280" s="723" t="s">
        <v>561</v>
      </c>
      <c r="B280" s="724" t="s">
        <v>2111</v>
      </c>
      <c r="C280" s="725" t="s">
        <v>574</v>
      </c>
      <c r="D280" s="726" t="s">
        <v>575</v>
      </c>
      <c r="E280" s="725" t="s">
        <v>4820</v>
      </c>
      <c r="F280" s="726" t="s">
        <v>4821</v>
      </c>
      <c r="G280" s="725" t="s">
        <v>4286</v>
      </c>
      <c r="H280" s="725" t="s">
        <v>4287</v>
      </c>
      <c r="I280" s="727">
        <v>267.77999999999997</v>
      </c>
      <c r="J280" s="727">
        <v>27</v>
      </c>
      <c r="K280" s="728">
        <v>7230.06</v>
      </c>
    </row>
    <row r="281" spans="1:11" ht="14.4" customHeight="1" x14ac:dyDescent="0.3">
      <c r="A281" s="723" t="s">
        <v>561</v>
      </c>
      <c r="B281" s="724" t="s">
        <v>2111</v>
      </c>
      <c r="C281" s="725" t="s">
        <v>574</v>
      </c>
      <c r="D281" s="726" t="s">
        <v>575</v>
      </c>
      <c r="E281" s="725" t="s">
        <v>4822</v>
      </c>
      <c r="F281" s="726" t="s">
        <v>4823</v>
      </c>
      <c r="G281" s="725" t="s">
        <v>4288</v>
      </c>
      <c r="H281" s="725" t="s">
        <v>4289</v>
      </c>
      <c r="I281" s="727">
        <v>9.0766666666666662</v>
      </c>
      <c r="J281" s="727">
        <v>700</v>
      </c>
      <c r="K281" s="728">
        <v>6535</v>
      </c>
    </row>
    <row r="282" spans="1:11" ht="14.4" customHeight="1" x14ac:dyDescent="0.3">
      <c r="A282" s="723" t="s">
        <v>561</v>
      </c>
      <c r="B282" s="724" t="s">
        <v>2111</v>
      </c>
      <c r="C282" s="725" t="s">
        <v>574</v>
      </c>
      <c r="D282" s="726" t="s">
        <v>575</v>
      </c>
      <c r="E282" s="725" t="s">
        <v>4822</v>
      </c>
      <c r="F282" s="726" t="s">
        <v>4823</v>
      </c>
      <c r="G282" s="725" t="s">
        <v>4460</v>
      </c>
      <c r="H282" s="725" t="s">
        <v>4461</v>
      </c>
      <c r="I282" s="727">
        <v>7.01</v>
      </c>
      <c r="J282" s="727">
        <v>50</v>
      </c>
      <c r="K282" s="728">
        <v>350.5</v>
      </c>
    </row>
    <row r="283" spans="1:11" ht="14.4" customHeight="1" x14ac:dyDescent="0.3">
      <c r="A283" s="723" t="s">
        <v>561</v>
      </c>
      <c r="B283" s="724" t="s">
        <v>2111</v>
      </c>
      <c r="C283" s="725" t="s">
        <v>574</v>
      </c>
      <c r="D283" s="726" t="s">
        <v>575</v>
      </c>
      <c r="E283" s="725" t="s">
        <v>4824</v>
      </c>
      <c r="F283" s="726" t="s">
        <v>4825</v>
      </c>
      <c r="G283" s="725" t="s">
        <v>4294</v>
      </c>
      <c r="H283" s="725" t="s">
        <v>4295</v>
      </c>
      <c r="I283" s="727">
        <v>0.48</v>
      </c>
      <c r="J283" s="727">
        <v>700</v>
      </c>
      <c r="K283" s="728">
        <v>336</v>
      </c>
    </row>
    <row r="284" spans="1:11" ht="14.4" customHeight="1" x14ac:dyDescent="0.3">
      <c r="A284" s="723" t="s">
        <v>561</v>
      </c>
      <c r="B284" s="724" t="s">
        <v>2111</v>
      </c>
      <c r="C284" s="725" t="s">
        <v>574</v>
      </c>
      <c r="D284" s="726" t="s">
        <v>575</v>
      </c>
      <c r="E284" s="725" t="s">
        <v>4824</v>
      </c>
      <c r="F284" s="726" t="s">
        <v>4825</v>
      </c>
      <c r="G284" s="725" t="s">
        <v>4296</v>
      </c>
      <c r="H284" s="725" t="s">
        <v>4297</v>
      </c>
      <c r="I284" s="727">
        <v>0.5033333333333333</v>
      </c>
      <c r="J284" s="727">
        <v>4300</v>
      </c>
      <c r="K284" s="728">
        <v>2162</v>
      </c>
    </row>
    <row r="285" spans="1:11" ht="14.4" customHeight="1" x14ac:dyDescent="0.3">
      <c r="A285" s="723" t="s">
        <v>561</v>
      </c>
      <c r="B285" s="724" t="s">
        <v>2111</v>
      </c>
      <c r="C285" s="725" t="s">
        <v>574</v>
      </c>
      <c r="D285" s="726" t="s">
        <v>575</v>
      </c>
      <c r="E285" s="725" t="s">
        <v>4824</v>
      </c>
      <c r="F285" s="726" t="s">
        <v>4825</v>
      </c>
      <c r="G285" s="725" t="s">
        <v>4300</v>
      </c>
      <c r="H285" s="725" t="s">
        <v>4301</v>
      </c>
      <c r="I285" s="727">
        <v>1.8</v>
      </c>
      <c r="J285" s="727">
        <v>200</v>
      </c>
      <c r="K285" s="728">
        <v>360</v>
      </c>
    </row>
    <row r="286" spans="1:11" ht="14.4" customHeight="1" x14ac:dyDescent="0.3">
      <c r="A286" s="723" t="s">
        <v>561</v>
      </c>
      <c r="B286" s="724" t="s">
        <v>2111</v>
      </c>
      <c r="C286" s="725" t="s">
        <v>574</v>
      </c>
      <c r="D286" s="726" t="s">
        <v>575</v>
      </c>
      <c r="E286" s="725" t="s">
        <v>4824</v>
      </c>
      <c r="F286" s="726" t="s">
        <v>4825</v>
      </c>
      <c r="G286" s="725" t="s">
        <v>4462</v>
      </c>
      <c r="H286" s="725" t="s">
        <v>4463</v>
      </c>
      <c r="I286" s="727">
        <v>4</v>
      </c>
      <c r="J286" s="727">
        <v>100</v>
      </c>
      <c r="K286" s="728">
        <v>400.02</v>
      </c>
    </row>
    <row r="287" spans="1:11" ht="14.4" customHeight="1" x14ac:dyDescent="0.3">
      <c r="A287" s="723" t="s">
        <v>561</v>
      </c>
      <c r="B287" s="724" t="s">
        <v>2111</v>
      </c>
      <c r="C287" s="725" t="s">
        <v>574</v>
      </c>
      <c r="D287" s="726" t="s">
        <v>575</v>
      </c>
      <c r="E287" s="725" t="s">
        <v>4826</v>
      </c>
      <c r="F287" s="726" t="s">
        <v>4827</v>
      </c>
      <c r="G287" s="725" t="s">
        <v>4302</v>
      </c>
      <c r="H287" s="725" t="s">
        <v>4303</v>
      </c>
      <c r="I287" s="727">
        <v>0.69</v>
      </c>
      <c r="J287" s="727">
        <v>11000</v>
      </c>
      <c r="K287" s="728">
        <v>7590</v>
      </c>
    </row>
    <row r="288" spans="1:11" ht="14.4" customHeight="1" x14ac:dyDescent="0.3">
      <c r="A288" s="723" t="s">
        <v>561</v>
      </c>
      <c r="B288" s="724" t="s">
        <v>2111</v>
      </c>
      <c r="C288" s="725" t="s">
        <v>574</v>
      </c>
      <c r="D288" s="726" t="s">
        <v>575</v>
      </c>
      <c r="E288" s="725" t="s">
        <v>4826</v>
      </c>
      <c r="F288" s="726" t="s">
        <v>4827</v>
      </c>
      <c r="G288" s="725" t="s">
        <v>4306</v>
      </c>
      <c r="H288" s="725" t="s">
        <v>4307</v>
      </c>
      <c r="I288" s="727">
        <v>0.69</v>
      </c>
      <c r="J288" s="727">
        <v>4000</v>
      </c>
      <c r="K288" s="728">
        <v>2760</v>
      </c>
    </row>
    <row r="289" spans="1:11" ht="14.4" customHeight="1" x14ac:dyDescent="0.3">
      <c r="A289" s="723" t="s">
        <v>561</v>
      </c>
      <c r="B289" s="724" t="s">
        <v>2111</v>
      </c>
      <c r="C289" s="725" t="s">
        <v>574</v>
      </c>
      <c r="D289" s="726" t="s">
        <v>575</v>
      </c>
      <c r="E289" s="725" t="s">
        <v>4830</v>
      </c>
      <c r="F289" s="726" t="s">
        <v>4831</v>
      </c>
      <c r="G289" s="725" t="s">
        <v>4464</v>
      </c>
      <c r="H289" s="725" t="s">
        <v>4465</v>
      </c>
      <c r="I289" s="727">
        <v>15.61</v>
      </c>
      <c r="J289" s="727">
        <v>24</v>
      </c>
      <c r="K289" s="728">
        <v>374.64</v>
      </c>
    </row>
    <row r="290" spans="1:11" ht="14.4" customHeight="1" x14ac:dyDescent="0.3">
      <c r="A290" s="723" t="s">
        <v>561</v>
      </c>
      <c r="B290" s="724" t="s">
        <v>2111</v>
      </c>
      <c r="C290" s="725" t="s">
        <v>577</v>
      </c>
      <c r="D290" s="726" t="s">
        <v>578</v>
      </c>
      <c r="E290" s="725" t="s">
        <v>4816</v>
      </c>
      <c r="F290" s="726" t="s">
        <v>4817</v>
      </c>
      <c r="G290" s="725" t="s">
        <v>4466</v>
      </c>
      <c r="H290" s="725" t="s">
        <v>4467</v>
      </c>
      <c r="I290" s="727">
        <v>4.3</v>
      </c>
      <c r="J290" s="727">
        <v>24</v>
      </c>
      <c r="K290" s="728">
        <v>103.2</v>
      </c>
    </row>
    <row r="291" spans="1:11" ht="14.4" customHeight="1" x14ac:dyDescent="0.3">
      <c r="A291" s="723" t="s">
        <v>561</v>
      </c>
      <c r="B291" s="724" t="s">
        <v>2111</v>
      </c>
      <c r="C291" s="725" t="s">
        <v>577</v>
      </c>
      <c r="D291" s="726" t="s">
        <v>578</v>
      </c>
      <c r="E291" s="725" t="s">
        <v>4816</v>
      </c>
      <c r="F291" s="726" t="s">
        <v>4817</v>
      </c>
      <c r="G291" s="725" t="s">
        <v>4116</v>
      </c>
      <c r="H291" s="725" t="s">
        <v>4117</v>
      </c>
      <c r="I291" s="727">
        <v>2.5049999999999999</v>
      </c>
      <c r="J291" s="727">
        <v>180</v>
      </c>
      <c r="K291" s="728">
        <v>450.6</v>
      </c>
    </row>
    <row r="292" spans="1:11" ht="14.4" customHeight="1" x14ac:dyDescent="0.3">
      <c r="A292" s="723" t="s">
        <v>561</v>
      </c>
      <c r="B292" s="724" t="s">
        <v>2111</v>
      </c>
      <c r="C292" s="725" t="s">
        <v>577</v>
      </c>
      <c r="D292" s="726" t="s">
        <v>578</v>
      </c>
      <c r="E292" s="725" t="s">
        <v>4816</v>
      </c>
      <c r="F292" s="726" t="s">
        <v>4817</v>
      </c>
      <c r="G292" s="725" t="s">
        <v>4322</v>
      </c>
      <c r="H292" s="725" t="s">
        <v>4323</v>
      </c>
      <c r="I292" s="727">
        <v>3.2649999999999997</v>
      </c>
      <c r="J292" s="727">
        <v>180</v>
      </c>
      <c r="K292" s="728">
        <v>587.4</v>
      </c>
    </row>
    <row r="293" spans="1:11" ht="14.4" customHeight="1" x14ac:dyDescent="0.3">
      <c r="A293" s="723" t="s">
        <v>561</v>
      </c>
      <c r="B293" s="724" t="s">
        <v>2111</v>
      </c>
      <c r="C293" s="725" t="s">
        <v>577</v>
      </c>
      <c r="D293" s="726" t="s">
        <v>578</v>
      </c>
      <c r="E293" s="725" t="s">
        <v>4816</v>
      </c>
      <c r="F293" s="726" t="s">
        <v>4817</v>
      </c>
      <c r="G293" s="725" t="s">
        <v>4468</v>
      </c>
      <c r="H293" s="725" t="s">
        <v>4469</v>
      </c>
      <c r="I293" s="727">
        <v>0.5</v>
      </c>
      <c r="J293" s="727">
        <v>200</v>
      </c>
      <c r="K293" s="728">
        <v>100</v>
      </c>
    </row>
    <row r="294" spans="1:11" ht="14.4" customHeight="1" x14ac:dyDescent="0.3">
      <c r="A294" s="723" t="s">
        <v>561</v>
      </c>
      <c r="B294" s="724" t="s">
        <v>2111</v>
      </c>
      <c r="C294" s="725" t="s">
        <v>577</v>
      </c>
      <c r="D294" s="726" t="s">
        <v>578</v>
      </c>
      <c r="E294" s="725" t="s">
        <v>4816</v>
      </c>
      <c r="F294" s="726" t="s">
        <v>4817</v>
      </c>
      <c r="G294" s="725" t="s">
        <v>4118</v>
      </c>
      <c r="H294" s="725" t="s">
        <v>4119</v>
      </c>
      <c r="I294" s="727">
        <v>0.42</v>
      </c>
      <c r="J294" s="727">
        <v>200</v>
      </c>
      <c r="K294" s="728">
        <v>84</v>
      </c>
    </row>
    <row r="295" spans="1:11" ht="14.4" customHeight="1" x14ac:dyDescent="0.3">
      <c r="A295" s="723" t="s">
        <v>561</v>
      </c>
      <c r="B295" s="724" t="s">
        <v>2111</v>
      </c>
      <c r="C295" s="725" t="s">
        <v>577</v>
      </c>
      <c r="D295" s="726" t="s">
        <v>578</v>
      </c>
      <c r="E295" s="725" t="s">
        <v>4816</v>
      </c>
      <c r="F295" s="726" t="s">
        <v>4817</v>
      </c>
      <c r="G295" s="725" t="s">
        <v>4328</v>
      </c>
      <c r="H295" s="725" t="s">
        <v>4329</v>
      </c>
      <c r="I295" s="727">
        <v>28.74</v>
      </c>
      <c r="J295" s="727">
        <v>16</v>
      </c>
      <c r="K295" s="728">
        <v>459.84</v>
      </c>
    </row>
    <row r="296" spans="1:11" ht="14.4" customHeight="1" x14ac:dyDescent="0.3">
      <c r="A296" s="723" t="s">
        <v>561</v>
      </c>
      <c r="B296" s="724" t="s">
        <v>2111</v>
      </c>
      <c r="C296" s="725" t="s">
        <v>577</v>
      </c>
      <c r="D296" s="726" t="s">
        <v>578</v>
      </c>
      <c r="E296" s="725" t="s">
        <v>4816</v>
      </c>
      <c r="F296" s="726" t="s">
        <v>4817</v>
      </c>
      <c r="G296" s="725" t="s">
        <v>4470</v>
      </c>
      <c r="H296" s="725" t="s">
        <v>4471</v>
      </c>
      <c r="I296" s="727">
        <v>2.0499999999999998</v>
      </c>
      <c r="J296" s="727">
        <v>400</v>
      </c>
      <c r="K296" s="728">
        <v>820.19</v>
      </c>
    </row>
    <row r="297" spans="1:11" ht="14.4" customHeight="1" x14ac:dyDescent="0.3">
      <c r="A297" s="723" t="s">
        <v>561</v>
      </c>
      <c r="B297" s="724" t="s">
        <v>2111</v>
      </c>
      <c r="C297" s="725" t="s">
        <v>577</v>
      </c>
      <c r="D297" s="726" t="s">
        <v>578</v>
      </c>
      <c r="E297" s="725" t="s">
        <v>4816</v>
      </c>
      <c r="F297" s="726" t="s">
        <v>4817</v>
      </c>
      <c r="G297" s="725" t="s">
        <v>4410</v>
      </c>
      <c r="H297" s="725" t="s">
        <v>4411</v>
      </c>
      <c r="I297" s="727">
        <v>86.38</v>
      </c>
      <c r="J297" s="727">
        <v>10</v>
      </c>
      <c r="K297" s="728">
        <v>863.8</v>
      </c>
    </row>
    <row r="298" spans="1:11" ht="14.4" customHeight="1" x14ac:dyDescent="0.3">
      <c r="A298" s="723" t="s">
        <v>561</v>
      </c>
      <c r="B298" s="724" t="s">
        <v>2111</v>
      </c>
      <c r="C298" s="725" t="s">
        <v>577</v>
      </c>
      <c r="D298" s="726" t="s">
        <v>578</v>
      </c>
      <c r="E298" s="725" t="s">
        <v>4816</v>
      </c>
      <c r="F298" s="726" t="s">
        <v>4817</v>
      </c>
      <c r="G298" s="725" t="s">
        <v>4472</v>
      </c>
      <c r="H298" s="725" t="s">
        <v>4473</v>
      </c>
      <c r="I298" s="727">
        <v>2.74</v>
      </c>
      <c r="J298" s="727">
        <v>5000</v>
      </c>
      <c r="K298" s="728">
        <v>13679.84</v>
      </c>
    </row>
    <row r="299" spans="1:11" ht="14.4" customHeight="1" x14ac:dyDescent="0.3">
      <c r="A299" s="723" t="s">
        <v>561</v>
      </c>
      <c r="B299" s="724" t="s">
        <v>2111</v>
      </c>
      <c r="C299" s="725" t="s">
        <v>577</v>
      </c>
      <c r="D299" s="726" t="s">
        <v>578</v>
      </c>
      <c r="E299" s="725" t="s">
        <v>4816</v>
      </c>
      <c r="F299" s="726" t="s">
        <v>4817</v>
      </c>
      <c r="G299" s="725" t="s">
        <v>4342</v>
      </c>
      <c r="H299" s="725" t="s">
        <v>4343</v>
      </c>
      <c r="I299" s="727">
        <v>30.18</v>
      </c>
      <c r="J299" s="727">
        <v>25</v>
      </c>
      <c r="K299" s="728">
        <v>754.5</v>
      </c>
    </row>
    <row r="300" spans="1:11" ht="14.4" customHeight="1" x14ac:dyDescent="0.3">
      <c r="A300" s="723" t="s">
        <v>561</v>
      </c>
      <c r="B300" s="724" t="s">
        <v>2111</v>
      </c>
      <c r="C300" s="725" t="s">
        <v>577</v>
      </c>
      <c r="D300" s="726" t="s">
        <v>578</v>
      </c>
      <c r="E300" s="725" t="s">
        <v>4816</v>
      </c>
      <c r="F300" s="726" t="s">
        <v>4817</v>
      </c>
      <c r="G300" s="725" t="s">
        <v>4474</v>
      </c>
      <c r="H300" s="725" t="s">
        <v>4475</v>
      </c>
      <c r="I300" s="727">
        <v>1.49</v>
      </c>
      <c r="J300" s="727">
        <v>500</v>
      </c>
      <c r="K300" s="728">
        <v>745</v>
      </c>
    </row>
    <row r="301" spans="1:11" ht="14.4" customHeight="1" x14ac:dyDescent="0.3">
      <c r="A301" s="723" t="s">
        <v>561</v>
      </c>
      <c r="B301" s="724" t="s">
        <v>2111</v>
      </c>
      <c r="C301" s="725" t="s">
        <v>577</v>
      </c>
      <c r="D301" s="726" t="s">
        <v>578</v>
      </c>
      <c r="E301" s="725" t="s">
        <v>4816</v>
      </c>
      <c r="F301" s="726" t="s">
        <v>4817</v>
      </c>
      <c r="G301" s="725" t="s">
        <v>4344</v>
      </c>
      <c r="H301" s="725" t="s">
        <v>4345</v>
      </c>
      <c r="I301" s="727">
        <v>1.38</v>
      </c>
      <c r="J301" s="727">
        <v>50</v>
      </c>
      <c r="K301" s="728">
        <v>69</v>
      </c>
    </row>
    <row r="302" spans="1:11" ht="14.4" customHeight="1" x14ac:dyDescent="0.3">
      <c r="A302" s="723" t="s">
        <v>561</v>
      </c>
      <c r="B302" s="724" t="s">
        <v>2111</v>
      </c>
      <c r="C302" s="725" t="s">
        <v>577</v>
      </c>
      <c r="D302" s="726" t="s">
        <v>578</v>
      </c>
      <c r="E302" s="725" t="s">
        <v>4816</v>
      </c>
      <c r="F302" s="726" t="s">
        <v>4817</v>
      </c>
      <c r="G302" s="725" t="s">
        <v>4126</v>
      </c>
      <c r="H302" s="725" t="s">
        <v>4127</v>
      </c>
      <c r="I302" s="727">
        <v>0.67</v>
      </c>
      <c r="J302" s="727">
        <v>300</v>
      </c>
      <c r="K302" s="728">
        <v>201</v>
      </c>
    </row>
    <row r="303" spans="1:11" ht="14.4" customHeight="1" x14ac:dyDescent="0.3">
      <c r="A303" s="723" t="s">
        <v>561</v>
      </c>
      <c r="B303" s="724" t="s">
        <v>2111</v>
      </c>
      <c r="C303" s="725" t="s">
        <v>577</v>
      </c>
      <c r="D303" s="726" t="s">
        <v>578</v>
      </c>
      <c r="E303" s="725" t="s">
        <v>4816</v>
      </c>
      <c r="F303" s="726" t="s">
        <v>4817</v>
      </c>
      <c r="G303" s="725" t="s">
        <v>4346</v>
      </c>
      <c r="H303" s="725" t="s">
        <v>4347</v>
      </c>
      <c r="I303" s="727">
        <v>0.44</v>
      </c>
      <c r="J303" s="727">
        <v>2000</v>
      </c>
      <c r="K303" s="728">
        <v>880</v>
      </c>
    </row>
    <row r="304" spans="1:11" ht="14.4" customHeight="1" x14ac:dyDescent="0.3">
      <c r="A304" s="723" t="s">
        <v>561</v>
      </c>
      <c r="B304" s="724" t="s">
        <v>2111</v>
      </c>
      <c r="C304" s="725" t="s">
        <v>577</v>
      </c>
      <c r="D304" s="726" t="s">
        <v>578</v>
      </c>
      <c r="E304" s="725" t="s">
        <v>4816</v>
      </c>
      <c r="F304" s="726" t="s">
        <v>4817</v>
      </c>
      <c r="G304" s="725" t="s">
        <v>4476</v>
      </c>
      <c r="H304" s="725" t="s">
        <v>4477</v>
      </c>
      <c r="I304" s="727">
        <v>0.97333333333333327</v>
      </c>
      <c r="J304" s="727">
        <v>5000</v>
      </c>
      <c r="K304" s="728">
        <v>4870</v>
      </c>
    </row>
    <row r="305" spans="1:11" ht="14.4" customHeight="1" x14ac:dyDescent="0.3">
      <c r="A305" s="723" t="s">
        <v>561</v>
      </c>
      <c r="B305" s="724" t="s">
        <v>2111</v>
      </c>
      <c r="C305" s="725" t="s">
        <v>577</v>
      </c>
      <c r="D305" s="726" t="s">
        <v>578</v>
      </c>
      <c r="E305" s="725" t="s">
        <v>4816</v>
      </c>
      <c r="F305" s="726" t="s">
        <v>4817</v>
      </c>
      <c r="G305" s="725" t="s">
        <v>4478</v>
      </c>
      <c r="H305" s="725" t="s">
        <v>4479</v>
      </c>
      <c r="I305" s="727">
        <v>0.59</v>
      </c>
      <c r="J305" s="727">
        <v>5500</v>
      </c>
      <c r="K305" s="728">
        <v>3245</v>
      </c>
    </row>
    <row r="306" spans="1:11" ht="14.4" customHeight="1" x14ac:dyDescent="0.3">
      <c r="A306" s="723" t="s">
        <v>561</v>
      </c>
      <c r="B306" s="724" t="s">
        <v>2111</v>
      </c>
      <c r="C306" s="725" t="s">
        <v>577</v>
      </c>
      <c r="D306" s="726" t="s">
        <v>578</v>
      </c>
      <c r="E306" s="725" t="s">
        <v>4816</v>
      </c>
      <c r="F306" s="726" t="s">
        <v>4817</v>
      </c>
      <c r="G306" s="725" t="s">
        <v>4480</v>
      </c>
      <c r="H306" s="725" t="s">
        <v>4481</v>
      </c>
      <c r="I306" s="727">
        <v>13.16</v>
      </c>
      <c r="J306" s="727">
        <v>48</v>
      </c>
      <c r="K306" s="728">
        <v>631.67999999999995</v>
      </c>
    </row>
    <row r="307" spans="1:11" ht="14.4" customHeight="1" x14ac:dyDescent="0.3">
      <c r="A307" s="723" t="s">
        <v>561</v>
      </c>
      <c r="B307" s="724" t="s">
        <v>2111</v>
      </c>
      <c r="C307" s="725" t="s">
        <v>577</v>
      </c>
      <c r="D307" s="726" t="s">
        <v>578</v>
      </c>
      <c r="E307" s="725" t="s">
        <v>4816</v>
      </c>
      <c r="F307" s="726" t="s">
        <v>4817</v>
      </c>
      <c r="G307" s="725" t="s">
        <v>4414</v>
      </c>
      <c r="H307" s="725" t="s">
        <v>4415</v>
      </c>
      <c r="I307" s="727">
        <v>26.37</v>
      </c>
      <c r="J307" s="727">
        <v>48</v>
      </c>
      <c r="K307" s="728">
        <v>1265.72</v>
      </c>
    </row>
    <row r="308" spans="1:11" ht="14.4" customHeight="1" x14ac:dyDescent="0.3">
      <c r="A308" s="723" t="s">
        <v>561</v>
      </c>
      <c r="B308" s="724" t="s">
        <v>2111</v>
      </c>
      <c r="C308" s="725" t="s">
        <v>577</v>
      </c>
      <c r="D308" s="726" t="s">
        <v>578</v>
      </c>
      <c r="E308" s="725" t="s">
        <v>4816</v>
      </c>
      <c r="F308" s="726" t="s">
        <v>4817</v>
      </c>
      <c r="G308" s="725" t="s">
        <v>4148</v>
      </c>
      <c r="H308" s="725" t="s">
        <v>4149</v>
      </c>
      <c r="I308" s="727">
        <v>140.35</v>
      </c>
      <c r="J308" s="727">
        <v>10</v>
      </c>
      <c r="K308" s="728">
        <v>1403.5</v>
      </c>
    </row>
    <row r="309" spans="1:11" ht="14.4" customHeight="1" x14ac:dyDescent="0.3">
      <c r="A309" s="723" t="s">
        <v>561</v>
      </c>
      <c r="B309" s="724" t="s">
        <v>2111</v>
      </c>
      <c r="C309" s="725" t="s">
        <v>577</v>
      </c>
      <c r="D309" s="726" t="s">
        <v>578</v>
      </c>
      <c r="E309" s="725" t="s">
        <v>4816</v>
      </c>
      <c r="F309" s="726" t="s">
        <v>4817</v>
      </c>
      <c r="G309" s="725" t="s">
        <v>4482</v>
      </c>
      <c r="H309" s="725" t="s">
        <v>4483</v>
      </c>
      <c r="I309" s="727">
        <v>15.64</v>
      </c>
      <c r="J309" s="727">
        <v>10</v>
      </c>
      <c r="K309" s="728">
        <v>156.4</v>
      </c>
    </row>
    <row r="310" spans="1:11" ht="14.4" customHeight="1" x14ac:dyDescent="0.3">
      <c r="A310" s="723" t="s">
        <v>561</v>
      </c>
      <c r="B310" s="724" t="s">
        <v>2111</v>
      </c>
      <c r="C310" s="725" t="s">
        <v>577</v>
      </c>
      <c r="D310" s="726" t="s">
        <v>578</v>
      </c>
      <c r="E310" s="725" t="s">
        <v>4816</v>
      </c>
      <c r="F310" s="726" t="s">
        <v>4817</v>
      </c>
      <c r="G310" s="725" t="s">
        <v>4484</v>
      </c>
      <c r="H310" s="725" t="s">
        <v>4485</v>
      </c>
      <c r="I310" s="727">
        <v>10.52</v>
      </c>
      <c r="J310" s="727">
        <v>1</v>
      </c>
      <c r="K310" s="728">
        <v>10.52</v>
      </c>
    </row>
    <row r="311" spans="1:11" ht="14.4" customHeight="1" x14ac:dyDescent="0.3">
      <c r="A311" s="723" t="s">
        <v>561</v>
      </c>
      <c r="B311" s="724" t="s">
        <v>2111</v>
      </c>
      <c r="C311" s="725" t="s">
        <v>577</v>
      </c>
      <c r="D311" s="726" t="s">
        <v>578</v>
      </c>
      <c r="E311" s="725" t="s">
        <v>4816</v>
      </c>
      <c r="F311" s="726" t="s">
        <v>4817</v>
      </c>
      <c r="G311" s="725" t="s">
        <v>4486</v>
      </c>
      <c r="H311" s="725" t="s">
        <v>4487</v>
      </c>
      <c r="I311" s="727">
        <v>100.38</v>
      </c>
      <c r="J311" s="727">
        <v>2</v>
      </c>
      <c r="K311" s="728">
        <v>200.76</v>
      </c>
    </row>
    <row r="312" spans="1:11" ht="14.4" customHeight="1" x14ac:dyDescent="0.3">
      <c r="A312" s="723" t="s">
        <v>561</v>
      </c>
      <c r="B312" s="724" t="s">
        <v>2111</v>
      </c>
      <c r="C312" s="725" t="s">
        <v>577</v>
      </c>
      <c r="D312" s="726" t="s">
        <v>578</v>
      </c>
      <c r="E312" s="725" t="s">
        <v>4816</v>
      </c>
      <c r="F312" s="726" t="s">
        <v>4817</v>
      </c>
      <c r="G312" s="725" t="s">
        <v>4488</v>
      </c>
      <c r="H312" s="725" t="s">
        <v>4489</v>
      </c>
      <c r="I312" s="727">
        <v>1.82</v>
      </c>
      <c r="J312" s="727">
        <v>1200</v>
      </c>
      <c r="K312" s="728">
        <v>2185</v>
      </c>
    </row>
    <row r="313" spans="1:11" ht="14.4" customHeight="1" x14ac:dyDescent="0.3">
      <c r="A313" s="723" t="s">
        <v>561</v>
      </c>
      <c r="B313" s="724" t="s">
        <v>2111</v>
      </c>
      <c r="C313" s="725" t="s">
        <v>577</v>
      </c>
      <c r="D313" s="726" t="s">
        <v>578</v>
      </c>
      <c r="E313" s="725" t="s">
        <v>4816</v>
      </c>
      <c r="F313" s="726" t="s">
        <v>4817</v>
      </c>
      <c r="G313" s="725" t="s">
        <v>4490</v>
      </c>
      <c r="H313" s="725" t="s">
        <v>4491</v>
      </c>
      <c r="I313" s="727">
        <v>10.23</v>
      </c>
      <c r="J313" s="727">
        <v>20</v>
      </c>
      <c r="K313" s="728">
        <v>204.7</v>
      </c>
    </row>
    <row r="314" spans="1:11" ht="14.4" customHeight="1" x14ac:dyDescent="0.3">
      <c r="A314" s="723" t="s">
        <v>561</v>
      </c>
      <c r="B314" s="724" t="s">
        <v>2111</v>
      </c>
      <c r="C314" s="725" t="s">
        <v>577</v>
      </c>
      <c r="D314" s="726" t="s">
        <v>578</v>
      </c>
      <c r="E314" s="725" t="s">
        <v>4816</v>
      </c>
      <c r="F314" s="726" t="s">
        <v>4817</v>
      </c>
      <c r="G314" s="725" t="s">
        <v>4426</v>
      </c>
      <c r="H314" s="725" t="s">
        <v>4427</v>
      </c>
      <c r="I314" s="727">
        <v>510.12</v>
      </c>
      <c r="J314" s="727">
        <v>1</v>
      </c>
      <c r="K314" s="728">
        <v>510.12</v>
      </c>
    </row>
    <row r="315" spans="1:11" ht="14.4" customHeight="1" x14ac:dyDescent="0.3">
      <c r="A315" s="723" t="s">
        <v>561</v>
      </c>
      <c r="B315" s="724" t="s">
        <v>2111</v>
      </c>
      <c r="C315" s="725" t="s">
        <v>577</v>
      </c>
      <c r="D315" s="726" t="s">
        <v>578</v>
      </c>
      <c r="E315" s="725" t="s">
        <v>4816</v>
      </c>
      <c r="F315" s="726" t="s">
        <v>4817</v>
      </c>
      <c r="G315" s="725" t="s">
        <v>4492</v>
      </c>
      <c r="H315" s="725" t="s">
        <v>4493</v>
      </c>
      <c r="I315" s="727">
        <v>16.68</v>
      </c>
      <c r="J315" s="727">
        <v>20</v>
      </c>
      <c r="K315" s="728">
        <v>333.5</v>
      </c>
    </row>
    <row r="316" spans="1:11" ht="14.4" customHeight="1" x14ac:dyDescent="0.3">
      <c r="A316" s="723" t="s">
        <v>561</v>
      </c>
      <c r="B316" s="724" t="s">
        <v>2111</v>
      </c>
      <c r="C316" s="725" t="s">
        <v>577</v>
      </c>
      <c r="D316" s="726" t="s">
        <v>578</v>
      </c>
      <c r="E316" s="725" t="s">
        <v>4816</v>
      </c>
      <c r="F316" s="726" t="s">
        <v>4817</v>
      </c>
      <c r="G316" s="725" t="s">
        <v>4428</v>
      </c>
      <c r="H316" s="725" t="s">
        <v>4429</v>
      </c>
      <c r="I316" s="727">
        <v>37.090000000000003</v>
      </c>
      <c r="J316" s="727">
        <v>100</v>
      </c>
      <c r="K316" s="728">
        <v>3708.75</v>
      </c>
    </row>
    <row r="317" spans="1:11" ht="14.4" customHeight="1" x14ac:dyDescent="0.3">
      <c r="A317" s="723" t="s">
        <v>561</v>
      </c>
      <c r="B317" s="724" t="s">
        <v>2111</v>
      </c>
      <c r="C317" s="725" t="s">
        <v>577</v>
      </c>
      <c r="D317" s="726" t="s">
        <v>578</v>
      </c>
      <c r="E317" s="725" t="s">
        <v>4818</v>
      </c>
      <c r="F317" s="726" t="s">
        <v>4819</v>
      </c>
      <c r="G317" s="725" t="s">
        <v>4174</v>
      </c>
      <c r="H317" s="725" t="s">
        <v>4175</v>
      </c>
      <c r="I317" s="727">
        <v>1.0900000000000001</v>
      </c>
      <c r="J317" s="727">
        <v>500</v>
      </c>
      <c r="K317" s="728">
        <v>545</v>
      </c>
    </row>
    <row r="318" spans="1:11" ht="14.4" customHeight="1" x14ac:dyDescent="0.3">
      <c r="A318" s="723" t="s">
        <v>561</v>
      </c>
      <c r="B318" s="724" t="s">
        <v>2111</v>
      </c>
      <c r="C318" s="725" t="s">
        <v>577</v>
      </c>
      <c r="D318" s="726" t="s">
        <v>578</v>
      </c>
      <c r="E318" s="725" t="s">
        <v>4818</v>
      </c>
      <c r="F318" s="726" t="s">
        <v>4819</v>
      </c>
      <c r="G318" s="725" t="s">
        <v>4176</v>
      </c>
      <c r="H318" s="725" t="s">
        <v>4177</v>
      </c>
      <c r="I318" s="727">
        <v>1.67</v>
      </c>
      <c r="J318" s="727">
        <v>100</v>
      </c>
      <c r="K318" s="728">
        <v>167</v>
      </c>
    </row>
    <row r="319" spans="1:11" ht="14.4" customHeight="1" x14ac:dyDescent="0.3">
      <c r="A319" s="723" t="s">
        <v>561</v>
      </c>
      <c r="B319" s="724" t="s">
        <v>2111</v>
      </c>
      <c r="C319" s="725" t="s">
        <v>577</v>
      </c>
      <c r="D319" s="726" t="s">
        <v>578</v>
      </c>
      <c r="E319" s="725" t="s">
        <v>4818</v>
      </c>
      <c r="F319" s="726" t="s">
        <v>4819</v>
      </c>
      <c r="G319" s="725" t="s">
        <v>4178</v>
      </c>
      <c r="H319" s="725" t="s">
        <v>4179</v>
      </c>
      <c r="I319" s="727">
        <v>0.48</v>
      </c>
      <c r="J319" s="727">
        <v>200</v>
      </c>
      <c r="K319" s="728">
        <v>96</v>
      </c>
    </row>
    <row r="320" spans="1:11" ht="14.4" customHeight="1" x14ac:dyDescent="0.3">
      <c r="A320" s="723" t="s">
        <v>561</v>
      </c>
      <c r="B320" s="724" t="s">
        <v>2111</v>
      </c>
      <c r="C320" s="725" t="s">
        <v>577</v>
      </c>
      <c r="D320" s="726" t="s">
        <v>578</v>
      </c>
      <c r="E320" s="725" t="s">
        <v>4818</v>
      </c>
      <c r="F320" s="726" t="s">
        <v>4819</v>
      </c>
      <c r="G320" s="725" t="s">
        <v>4180</v>
      </c>
      <c r="H320" s="725" t="s">
        <v>4181</v>
      </c>
      <c r="I320" s="727">
        <v>0.67</v>
      </c>
      <c r="J320" s="727">
        <v>400</v>
      </c>
      <c r="K320" s="728">
        <v>268</v>
      </c>
    </row>
    <row r="321" spans="1:11" ht="14.4" customHeight="1" x14ac:dyDescent="0.3">
      <c r="A321" s="723" t="s">
        <v>561</v>
      </c>
      <c r="B321" s="724" t="s">
        <v>2111</v>
      </c>
      <c r="C321" s="725" t="s">
        <v>577</v>
      </c>
      <c r="D321" s="726" t="s">
        <v>578</v>
      </c>
      <c r="E321" s="725" t="s">
        <v>4818</v>
      </c>
      <c r="F321" s="726" t="s">
        <v>4819</v>
      </c>
      <c r="G321" s="725" t="s">
        <v>4198</v>
      </c>
      <c r="H321" s="725" t="s">
        <v>4199</v>
      </c>
      <c r="I321" s="727">
        <v>2.37</v>
      </c>
      <c r="J321" s="727">
        <v>10</v>
      </c>
      <c r="K321" s="728">
        <v>23.7</v>
      </c>
    </row>
    <row r="322" spans="1:11" ht="14.4" customHeight="1" x14ac:dyDescent="0.3">
      <c r="A322" s="723" t="s">
        <v>561</v>
      </c>
      <c r="B322" s="724" t="s">
        <v>2111</v>
      </c>
      <c r="C322" s="725" t="s">
        <v>577</v>
      </c>
      <c r="D322" s="726" t="s">
        <v>578</v>
      </c>
      <c r="E322" s="725" t="s">
        <v>4818</v>
      </c>
      <c r="F322" s="726" t="s">
        <v>4819</v>
      </c>
      <c r="G322" s="725" t="s">
        <v>4200</v>
      </c>
      <c r="H322" s="725" t="s">
        <v>4201</v>
      </c>
      <c r="I322" s="727">
        <v>1.98</v>
      </c>
      <c r="J322" s="727">
        <v>150</v>
      </c>
      <c r="K322" s="728">
        <v>297</v>
      </c>
    </row>
    <row r="323" spans="1:11" ht="14.4" customHeight="1" x14ac:dyDescent="0.3">
      <c r="A323" s="723" t="s">
        <v>561</v>
      </c>
      <c r="B323" s="724" t="s">
        <v>2111</v>
      </c>
      <c r="C323" s="725" t="s">
        <v>577</v>
      </c>
      <c r="D323" s="726" t="s">
        <v>578</v>
      </c>
      <c r="E323" s="725" t="s">
        <v>4818</v>
      </c>
      <c r="F323" s="726" t="s">
        <v>4819</v>
      </c>
      <c r="G323" s="725" t="s">
        <v>4202</v>
      </c>
      <c r="H323" s="725" t="s">
        <v>4203</v>
      </c>
      <c r="I323" s="727">
        <v>2.0433333333333334</v>
      </c>
      <c r="J323" s="727">
        <v>300</v>
      </c>
      <c r="K323" s="728">
        <v>613</v>
      </c>
    </row>
    <row r="324" spans="1:11" ht="14.4" customHeight="1" x14ac:dyDescent="0.3">
      <c r="A324" s="723" t="s">
        <v>561</v>
      </c>
      <c r="B324" s="724" t="s">
        <v>2111</v>
      </c>
      <c r="C324" s="725" t="s">
        <v>577</v>
      </c>
      <c r="D324" s="726" t="s">
        <v>578</v>
      </c>
      <c r="E324" s="725" t="s">
        <v>4818</v>
      </c>
      <c r="F324" s="726" t="s">
        <v>4819</v>
      </c>
      <c r="G324" s="725" t="s">
        <v>4494</v>
      </c>
      <c r="H324" s="725" t="s">
        <v>4495</v>
      </c>
      <c r="I324" s="727">
        <v>2.0299999999999998</v>
      </c>
      <c r="J324" s="727">
        <v>50</v>
      </c>
      <c r="K324" s="728">
        <v>101.5</v>
      </c>
    </row>
    <row r="325" spans="1:11" ht="14.4" customHeight="1" x14ac:dyDescent="0.3">
      <c r="A325" s="723" t="s">
        <v>561</v>
      </c>
      <c r="B325" s="724" t="s">
        <v>2111</v>
      </c>
      <c r="C325" s="725" t="s">
        <v>577</v>
      </c>
      <c r="D325" s="726" t="s">
        <v>578</v>
      </c>
      <c r="E325" s="725" t="s">
        <v>4818</v>
      </c>
      <c r="F325" s="726" t="s">
        <v>4819</v>
      </c>
      <c r="G325" s="725" t="s">
        <v>4204</v>
      </c>
      <c r="H325" s="725" t="s">
        <v>4205</v>
      </c>
      <c r="I325" s="727">
        <v>3.1</v>
      </c>
      <c r="J325" s="727">
        <v>50</v>
      </c>
      <c r="K325" s="728">
        <v>155</v>
      </c>
    </row>
    <row r="326" spans="1:11" ht="14.4" customHeight="1" x14ac:dyDescent="0.3">
      <c r="A326" s="723" t="s">
        <v>561</v>
      </c>
      <c r="B326" s="724" t="s">
        <v>2111</v>
      </c>
      <c r="C326" s="725" t="s">
        <v>577</v>
      </c>
      <c r="D326" s="726" t="s">
        <v>578</v>
      </c>
      <c r="E326" s="725" t="s">
        <v>4818</v>
      </c>
      <c r="F326" s="726" t="s">
        <v>4819</v>
      </c>
      <c r="G326" s="725" t="s">
        <v>4206</v>
      </c>
      <c r="H326" s="725" t="s">
        <v>4207</v>
      </c>
      <c r="I326" s="727">
        <v>1.3333333333333334E-2</v>
      </c>
      <c r="J326" s="727">
        <v>500</v>
      </c>
      <c r="K326" s="728">
        <v>6</v>
      </c>
    </row>
    <row r="327" spans="1:11" ht="14.4" customHeight="1" x14ac:dyDescent="0.3">
      <c r="A327" s="723" t="s">
        <v>561</v>
      </c>
      <c r="B327" s="724" t="s">
        <v>2111</v>
      </c>
      <c r="C327" s="725" t="s">
        <v>577</v>
      </c>
      <c r="D327" s="726" t="s">
        <v>578</v>
      </c>
      <c r="E327" s="725" t="s">
        <v>4818</v>
      </c>
      <c r="F327" s="726" t="s">
        <v>4819</v>
      </c>
      <c r="G327" s="725" t="s">
        <v>4440</v>
      </c>
      <c r="H327" s="725" t="s">
        <v>4441</v>
      </c>
      <c r="I327" s="727">
        <v>3.07</v>
      </c>
      <c r="J327" s="727">
        <v>200</v>
      </c>
      <c r="K327" s="728">
        <v>614</v>
      </c>
    </row>
    <row r="328" spans="1:11" ht="14.4" customHeight="1" x14ac:dyDescent="0.3">
      <c r="A328" s="723" t="s">
        <v>561</v>
      </c>
      <c r="B328" s="724" t="s">
        <v>2111</v>
      </c>
      <c r="C328" s="725" t="s">
        <v>577</v>
      </c>
      <c r="D328" s="726" t="s">
        <v>578</v>
      </c>
      <c r="E328" s="725" t="s">
        <v>4818</v>
      </c>
      <c r="F328" s="726" t="s">
        <v>4819</v>
      </c>
      <c r="G328" s="725" t="s">
        <v>4210</v>
      </c>
      <c r="H328" s="725" t="s">
        <v>4211</v>
      </c>
      <c r="I328" s="727">
        <v>2.17</v>
      </c>
      <c r="J328" s="727">
        <v>150</v>
      </c>
      <c r="K328" s="728">
        <v>325.5</v>
      </c>
    </row>
    <row r="329" spans="1:11" ht="14.4" customHeight="1" x14ac:dyDescent="0.3">
      <c r="A329" s="723" t="s">
        <v>561</v>
      </c>
      <c r="B329" s="724" t="s">
        <v>2111</v>
      </c>
      <c r="C329" s="725" t="s">
        <v>577</v>
      </c>
      <c r="D329" s="726" t="s">
        <v>578</v>
      </c>
      <c r="E329" s="725" t="s">
        <v>4818</v>
      </c>
      <c r="F329" s="726" t="s">
        <v>4819</v>
      </c>
      <c r="G329" s="725" t="s">
        <v>4212</v>
      </c>
      <c r="H329" s="725" t="s">
        <v>4213</v>
      </c>
      <c r="I329" s="727">
        <v>2.7000000000000006</v>
      </c>
      <c r="J329" s="727">
        <v>400</v>
      </c>
      <c r="K329" s="728">
        <v>1080</v>
      </c>
    </row>
    <row r="330" spans="1:11" ht="14.4" customHeight="1" x14ac:dyDescent="0.3">
      <c r="A330" s="723" t="s">
        <v>561</v>
      </c>
      <c r="B330" s="724" t="s">
        <v>2111</v>
      </c>
      <c r="C330" s="725" t="s">
        <v>577</v>
      </c>
      <c r="D330" s="726" t="s">
        <v>578</v>
      </c>
      <c r="E330" s="725" t="s">
        <v>4818</v>
      </c>
      <c r="F330" s="726" t="s">
        <v>4819</v>
      </c>
      <c r="G330" s="725" t="s">
        <v>4496</v>
      </c>
      <c r="H330" s="725" t="s">
        <v>4497</v>
      </c>
      <c r="I330" s="727">
        <v>2.91</v>
      </c>
      <c r="J330" s="727">
        <v>200</v>
      </c>
      <c r="K330" s="728">
        <v>582</v>
      </c>
    </row>
    <row r="331" spans="1:11" ht="14.4" customHeight="1" x14ac:dyDescent="0.3">
      <c r="A331" s="723" t="s">
        <v>561</v>
      </c>
      <c r="B331" s="724" t="s">
        <v>2111</v>
      </c>
      <c r="C331" s="725" t="s">
        <v>577</v>
      </c>
      <c r="D331" s="726" t="s">
        <v>578</v>
      </c>
      <c r="E331" s="725" t="s">
        <v>4818</v>
      </c>
      <c r="F331" s="726" t="s">
        <v>4819</v>
      </c>
      <c r="G331" s="725" t="s">
        <v>4498</v>
      </c>
      <c r="H331" s="725" t="s">
        <v>4499</v>
      </c>
      <c r="I331" s="727">
        <v>2.91</v>
      </c>
      <c r="J331" s="727">
        <v>100</v>
      </c>
      <c r="K331" s="728">
        <v>291</v>
      </c>
    </row>
    <row r="332" spans="1:11" ht="14.4" customHeight="1" x14ac:dyDescent="0.3">
      <c r="A332" s="723" t="s">
        <v>561</v>
      </c>
      <c r="B332" s="724" t="s">
        <v>2111</v>
      </c>
      <c r="C332" s="725" t="s">
        <v>577</v>
      </c>
      <c r="D332" s="726" t="s">
        <v>578</v>
      </c>
      <c r="E332" s="725" t="s">
        <v>4818</v>
      </c>
      <c r="F332" s="726" t="s">
        <v>4819</v>
      </c>
      <c r="G332" s="725" t="s">
        <v>4228</v>
      </c>
      <c r="H332" s="725" t="s">
        <v>4229</v>
      </c>
      <c r="I332" s="727">
        <v>11.734999999999999</v>
      </c>
      <c r="J332" s="727">
        <v>40</v>
      </c>
      <c r="K332" s="728">
        <v>469.4</v>
      </c>
    </row>
    <row r="333" spans="1:11" ht="14.4" customHeight="1" x14ac:dyDescent="0.3">
      <c r="A333" s="723" t="s">
        <v>561</v>
      </c>
      <c r="B333" s="724" t="s">
        <v>2111</v>
      </c>
      <c r="C333" s="725" t="s">
        <v>577</v>
      </c>
      <c r="D333" s="726" t="s">
        <v>578</v>
      </c>
      <c r="E333" s="725" t="s">
        <v>4818</v>
      </c>
      <c r="F333" s="726" t="s">
        <v>4819</v>
      </c>
      <c r="G333" s="725" t="s">
        <v>4230</v>
      </c>
      <c r="H333" s="725" t="s">
        <v>4231</v>
      </c>
      <c r="I333" s="727">
        <v>2.52</v>
      </c>
      <c r="J333" s="727">
        <v>100</v>
      </c>
      <c r="K333" s="728">
        <v>252</v>
      </c>
    </row>
    <row r="334" spans="1:11" ht="14.4" customHeight="1" x14ac:dyDescent="0.3">
      <c r="A334" s="723" t="s">
        <v>561</v>
      </c>
      <c r="B334" s="724" t="s">
        <v>2111</v>
      </c>
      <c r="C334" s="725" t="s">
        <v>577</v>
      </c>
      <c r="D334" s="726" t="s">
        <v>578</v>
      </c>
      <c r="E334" s="725" t="s">
        <v>4818</v>
      </c>
      <c r="F334" s="726" t="s">
        <v>4819</v>
      </c>
      <c r="G334" s="725" t="s">
        <v>4242</v>
      </c>
      <c r="H334" s="725" t="s">
        <v>4243</v>
      </c>
      <c r="I334" s="727">
        <v>21.24</v>
      </c>
      <c r="J334" s="727">
        <v>25</v>
      </c>
      <c r="K334" s="728">
        <v>531</v>
      </c>
    </row>
    <row r="335" spans="1:11" ht="14.4" customHeight="1" x14ac:dyDescent="0.3">
      <c r="A335" s="723" t="s">
        <v>561</v>
      </c>
      <c r="B335" s="724" t="s">
        <v>2111</v>
      </c>
      <c r="C335" s="725" t="s">
        <v>577</v>
      </c>
      <c r="D335" s="726" t="s">
        <v>578</v>
      </c>
      <c r="E335" s="725" t="s">
        <v>4818</v>
      </c>
      <c r="F335" s="726" t="s">
        <v>4819</v>
      </c>
      <c r="G335" s="725" t="s">
        <v>4244</v>
      </c>
      <c r="H335" s="725" t="s">
        <v>4245</v>
      </c>
      <c r="I335" s="727">
        <v>21.24</v>
      </c>
      <c r="J335" s="727">
        <v>20</v>
      </c>
      <c r="K335" s="728">
        <v>424.8</v>
      </c>
    </row>
    <row r="336" spans="1:11" ht="14.4" customHeight="1" x14ac:dyDescent="0.3">
      <c r="A336" s="723" t="s">
        <v>561</v>
      </c>
      <c r="B336" s="724" t="s">
        <v>2111</v>
      </c>
      <c r="C336" s="725" t="s">
        <v>577</v>
      </c>
      <c r="D336" s="726" t="s">
        <v>578</v>
      </c>
      <c r="E336" s="725" t="s">
        <v>4818</v>
      </c>
      <c r="F336" s="726" t="s">
        <v>4819</v>
      </c>
      <c r="G336" s="725" t="s">
        <v>4252</v>
      </c>
      <c r="H336" s="725" t="s">
        <v>4253</v>
      </c>
      <c r="I336" s="727">
        <v>2.2850000000000001</v>
      </c>
      <c r="J336" s="727">
        <v>300</v>
      </c>
      <c r="K336" s="728">
        <v>685</v>
      </c>
    </row>
    <row r="337" spans="1:11" ht="14.4" customHeight="1" x14ac:dyDescent="0.3">
      <c r="A337" s="723" t="s">
        <v>561</v>
      </c>
      <c r="B337" s="724" t="s">
        <v>2111</v>
      </c>
      <c r="C337" s="725" t="s">
        <v>577</v>
      </c>
      <c r="D337" s="726" t="s">
        <v>578</v>
      </c>
      <c r="E337" s="725" t="s">
        <v>4818</v>
      </c>
      <c r="F337" s="726" t="s">
        <v>4819</v>
      </c>
      <c r="G337" s="725" t="s">
        <v>4264</v>
      </c>
      <c r="H337" s="725" t="s">
        <v>4265</v>
      </c>
      <c r="I337" s="727">
        <v>5</v>
      </c>
      <c r="J337" s="727">
        <v>100</v>
      </c>
      <c r="K337" s="728">
        <v>500</v>
      </c>
    </row>
    <row r="338" spans="1:11" ht="14.4" customHeight="1" x14ac:dyDescent="0.3">
      <c r="A338" s="723" t="s">
        <v>561</v>
      </c>
      <c r="B338" s="724" t="s">
        <v>2111</v>
      </c>
      <c r="C338" s="725" t="s">
        <v>577</v>
      </c>
      <c r="D338" s="726" t="s">
        <v>578</v>
      </c>
      <c r="E338" s="725" t="s">
        <v>4818</v>
      </c>
      <c r="F338" s="726" t="s">
        <v>4819</v>
      </c>
      <c r="G338" s="725" t="s">
        <v>4500</v>
      </c>
      <c r="H338" s="725" t="s">
        <v>4501</v>
      </c>
      <c r="I338" s="727">
        <v>6.32</v>
      </c>
      <c r="J338" s="727">
        <v>100</v>
      </c>
      <c r="K338" s="728">
        <v>631.86</v>
      </c>
    </row>
    <row r="339" spans="1:11" ht="14.4" customHeight="1" x14ac:dyDescent="0.3">
      <c r="A339" s="723" t="s">
        <v>561</v>
      </c>
      <c r="B339" s="724" t="s">
        <v>2111</v>
      </c>
      <c r="C339" s="725" t="s">
        <v>577</v>
      </c>
      <c r="D339" s="726" t="s">
        <v>578</v>
      </c>
      <c r="E339" s="725" t="s">
        <v>4818</v>
      </c>
      <c r="F339" s="726" t="s">
        <v>4819</v>
      </c>
      <c r="G339" s="725" t="s">
        <v>4502</v>
      </c>
      <c r="H339" s="725" t="s">
        <v>4503</v>
      </c>
      <c r="I339" s="727">
        <v>181.5</v>
      </c>
      <c r="J339" s="727">
        <v>10</v>
      </c>
      <c r="K339" s="728">
        <v>1815</v>
      </c>
    </row>
    <row r="340" spans="1:11" ht="14.4" customHeight="1" x14ac:dyDescent="0.3">
      <c r="A340" s="723" t="s">
        <v>561</v>
      </c>
      <c r="B340" s="724" t="s">
        <v>2111</v>
      </c>
      <c r="C340" s="725" t="s">
        <v>577</v>
      </c>
      <c r="D340" s="726" t="s">
        <v>578</v>
      </c>
      <c r="E340" s="725" t="s">
        <v>4818</v>
      </c>
      <c r="F340" s="726" t="s">
        <v>4819</v>
      </c>
      <c r="G340" s="725" t="s">
        <v>4396</v>
      </c>
      <c r="H340" s="725" t="s">
        <v>4397</v>
      </c>
      <c r="I340" s="727">
        <v>10.53</v>
      </c>
      <c r="J340" s="727">
        <v>100</v>
      </c>
      <c r="K340" s="728">
        <v>1053</v>
      </c>
    </row>
    <row r="341" spans="1:11" ht="14.4" customHeight="1" x14ac:dyDescent="0.3">
      <c r="A341" s="723" t="s">
        <v>561</v>
      </c>
      <c r="B341" s="724" t="s">
        <v>2111</v>
      </c>
      <c r="C341" s="725" t="s">
        <v>577</v>
      </c>
      <c r="D341" s="726" t="s">
        <v>578</v>
      </c>
      <c r="E341" s="725" t="s">
        <v>4818</v>
      </c>
      <c r="F341" s="726" t="s">
        <v>4819</v>
      </c>
      <c r="G341" s="725" t="s">
        <v>4280</v>
      </c>
      <c r="H341" s="725" t="s">
        <v>4281</v>
      </c>
      <c r="I341" s="727">
        <v>2.08</v>
      </c>
      <c r="J341" s="727">
        <v>10</v>
      </c>
      <c r="K341" s="728">
        <v>20.8</v>
      </c>
    </row>
    <row r="342" spans="1:11" ht="14.4" customHeight="1" x14ac:dyDescent="0.3">
      <c r="A342" s="723" t="s">
        <v>561</v>
      </c>
      <c r="B342" s="724" t="s">
        <v>2111</v>
      </c>
      <c r="C342" s="725" t="s">
        <v>577</v>
      </c>
      <c r="D342" s="726" t="s">
        <v>578</v>
      </c>
      <c r="E342" s="725" t="s">
        <v>4818</v>
      </c>
      <c r="F342" s="726" t="s">
        <v>4819</v>
      </c>
      <c r="G342" s="725" t="s">
        <v>4282</v>
      </c>
      <c r="H342" s="725" t="s">
        <v>4283</v>
      </c>
      <c r="I342" s="727">
        <v>4.625</v>
      </c>
      <c r="J342" s="727">
        <v>20</v>
      </c>
      <c r="K342" s="728">
        <v>92.5</v>
      </c>
    </row>
    <row r="343" spans="1:11" ht="14.4" customHeight="1" x14ac:dyDescent="0.3">
      <c r="A343" s="723" t="s">
        <v>561</v>
      </c>
      <c r="B343" s="724" t="s">
        <v>2111</v>
      </c>
      <c r="C343" s="725" t="s">
        <v>577</v>
      </c>
      <c r="D343" s="726" t="s">
        <v>578</v>
      </c>
      <c r="E343" s="725" t="s">
        <v>4818</v>
      </c>
      <c r="F343" s="726" t="s">
        <v>4819</v>
      </c>
      <c r="G343" s="725" t="s">
        <v>4504</v>
      </c>
      <c r="H343" s="725" t="s">
        <v>4505</v>
      </c>
      <c r="I343" s="727">
        <v>318.2</v>
      </c>
      <c r="J343" s="727">
        <v>1</v>
      </c>
      <c r="K343" s="728">
        <v>318.2</v>
      </c>
    </row>
    <row r="344" spans="1:11" ht="14.4" customHeight="1" x14ac:dyDescent="0.3">
      <c r="A344" s="723" t="s">
        <v>561</v>
      </c>
      <c r="B344" s="724" t="s">
        <v>2111</v>
      </c>
      <c r="C344" s="725" t="s">
        <v>577</v>
      </c>
      <c r="D344" s="726" t="s">
        <v>578</v>
      </c>
      <c r="E344" s="725" t="s">
        <v>4832</v>
      </c>
      <c r="F344" s="726" t="s">
        <v>4833</v>
      </c>
      <c r="G344" s="725" t="s">
        <v>4506</v>
      </c>
      <c r="H344" s="725" t="s">
        <v>4507</v>
      </c>
      <c r="I344" s="727">
        <v>24.72</v>
      </c>
      <c r="J344" s="727">
        <v>72</v>
      </c>
      <c r="K344" s="728">
        <v>1779.84</v>
      </c>
    </row>
    <row r="345" spans="1:11" ht="14.4" customHeight="1" x14ac:dyDescent="0.3">
      <c r="A345" s="723" t="s">
        <v>561</v>
      </c>
      <c r="B345" s="724" t="s">
        <v>2111</v>
      </c>
      <c r="C345" s="725" t="s">
        <v>577</v>
      </c>
      <c r="D345" s="726" t="s">
        <v>578</v>
      </c>
      <c r="E345" s="725" t="s">
        <v>4832</v>
      </c>
      <c r="F345" s="726" t="s">
        <v>4833</v>
      </c>
      <c r="G345" s="725" t="s">
        <v>4508</v>
      </c>
      <c r="H345" s="725" t="s">
        <v>4509</v>
      </c>
      <c r="I345" s="727">
        <v>35.299999999999997</v>
      </c>
      <c r="J345" s="727">
        <v>36</v>
      </c>
      <c r="K345" s="728">
        <v>1270.98</v>
      </c>
    </row>
    <row r="346" spans="1:11" ht="14.4" customHeight="1" x14ac:dyDescent="0.3">
      <c r="A346" s="723" t="s">
        <v>561</v>
      </c>
      <c r="B346" s="724" t="s">
        <v>2111</v>
      </c>
      <c r="C346" s="725" t="s">
        <v>577</v>
      </c>
      <c r="D346" s="726" t="s">
        <v>578</v>
      </c>
      <c r="E346" s="725" t="s">
        <v>4824</v>
      </c>
      <c r="F346" s="726" t="s">
        <v>4825</v>
      </c>
      <c r="G346" s="725" t="s">
        <v>4296</v>
      </c>
      <c r="H346" s="725" t="s">
        <v>4297</v>
      </c>
      <c r="I346" s="727">
        <v>0.48</v>
      </c>
      <c r="J346" s="727">
        <v>300</v>
      </c>
      <c r="K346" s="728">
        <v>144</v>
      </c>
    </row>
    <row r="347" spans="1:11" ht="14.4" customHeight="1" x14ac:dyDescent="0.3">
      <c r="A347" s="723" t="s">
        <v>561</v>
      </c>
      <c r="B347" s="724" t="s">
        <v>2111</v>
      </c>
      <c r="C347" s="725" t="s">
        <v>577</v>
      </c>
      <c r="D347" s="726" t="s">
        <v>578</v>
      </c>
      <c r="E347" s="725" t="s">
        <v>4824</v>
      </c>
      <c r="F347" s="726" t="s">
        <v>4825</v>
      </c>
      <c r="G347" s="725" t="s">
        <v>4300</v>
      </c>
      <c r="H347" s="725" t="s">
        <v>4301</v>
      </c>
      <c r="I347" s="727">
        <v>1.8</v>
      </c>
      <c r="J347" s="727">
        <v>200</v>
      </c>
      <c r="K347" s="728">
        <v>360</v>
      </c>
    </row>
    <row r="348" spans="1:11" ht="14.4" customHeight="1" x14ac:dyDescent="0.3">
      <c r="A348" s="723" t="s">
        <v>561</v>
      </c>
      <c r="B348" s="724" t="s">
        <v>2111</v>
      </c>
      <c r="C348" s="725" t="s">
        <v>577</v>
      </c>
      <c r="D348" s="726" t="s">
        <v>578</v>
      </c>
      <c r="E348" s="725" t="s">
        <v>4826</v>
      </c>
      <c r="F348" s="726" t="s">
        <v>4827</v>
      </c>
      <c r="G348" s="725" t="s">
        <v>4510</v>
      </c>
      <c r="H348" s="725" t="s">
        <v>4511</v>
      </c>
      <c r="I348" s="727">
        <v>2.44</v>
      </c>
      <c r="J348" s="727">
        <v>200</v>
      </c>
      <c r="K348" s="728">
        <v>488.42</v>
      </c>
    </row>
    <row r="349" spans="1:11" ht="14.4" customHeight="1" x14ac:dyDescent="0.3">
      <c r="A349" s="723" t="s">
        <v>561</v>
      </c>
      <c r="B349" s="724" t="s">
        <v>2111</v>
      </c>
      <c r="C349" s="725" t="s">
        <v>577</v>
      </c>
      <c r="D349" s="726" t="s">
        <v>578</v>
      </c>
      <c r="E349" s="725" t="s">
        <v>4826</v>
      </c>
      <c r="F349" s="726" t="s">
        <v>4827</v>
      </c>
      <c r="G349" s="725" t="s">
        <v>4512</v>
      </c>
      <c r="H349" s="725" t="s">
        <v>4513</v>
      </c>
      <c r="I349" s="727">
        <v>1.83</v>
      </c>
      <c r="J349" s="727">
        <v>1000</v>
      </c>
      <c r="K349" s="728">
        <v>1831.6</v>
      </c>
    </row>
    <row r="350" spans="1:11" ht="14.4" customHeight="1" x14ac:dyDescent="0.3">
      <c r="A350" s="723" t="s">
        <v>561</v>
      </c>
      <c r="B350" s="724" t="s">
        <v>2111</v>
      </c>
      <c r="C350" s="725" t="s">
        <v>577</v>
      </c>
      <c r="D350" s="726" t="s">
        <v>578</v>
      </c>
      <c r="E350" s="725" t="s">
        <v>4826</v>
      </c>
      <c r="F350" s="726" t="s">
        <v>4827</v>
      </c>
      <c r="G350" s="725" t="s">
        <v>4514</v>
      </c>
      <c r="H350" s="725" t="s">
        <v>4515</v>
      </c>
      <c r="I350" s="727">
        <v>10.55</v>
      </c>
      <c r="J350" s="727">
        <v>40</v>
      </c>
      <c r="K350" s="728">
        <v>422.05</v>
      </c>
    </row>
    <row r="351" spans="1:11" ht="14.4" customHeight="1" x14ac:dyDescent="0.3">
      <c r="A351" s="723" t="s">
        <v>561</v>
      </c>
      <c r="B351" s="724" t="s">
        <v>2111</v>
      </c>
      <c r="C351" s="725" t="s">
        <v>577</v>
      </c>
      <c r="D351" s="726" t="s">
        <v>578</v>
      </c>
      <c r="E351" s="725" t="s">
        <v>4826</v>
      </c>
      <c r="F351" s="726" t="s">
        <v>4827</v>
      </c>
      <c r="G351" s="725" t="s">
        <v>4516</v>
      </c>
      <c r="H351" s="725" t="s">
        <v>4517</v>
      </c>
      <c r="I351" s="727">
        <v>10.55</v>
      </c>
      <c r="J351" s="727">
        <v>40</v>
      </c>
      <c r="K351" s="728">
        <v>422.05</v>
      </c>
    </row>
    <row r="352" spans="1:11" ht="14.4" customHeight="1" x14ac:dyDescent="0.3">
      <c r="A352" s="723" t="s">
        <v>561</v>
      </c>
      <c r="B352" s="724" t="s">
        <v>2111</v>
      </c>
      <c r="C352" s="725" t="s">
        <v>577</v>
      </c>
      <c r="D352" s="726" t="s">
        <v>578</v>
      </c>
      <c r="E352" s="725" t="s">
        <v>4826</v>
      </c>
      <c r="F352" s="726" t="s">
        <v>4827</v>
      </c>
      <c r="G352" s="725" t="s">
        <v>4518</v>
      </c>
      <c r="H352" s="725" t="s">
        <v>4519</v>
      </c>
      <c r="I352" s="727">
        <v>10.55</v>
      </c>
      <c r="J352" s="727">
        <v>40</v>
      </c>
      <c r="K352" s="728">
        <v>422.05</v>
      </c>
    </row>
    <row r="353" spans="1:11" ht="14.4" customHeight="1" x14ac:dyDescent="0.3">
      <c r="A353" s="723" t="s">
        <v>561</v>
      </c>
      <c r="B353" s="724" t="s">
        <v>2111</v>
      </c>
      <c r="C353" s="725" t="s">
        <v>577</v>
      </c>
      <c r="D353" s="726" t="s">
        <v>578</v>
      </c>
      <c r="E353" s="725" t="s">
        <v>4826</v>
      </c>
      <c r="F353" s="726" t="s">
        <v>4827</v>
      </c>
      <c r="G353" s="725" t="s">
        <v>4302</v>
      </c>
      <c r="H353" s="725" t="s">
        <v>4303</v>
      </c>
      <c r="I353" s="727">
        <v>0.69</v>
      </c>
      <c r="J353" s="727">
        <v>4000</v>
      </c>
      <c r="K353" s="728">
        <v>2760</v>
      </c>
    </row>
    <row r="354" spans="1:11" ht="14.4" customHeight="1" x14ac:dyDescent="0.3">
      <c r="A354" s="723" t="s">
        <v>561</v>
      </c>
      <c r="B354" s="724" t="s">
        <v>2111</v>
      </c>
      <c r="C354" s="725" t="s">
        <v>577</v>
      </c>
      <c r="D354" s="726" t="s">
        <v>578</v>
      </c>
      <c r="E354" s="725" t="s">
        <v>4826</v>
      </c>
      <c r="F354" s="726" t="s">
        <v>4827</v>
      </c>
      <c r="G354" s="725" t="s">
        <v>4520</v>
      </c>
      <c r="H354" s="725" t="s">
        <v>4521</v>
      </c>
      <c r="I354" s="727">
        <v>0.69</v>
      </c>
      <c r="J354" s="727">
        <v>360</v>
      </c>
      <c r="K354" s="728">
        <v>248.4</v>
      </c>
    </row>
    <row r="355" spans="1:11" ht="14.4" customHeight="1" x14ac:dyDescent="0.3">
      <c r="A355" s="723" t="s">
        <v>561</v>
      </c>
      <c r="B355" s="724" t="s">
        <v>2111</v>
      </c>
      <c r="C355" s="725" t="s">
        <v>577</v>
      </c>
      <c r="D355" s="726" t="s">
        <v>578</v>
      </c>
      <c r="E355" s="725" t="s">
        <v>4826</v>
      </c>
      <c r="F355" s="726" t="s">
        <v>4827</v>
      </c>
      <c r="G355" s="725" t="s">
        <v>4304</v>
      </c>
      <c r="H355" s="725" t="s">
        <v>4305</v>
      </c>
      <c r="I355" s="727">
        <v>0.69</v>
      </c>
      <c r="J355" s="727">
        <v>600</v>
      </c>
      <c r="K355" s="728">
        <v>414</v>
      </c>
    </row>
    <row r="356" spans="1:11" ht="14.4" customHeight="1" x14ac:dyDescent="0.3">
      <c r="A356" s="723" t="s">
        <v>561</v>
      </c>
      <c r="B356" s="724" t="s">
        <v>2111</v>
      </c>
      <c r="C356" s="725" t="s">
        <v>577</v>
      </c>
      <c r="D356" s="726" t="s">
        <v>578</v>
      </c>
      <c r="E356" s="725" t="s">
        <v>4826</v>
      </c>
      <c r="F356" s="726" t="s">
        <v>4827</v>
      </c>
      <c r="G356" s="725" t="s">
        <v>4306</v>
      </c>
      <c r="H356" s="725" t="s">
        <v>4307</v>
      </c>
      <c r="I356" s="727">
        <v>0.69</v>
      </c>
      <c r="J356" s="727">
        <v>4200</v>
      </c>
      <c r="K356" s="728">
        <v>2898</v>
      </c>
    </row>
    <row r="357" spans="1:11" ht="14.4" customHeight="1" x14ac:dyDescent="0.3">
      <c r="A357" s="723" t="s">
        <v>561</v>
      </c>
      <c r="B357" s="724" t="s">
        <v>2111</v>
      </c>
      <c r="C357" s="725" t="s">
        <v>580</v>
      </c>
      <c r="D357" s="726" t="s">
        <v>581</v>
      </c>
      <c r="E357" s="725" t="s">
        <v>4816</v>
      </c>
      <c r="F357" s="726" t="s">
        <v>4817</v>
      </c>
      <c r="G357" s="725" t="s">
        <v>4114</v>
      </c>
      <c r="H357" s="725" t="s">
        <v>4115</v>
      </c>
      <c r="I357" s="727">
        <v>4.84</v>
      </c>
      <c r="J357" s="727">
        <v>100</v>
      </c>
      <c r="K357" s="728">
        <v>484</v>
      </c>
    </row>
    <row r="358" spans="1:11" ht="14.4" customHeight="1" x14ac:dyDescent="0.3">
      <c r="A358" s="723" t="s">
        <v>561</v>
      </c>
      <c r="B358" s="724" t="s">
        <v>2111</v>
      </c>
      <c r="C358" s="725" t="s">
        <v>580</v>
      </c>
      <c r="D358" s="726" t="s">
        <v>581</v>
      </c>
      <c r="E358" s="725" t="s">
        <v>4816</v>
      </c>
      <c r="F358" s="726" t="s">
        <v>4817</v>
      </c>
      <c r="G358" s="725" t="s">
        <v>4116</v>
      </c>
      <c r="H358" s="725" t="s">
        <v>4117</v>
      </c>
      <c r="I358" s="727">
        <v>2.5099999999999998</v>
      </c>
      <c r="J358" s="727">
        <v>20</v>
      </c>
      <c r="K358" s="728">
        <v>50.2</v>
      </c>
    </row>
    <row r="359" spans="1:11" ht="14.4" customHeight="1" x14ac:dyDescent="0.3">
      <c r="A359" s="723" t="s">
        <v>561</v>
      </c>
      <c r="B359" s="724" t="s">
        <v>2111</v>
      </c>
      <c r="C359" s="725" t="s">
        <v>580</v>
      </c>
      <c r="D359" s="726" t="s">
        <v>581</v>
      </c>
      <c r="E359" s="725" t="s">
        <v>4816</v>
      </c>
      <c r="F359" s="726" t="s">
        <v>4817</v>
      </c>
      <c r="G359" s="725" t="s">
        <v>4322</v>
      </c>
      <c r="H359" s="725" t="s">
        <v>4323</v>
      </c>
      <c r="I359" s="727">
        <v>3.27</v>
      </c>
      <c r="J359" s="727">
        <v>20</v>
      </c>
      <c r="K359" s="728">
        <v>65.400000000000006</v>
      </c>
    </row>
    <row r="360" spans="1:11" ht="14.4" customHeight="1" x14ac:dyDescent="0.3">
      <c r="A360" s="723" t="s">
        <v>561</v>
      </c>
      <c r="B360" s="724" t="s">
        <v>2111</v>
      </c>
      <c r="C360" s="725" t="s">
        <v>580</v>
      </c>
      <c r="D360" s="726" t="s">
        <v>581</v>
      </c>
      <c r="E360" s="725" t="s">
        <v>4816</v>
      </c>
      <c r="F360" s="726" t="s">
        <v>4817</v>
      </c>
      <c r="G360" s="725" t="s">
        <v>4118</v>
      </c>
      <c r="H360" s="725" t="s">
        <v>4119</v>
      </c>
      <c r="I360" s="727">
        <v>0.42</v>
      </c>
      <c r="J360" s="727">
        <v>3600</v>
      </c>
      <c r="K360" s="728">
        <v>1512</v>
      </c>
    </row>
    <row r="361" spans="1:11" ht="14.4" customHeight="1" x14ac:dyDescent="0.3">
      <c r="A361" s="723" t="s">
        <v>561</v>
      </c>
      <c r="B361" s="724" t="s">
        <v>2111</v>
      </c>
      <c r="C361" s="725" t="s">
        <v>580</v>
      </c>
      <c r="D361" s="726" t="s">
        <v>581</v>
      </c>
      <c r="E361" s="725" t="s">
        <v>4816</v>
      </c>
      <c r="F361" s="726" t="s">
        <v>4817</v>
      </c>
      <c r="G361" s="725" t="s">
        <v>4328</v>
      </c>
      <c r="H361" s="725" t="s">
        <v>4329</v>
      </c>
      <c r="I361" s="727">
        <v>28.733333333333334</v>
      </c>
      <c r="J361" s="727">
        <v>56</v>
      </c>
      <c r="K361" s="728">
        <v>1609</v>
      </c>
    </row>
    <row r="362" spans="1:11" ht="14.4" customHeight="1" x14ac:dyDescent="0.3">
      <c r="A362" s="723" t="s">
        <v>561</v>
      </c>
      <c r="B362" s="724" t="s">
        <v>2111</v>
      </c>
      <c r="C362" s="725" t="s">
        <v>580</v>
      </c>
      <c r="D362" s="726" t="s">
        <v>581</v>
      </c>
      <c r="E362" s="725" t="s">
        <v>4816</v>
      </c>
      <c r="F362" s="726" t="s">
        <v>4817</v>
      </c>
      <c r="G362" s="725" t="s">
        <v>4522</v>
      </c>
      <c r="H362" s="725" t="s">
        <v>4523</v>
      </c>
      <c r="I362" s="727">
        <v>4.0999999999999996</v>
      </c>
      <c r="J362" s="727">
        <v>100</v>
      </c>
      <c r="K362" s="728">
        <v>410</v>
      </c>
    </row>
    <row r="363" spans="1:11" ht="14.4" customHeight="1" x14ac:dyDescent="0.3">
      <c r="A363" s="723" t="s">
        <v>561</v>
      </c>
      <c r="B363" s="724" t="s">
        <v>2111</v>
      </c>
      <c r="C363" s="725" t="s">
        <v>580</v>
      </c>
      <c r="D363" s="726" t="s">
        <v>581</v>
      </c>
      <c r="E363" s="725" t="s">
        <v>4816</v>
      </c>
      <c r="F363" s="726" t="s">
        <v>4817</v>
      </c>
      <c r="G363" s="725" t="s">
        <v>4120</v>
      </c>
      <c r="H363" s="725" t="s">
        <v>4121</v>
      </c>
      <c r="I363" s="727">
        <v>6.24</v>
      </c>
      <c r="J363" s="727">
        <v>60</v>
      </c>
      <c r="K363" s="728">
        <v>374.4</v>
      </c>
    </row>
    <row r="364" spans="1:11" ht="14.4" customHeight="1" x14ac:dyDescent="0.3">
      <c r="A364" s="723" t="s">
        <v>561</v>
      </c>
      <c r="B364" s="724" t="s">
        <v>2111</v>
      </c>
      <c r="C364" s="725" t="s">
        <v>580</v>
      </c>
      <c r="D364" s="726" t="s">
        <v>581</v>
      </c>
      <c r="E364" s="725" t="s">
        <v>4816</v>
      </c>
      <c r="F364" s="726" t="s">
        <v>4817</v>
      </c>
      <c r="G364" s="725" t="s">
        <v>4334</v>
      </c>
      <c r="H364" s="725" t="s">
        <v>4335</v>
      </c>
      <c r="I364" s="727">
        <v>0.88</v>
      </c>
      <c r="J364" s="727">
        <v>3000</v>
      </c>
      <c r="K364" s="728">
        <v>2640</v>
      </c>
    </row>
    <row r="365" spans="1:11" ht="14.4" customHeight="1" x14ac:dyDescent="0.3">
      <c r="A365" s="723" t="s">
        <v>561</v>
      </c>
      <c r="B365" s="724" t="s">
        <v>2111</v>
      </c>
      <c r="C365" s="725" t="s">
        <v>580</v>
      </c>
      <c r="D365" s="726" t="s">
        <v>581</v>
      </c>
      <c r="E365" s="725" t="s">
        <v>4816</v>
      </c>
      <c r="F365" s="726" t="s">
        <v>4817</v>
      </c>
      <c r="G365" s="725" t="s">
        <v>4524</v>
      </c>
      <c r="H365" s="725" t="s">
        <v>4525</v>
      </c>
      <c r="I365" s="727">
        <v>2.39</v>
      </c>
      <c r="J365" s="727">
        <v>40</v>
      </c>
      <c r="K365" s="728">
        <v>95.6</v>
      </c>
    </row>
    <row r="366" spans="1:11" ht="14.4" customHeight="1" x14ac:dyDescent="0.3">
      <c r="A366" s="723" t="s">
        <v>561</v>
      </c>
      <c r="B366" s="724" t="s">
        <v>2111</v>
      </c>
      <c r="C366" s="725" t="s">
        <v>580</v>
      </c>
      <c r="D366" s="726" t="s">
        <v>581</v>
      </c>
      <c r="E366" s="725" t="s">
        <v>4816</v>
      </c>
      <c r="F366" s="726" t="s">
        <v>4817</v>
      </c>
      <c r="G366" s="725" t="s">
        <v>4526</v>
      </c>
      <c r="H366" s="725" t="s">
        <v>4527</v>
      </c>
      <c r="I366" s="727">
        <v>233.8</v>
      </c>
      <c r="J366" s="727">
        <v>10</v>
      </c>
      <c r="K366" s="728">
        <v>2337.96</v>
      </c>
    </row>
    <row r="367" spans="1:11" ht="14.4" customHeight="1" x14ac:dyDescent="0.3">
      <c r="A367" s="723" t="s">
        <v>561</v>
      </c>
      <c r="B367" s="724" t="s">
        <v>2111</v>
      </c>
      <c r="C367" s="725" t="s">
        <v>580</v>
      </c>
      <c r="D367" s="726" t="s">
        <v>581</v>
      </c>
      <c r="E367" s="725" t="s">
        <v>4816</v>
      </c>
      <c r="F367" s="726" t="s">
        <v>4817</v>
      </c>
      <c r="G367" s="725" t="s">
        <v>4342</v>
      </c>
      <c r="H367" s="725" t="s">
        <v>4343</v>
      </c>
      <c r="I367" s="727">
        <v>30.18</v>
      </c>
      <c r="J367" s="727">
        <v>75</v>
      </c>
      <c r="K367" s="728">
        <v>2263.5</v>
      </c>
    </row>
    <row r="368" spans="1:11" ht="14.4" customHeight="1" x14ac:dyDescent="0.3">
      <c r="A368" s="723" t="s">
        <v>561</v>
      </c>
      <c r="B368" s="724" t="s">
        <v>2111</v>
      </c>
      <c r="C368" s="725" t="s">
        <v>580</v>
      </c>
      <c r="D368" s="726" t="s">
        <v>581</v>
      </c>
      <c r="E368" s="725" t="s">
        <v>4816</v>
      </c>
      <c r="F368" s="726" t="s">
        <v>4817</v>
      </c>
      <c r="G368" s="725" t="s">
        <v>4528</v>
      </c>
      <c r="H368" s="725" t="s">
        <v>4529</v>
      </c>
      <c r="I368" s="727">
        <v>13.04</v>
      </c>
      <c r="J368" s="727">
        <v>20</v>
      </c>
      <c r="K368" s="728">
        <v>260.8</v>
      </c>
    </row>
    <row r="369" spans="1:11" ht="14.4" customHeight="1" x14ac:dyDescent="0.3">
      <c r="A369" s="723" t="s">
        <v>561</v>
      </c>
      <c r="B369" s="724" t="s">
        <v>2111</v>
      </c>
      <c r="C369" s="725" t="s">
        <v>580</v>
      </c>
      <c r="D369" s="726" t="s">
        <v>581</v>
      </c>
      <c r="E369" s="725" t="s">
        <v>4816</v>
      </c>
      <c r="F369" s="726" t="s">
        <v>4817</v>
      </c>
      <c r="G369" s="725" t="s">
        <v>4124</v>
      </c>
      <c r="H369" s="725" t="s">
        <v>4125</v>
      </c>
      <c r="I369" s="727">
        <v>8.59</v>
      </c>
      <c r="J369" s="727">
        <v>45</v>
      </c>
      <c r="K369" s="728">
        <v>386.55</v>
      </c>
    </row>
    <row r="370" spans="1:11" ht="14.4" customHeight="1" x14ac:dyDescent="0.3">
      <c r="A370" s="723" t="s">
        <v>561</v>
      </c>
      <c r="B370" s="724" t="s">
        <v>2111</v>
      </c>
      <c r="C370" s="725" t="s">
        <v>580</v>
      </c>
      <c r="D370" s="726" t="s">
        <v>581</v>
      </c>
      <c r="E370" s="725" t="s">
        <v>4816</v>
      </c>
      <c r="F370" s="726" t="s">
        <v>4817</v>
      </c>
      <c r="G370" s="725" t="s">
        <v>4126</v>
      </c>
      <c r="H370" s="725" t="s">
        <v>4127</v>
      </c>
      <c r="I370" s="727">
        <v>0.67</v>
      </c>
      <c r="J370" s="727">
        <v>500</v>
      </c>
      <c r="K370" s="728">
        <v>335</v>
      </c>
    </row>
    <row r="371" spans="1:11" ht="14.4" customHeight="1" x14ac:dyDescent="0.3">
      <c r="A371" s="723" t="s">
        <v>561</v>
      </c>
      <c r="B371" s="724" t="s">
        <v>2111</v>
      </c>
      <c r="C371" s="725" t="s">
        <v>580</v>
      </c>
      <c r="D371" s="726" t="s">
        <v>581</v>
      </c>
      <c r="E371" s="725" t="s">
        <v>4816</v>
      </c>
      <c r="F371" s="726" t="s">
        <v>4817</v>
      </c>
      <c r="G371" s="725" t="s">
        <v>4130</v>
      </c>
      <c r="H371" s="725" t="s">
        <v>4131</v>
      </c>
      <c r="I371" s="727">
        <v>8.58</v>
      </c>
      <c r="J371" s="727">
        <v>120</v>
      </c>
      <c r="K371" s="728">
        <v>1029.5999999999999</v>
      </c>
    </row>
    <row r="372" spans="1:11" ht="14.4" customHeight="1" x14ac:dyDescent="0.3">
      <c r="A372" s="723" t="s">
        <v>561</v>
      </c>
      <c r="B372" s="724" t="s">
        <v>2111</v>
      </c>
      <c r="C372" s="725" t="s">
        <v>580</v>
      </c>
      <c r="D372" s="726" t="s">
        <v>581</v>
      </c>
      <c r="E372" s="725" t="s">
        <v>4816</v>
      </c>
      <c r="F372" s="726" t="s">
        <v>4817</v>
      </c>
      <c r="G372" s="725" t="s">
        <v>4530</v>
      </c>
      <c r="H372" s="725" t="s">
        <v>4531</v>
      </c>
      <c r="I372" s="727">
        <v>13.020000000000001</v>
      </c>
      <c r="J372" s="727">
        <v>9</v>
      </c>
      <c r="K372" s="728">
        <v>117.18</v>
      </c>
    </row>
    <row r="373" spans="1:11" ht="14.4" customHeight="1" x14ac:dyDescent="0.3">
      <c r="A373" s="723" t="s">
        <v>561</v>
      </c>
      <c r="B373" s="724" t="s">
        <v>2111</v>
      </c>
      <c r="C373" s="725" t="s">
        <v>580</v>
      </c>
      <c r="D373" s="726" t="s">
        <v>581</v>
      </c>
      <c r="E373" s="725" t="s">
        <v>4816</v>
      </c>
      <c r="F373" s="726" t="s">
        <v>4817</v>
      </c>
      <c r="G373" s="725" t="s">
        <v>4132</v>
      </c>
      <c r="H373" s="725" t="s">
        <v>4133</v>
      </c>
      <c r="I373" s="727">
        <v>27.873333333333335</v>
      </c>
      <c r="J373" s="727">
        <v>16</v>
      </c>
      <c r="K373" s="728">
        <v>445.98</v>
      </c>
    </row>
    <row r="374" spans="1:11" ht="14.4" customHeight="1" x14ac:dyDescent="0.3">
      <c r="A374" s="723" t="s">
        <v>561</v>
      </c>
      <c r="B374" s="724" t="s">
        <v>2111</v>
      </c>
      <c r="C374" s="725" t="s">
        <v>580</v>
      </c>
      <c r="D374" s="726" t="s">
        <v>581</v>
      </c>
      <c r="E374" s="725" t="s">
        <v>4816</v>
      </c>
      <c r="F374" s="726" t="s">
        <v>4817</v>
      </c>
      <c r="G374" s="725" t="s">
        <v>4532</v>
      </c>
      <c r="H374" s="725" t="s">
        <v>4533</v>
      </c>
      <c r="I374" s="727">
        <v>3.2466666666666666</v>
      </c>
      <c r="J374" s="727">
        <v>90</v>
      </c>
      <c r="K374" s="728">
        <v>292.2</v>
      </c>
    </row>
    <row r="375" spans="1:11" ht="14.4" customHeight="1" x14ac:dyDescent="0.3">
      <c r="A375" s="723" t="s">
        <v>561</v>
      </c>
      <c r="B375" s="724" t="s">
        <v>2111</v>
      </c>
      <c r="C375" s="725" t="s">
        <v>580</v>
      </c>
      <c r="D375" s="726" t="s">
        <v>581</v>
      </c>
      <c r="E375" s="725" t="s">
        <v>4816</v>
      </c>
      <c r="F375" s="726" t="s">
        <v>4817</v>
      </c>
      <c r="G375" s="725" t="s">
        <v>4136</v>
      </c>
      <c r="H375" s="725" t="s">
        <v>4137</v>
      </c>
      <c r="I375" s="727">
        <v>1.29</v>
      </c>
      <c r="J375" s="727">
        <v>5000</v>
      </c>
      <c r="K375" s="728">
        <v>6450</v>
      </c>
    </row>
    <row r="376" spans="1:11" ht="14.4" customHeight="1" x14ac:dyDescent="0.3">
      <c r="A376" s="723" t="s">
        <v>561</v>
      </c>
      <c r="B376" s="724" t="s">
        <v>2111</v>
      </c>
      <c r="C376" s="725" t="s">
        <v>580</v>
      </c>
      <c r="D376" s="726" t="s">
        <v>581</v>
      </c>
      <c r="E376" s="725" t="s">
        <v>4816</v>
      </c>
      <c r="F376" s="726" t="s">
        <v>4817</v>
      </c>
      <c r="G376" s="725" t="s">
        <v>4534</v>
      </c>
      <c r="H376" s="725" t="s">
        <v>4535</v>
      </c>
      <c r="I376" s="727">
        <v>9.01</v>
      </c>
      <c r="J376" s="727">
        <v>20</v>
      </c>
      <c r="K376" s="728">
        <v>180.2</v>
      </c>
    </row>
    <row r="377" spans="1:11" ht="14.4" customHeight="1" x14ac:dyDescent="0.3">
      <c r="A377" s="723" t="s">
        <v>561</v>
      </c>
      <c r="B377" s="724" t="s">
        <v>2111</v>
      </c>
      <c r="C377" s="725" t="s">
        <v>580</v>
      </c>
      <c r="D377" s="726" t="s">
        <v>581</v>
      </c>
      <c r="E377" s="725" t="s">
        <v>4816</v>
      </c>
      <c r="F377" s="726" t="s">
        <v>4817</v>
      </c>
      <c r="G377" s="725" t="s">
        <v>4350</v>
      </c>
      <c r="H377" s="725" t="s">
        <v>4351</v>
      </c>
      <c r="I377" s="727">
        <v>1.17</v>
      </c>
      <c r="J377" s="727">
        <v>700</v>
      </c>
      <c r="K377" s="728">
        <v>819</v>
      </c>
    </row>
    <row r="378" spans="1:11" ht="14.4" customHeight="1" x14ac:dyDescent="0.3">
      <c r="A378" s="723" t="s">
        <v>561</v>
      </c>
      <c r="B378" s="724" t="s">
        <v>2111</v>
      </c>
      <c r="C378" s="725" t="s">
        <v>580</v>
      </c>
      <c r="D378" s="726" t="s">
        <v>581</v>
      </c>
      <c r="E378" s="725" t="s">
        <v>4816</v>
      </c>
      <c r="F378" s="726" t="s">
        <v>4817</v>
      </c>
      <c r="G378" s="725" t="s">
        <v>4138</v>
      </c>
      <c r="H378" s="725" t="s">
        <v>4139</v>
      </c>
      <c r="I378" s="727">
        <v>98.38</v>
      </c>
      <c r="J378" s="727">
        <v>10</v>
      </c>
      <c r="K378" s="728">
        <v>983.8</v>
      </c>
    </row>
    <row r="379" spans="1:11" ht="14.4" customHeight="1" x14ac:dyDescent="0.3">
      <c r="A379" s="723" t="s">
        <v>561</v>
      </c>
      <c r="B379" s="724" t="s">
        <v>2111</v>
      </c>
      <c r="C379" s="725" t="s">
        <v>580</v>
      </c>
      <c r="D379" s="726" t="s">
        <v>581</v>
      </c>
      <c r="E379" s="725" t="s">
        <v>4816</v>
      </c>
      <c r="F379" s="726" t="s">
        <v>4817</v>
      </c>
      <c r="G379" s="725" t="s">
        <v>4412</v>
      </c>
      <c r="H379" s="725" t="s">
        <v>4413</v>
      </c>
      <c r="I379" s="727">
        <v>283.02</v>
      </c>
      <c r="J379" s="727">
        <v>10</v>
      </c>
      <c r="K379" s="728">
        <v>2830.18</v>
      </c>
    </row>
    <row r="380" spans="1:11" ht="14.4" customHeight="1" x14ac:dyDescent="0.3">
      <c r="A380" s="723" t="s">
        <v>561</v>
      </c>
      <c r="B380" s="724" t="s">
        <v>2111</v>
      </c>
      <c r="C380" s="725" t="s">
        <v>580</v>
      </c>
      <c r="D380" s="726" t="s">
        <v>581</v>
      </c>
      <c r="E380" s="725" t="s">
        <v>4816</v>
      </c>
      <c r="F380" s="726" t="s">
        <v>4817</v>
      </c>
      <c r="G380" s="725" t="s">
        <v>4140</v>
      </c>
      <c r="H380" s="725" t="s">
        <v>4141</v>
      </c>
      <c r="I380" s="727">
        <v>8.01</v>
      </c>
      <c r="J380" s="727">
        <v>100</v>
      </c>
      <c r="K380" s="728">
        <v>801.05</v>
      </c>
    </row>
    <row r="381" spans="1:11" ht="14.4" customHeight="1" x14ac:dyDescent="0.3">
      <c r="A381" s="723" t="s">
        <v>561</v>
      </c>
      <c r="B381" s="724" t="s">
        <v>2111</v>
      </c>
      <c r="C381" s="725" t="s">
        <v>580</v>
      </c>
      <c r="D381" s="726" t="s">
        <v>581</v>
      </c>
      <c r="E381" s="725" t="s">
        <v>4816</v>
      </c>
      <c r="F381" s="726" t="s">
        <v>4817</v>
      </c>
      <c r="G381" s="725" t="s">
        <v>4352</v>
      </c>
      <c r="H381" s="725" t="s">
        <v>4353</v>
      </c>
      <c r="I381" s="727">
        <v>3.793333333333333</v>
      </c>
      <c r="J381" s="727">
        <v>200</v>
      </c>
      <c r="K381" s="728">
        <v>759</v>
      </c>
    </row>
    <row r="382" spans="1:11" ht="14.4" customHeight="1" x14ac:dyDescent="0.3">
      <c r="A382" s="723" t="s">
        <v>561</v>
      </c>
      <c r="B382" s="724" t="s">
        <v>2111</v>
      </c>
      <c r="C382" s="725" t="s">
        <v>580</v>
      </c>
      <c r="D382" s="726" t="s">
        <v>581</v>
      </c>
      <c r="E382" s="725" t="s">
        <v>4816</v>
      </c>
      <c r="F382" s="726" t="s">
        <v>4817</v>
      </c>
      <c r="G382" s="725" t="s">
        <v>4536</v>
      </c>
      <c r="H382" s="725" t="s">
        <v>4537</v>
      </c>
      <c r="I382" s="727">
        <v>1.52</v>
      </c>
      <c r="J382" s="727">
        <v>50</v>
      </c>
      <c r="K382" s="728">
        <v>76</v>
      </c>
    </row>
    <row r="383" spans="1:11" ht="14.4" customHeight="1" x14ac:dyDescent="0.3">
      <c r="A383" s="723" t="s">
        <v>561</v>
      </c>
      <c r="B383" s="724" t="s">
        <v>2111</v>
      </c>
      <c r="C383" s="725" t="s">
        <v>580</v>
      </c>
      <c r="D383" s="726" t="s">
        <v>581</v>
      </c>
      <c r="E383" s="725" t="s">
        <v>4816</v>
      </c>
      <c r="F383" s="726" t="s">
        <v>4817</v>
      </c>
      <c r="G383" s="725" t="s">
        <v>4148</v>
      </c>
      <c r="H383" s="725" t="s">
        <v>4149</v>
      </c>
      <c r="I383" s="727">
        <v>191.13</v>
      </c>
      <c r="J383" s="727">
        <v>4</v>
      </c>
      <c r="K383" s="728">
        <v>764.52</v>
      </c>
    </row>
    <row r="384" spans="1:11" ht="14.4" customHeight="1" x14ac:dyDescent="0.3">
      <c r="A384" s="723" t="s">
        <v>561</v>
      </c>
      <c r="B384" s="724" t="s">
        <v>2111</v>
      </c>
      <c r="C384" s="725" t="s">
        <v>580</v>
      </c>
      <c r="D384" s="726" t="s">
        <v>581</v>
      </c>
      <c r="E384" s="725" t="s">
        <v>4816</v>
      </c>
      <c r="F384" s="726" t="s">
        <v>4817</v>
      </c>
      <c r="G384" s="725" t="s">
        <v>4356</v>
      </c>
      <c r="H384" s="725" t="s">
        <v>4357</v>
      </c>
      <c r="I384" s="727">
        <v>790.88</v>
      </c>
      <c r="J384" s="727">
        <v>2</v>
      </c>
      <c r="K384" s="728">
        <v>1581.76</v>
      </c>
    </row>
    <row r="385" spans="1:11" ht="14.4" customHeight="1" x14ac:dyDescent="0.3">
      <c r="A385" s="723" t="s">
        <v>561</v>
      </c>
      <c r="B385" s="724" t="s">
        <v>2111</v>
      </c>
      <c r="C385" s="725" t="s">
        <v>580</v>
      </c>
      <c r="D385" s="726" t="s">
        <v>581</v>
      </c>
      <c r="E385" s="725" t="s">
        <v>4816</v>
      </c>
      <c r="F385" s="726" t="s">
        <v>4817</v>
      </c>
      <c r="G385" s="725" t="s">
        <v>4538</v>
      </c>
      <c r="H385" s="725" t="s">
        <v>4539</v>
      </c>
      <c r="I385" s="727">
        <v>5.27</v>
      </c>
      <c r="J385" s="727">
        <v>90</v>
      </c>
      <c r="K385" s="728">
        <v>474.3</v>
      </c>
    </row>
    <row r="386" spans="1:11" ht="14.4" customHeight="1" x14ac:dyDescent="0.3">
      <c r="A386" s="723" t="s">
        <v>561</v>
      </c>
      <c r="B386" s="724" t="s">
        <v>2111</v>
      </c>
      <c r="C386" s="725" t="s">
        <v>580</v>
      </c>
      <c r="D386" s="726" t="s">
        <v>581</v>
      </c>
      <c r="E386" s="725" t="s">
        <v>4816</v>
      </c>
      <c r="F386" s="726" t="s">
        <v>4817</v>
      </c>
      <c r="G386" s="725" t="s">
        <v>4540</v>
      </c>
      <c r="H386" s="725" t="s">
        <v>4541</v>
      </c>
      <c r="I386" s="727">
        <v>61.75</v>
      </c>
      <c r="J386" s="727">
        <v>10</v>
      </c>
      <c r="K386" s="728">
        <v>617.54999999999995</v>
      </c>
    </row>
    <row r="387" spans="1:11" ht="14.4" customHeight="1" x14ac:dyDescent="0.3">
      <c r="A387" s="723" t="s">
        <v>561</v>
      </c>
      <c r="B387" s="724" t="s">
        <v>2111</v>
      </c>
      <c r="C387" s="725" t="s">
        <v>580</v>
      </c>
      <c r="D387" s="726" t="s">
        <v>581</v>
      </c>
      <c r="E387" s="725" t="s">
        <v>4816</v>
      </c>
      <c r="F387" s="726" t="s">
        <v>4817</v>
      </c>
      <c r="G387" s="725" t="s">
        <v>4154</v>
      </c>
      <c r="H387" s="725" t="s">
        <v>4155</v>
      </c>
      <c r="I387" s="727">
        <v>13.229999999999999</v>
      </c>
      <c r="J387" s="727">
        <v>90</v>
      </c>
      <c r="K387" s="728">
        <v>1190.6999999999998</v>
      </c>
    </row>
    <row r="388" spans="1:11" ht="14.4" customHeight="1" x14ac:dyDescent="0.3">
      <c r="A388" s="723" t="s">
        <v>561</v>
      </c>
      <c r="B388" s="724" t="s">
        <v>2111</v>
      </c>
      <c r="C388" s="725" t="s">
        <v>580</v>
      </c>
      <c r="D388" s="726" t="s">
        <v>581</v>
      </c>
      <c r="E388" s="725" t="s">
        <v>4816</v>
      </c>
      <c r="F388" s="726" t="s">
        <v>4817</v>
      </c>
      <c r="G388" s="725" t="s">
        <v>4542</v>
      </c>
      <c r="H388" s="725" t="s">
        <v>4543</v>
      </c>
      <c r="I388" s="727">
        <v>66.59</v>
      </c>
      <c r="J388" s="727">
        <v>10</v>
      </c>
      <c r="K388" s="728">
        <v>665.85</v>
      </c>
    </row>
    <row r="389" spans="1:11" ht="14.4" customHeight="1" x14ac:dyDescent="0.3">
      <c r="A389" s="723" t="s">
        <v>561</v>
      </c>
      <c r="B389" s="724" t="s">
        <v>2111</v>
      </c>
      <c r="C389" s="725" t="s">
        <v>580</v>
      </c>
      <c r="D389" s="726" t="s">
        <v>581</v>
      </c>
      <c r="E389" s="725" t="s">
        <v>4816</v>
      </c>
      <c r="F389" s="726" t="s">
        <v>4817</v>
      </c>
      <c r="G389" s="725" t="s">
        <v>4156</v>
      </c>
      <c r="H389" s="725" t="s">
        <v>4157</v>
      </c>
      <c r="I389" s="727">
        <v>12.65</v>
      </c>
      <c r="J389" s="727">
        <v>30</v>
      </c>
      <c r="K389" s="728">
        <v>379.5</v>
      </c>
    </row>
    <row r="390" spans="1:11" ht="14.4" customHeight="1" x14ac:dyDescent="0.3">
      <c r="A390" s="723" t="s">
        <v>561</v>
      </c>
      <c r="B390" s="724" t="s">
        <v>2111</v>
      </c>
      <c r="C390" s="725" t="s">
        <v>580</v>
      </c>
      <c r="D390" s="726" t="s">
        <v>581</v>
      </c>
      <c r="E390" s="725" t="s">
        <v>4816</v>
      </c>
      <c r="F390" s="726" t="s">
        <v>4817</v>
      </c>
      <c r="G390" s="725" t="s">
        <v>4544</v>
      </c>
      <c r="H390" s="725" t="s">
        <v>4545</v>
      </c>
      <c r="I390" s="727">
        <v>5.0199999999999996</v>
      </c>
      <c r="J390" s="727">
        <v>75</v>
      </c>
      <c r="K390" s="728">
        <v>376.20000000000005</v>
      </c>
    </row>
    <row r="391" spans="1:11" ht="14.4" customHeight="1" x14ac:dyDescent="0.3">
      <c r="A391" s="723" t="s">
        <v>561</v>
      </c>
      <c r="B391" s="724" t="s">
        <v>2111</v>
      </c>
      <c r="C391" s="725" t="s">
        <v>580</v>
      </c>
      <c r="D391" s="726" t="s">
        <v>581</v>
      </c>
      <c r="E391" s="725" t="s">
        <v>4816</v>
      </c>
      <c r="F391" s="726" t="s">
        <v>4817</v>
      </c>
      <c r="G391" s="725" t="s">
        <v>4162</v>
      </c>
      <c r="H391" s="725" t="s">
        <v>4163</v>
      </c>
      <c r="I391" s="727">
        <v>111.55</v>
      </c>
      <c r="J391" s="727">
        <v>4</v>
      </c>
      <c r="K391" s="728">
        <v>446.2</v>
      </c>
    </row>
    <row r="392" spans="1:11" ht="14.4" customHeight="1" x14ac:dyDescent="0.3">
      <c r="A392" s="723" t="s">
        <v>561</v>
      </c>
      <c r="B392" s="724" t="s">
        <v>2111</v>
      </c>
      <c r="C392" s="725" t="s">
        <v>580</v>
      </c>
      <c r="D392" s="726" t="s">
        <v>581</v>
      </c>
      <c r="E392" s="725" t="s">
        <v>4816</v>
      </c>
      <c r="F392" s="726" t="s">
        <v>4817</v>
      </c>
      <c r="G392" s="725" t="s">
        <v>4164</v>
      </c>
      <c r="H392" s="725" t="s">
        <v>4165</v>
      </c>
      <c r="I392" s="727">
        <v>112.53000000000002</v>
      </c>
      <c r="J392" s="727">
        <v>30</v>
      </c>
      <c r="K392" s="728">
        <v>3375.8999999999996</v>
      </c>
    </row>
    <row r="393" spans="1:11" ht="14.4" customHeight="1" x14ac:dyDescent="0.3">
      <c r="A393" s="723" t="s">
        <v>561</v>
      </c>
      <c r="B393" s="724" t="s">
        <v>2111</v>
      </c>
      <c r="C393" s="725" t="s">
        <v>580</v>
      </c>
      <c r="D393" s="726" t="s">
        <v>581</v>
      </c>
      <c r="E393" s="725" t="s">
        <v>4818</v>
      </c>
      <c r="F393" s="726" t="s">
        <v>4819</v>
      </c>
      <c r="G393" s="725" t="s">
        <v>4546</v>
      </c>
      <c r="H393" s="725" t="s">
        <v>4547</v>
      </c>
      <c r="I393" s="727">
        <v>268.62</v>
      </c>
      <c r="J393" s="727">
        <v>42</v>
      </c>
      <c r="K393" s="728">
        <v>11282.04</v>
      </c>
    </row>
    <row r="394" spans="1:11" ht="14.4" customHeight="1" x14ac:dyDescent="0.3">
      <c r="A394" s="723" t="s">
        <v>561</v>
      </c>
      <c r="B394" s="724" t="s">
        <v>2111</v>
      </c>
      <c r="C394" s="725" t="s">
        <v>580</v>
      </c>
      <c r="D394" s="726" t="s">
        <v>581</v>
      </c>
      <c r="E394" s="725" t="s">
        <v>4818</v>
      </c>
      <c r="F394" s="726" t="s">
        <v>4819</v>
      </c>
      <c r="G394" s="725" t="s">
        <v>4548</v>
      </c>
      <c r="H394" s="725" t="s">
        <v>4549</v>
      </c>
      <c r="I394" s="727">
        <v>58.37</v>
      </c>
      <c r="J394" s="727">
        <v>150</v>
      </c>
      <c r="K394" s="728">
        <v>8755.5</v>
      </c>
    </row>
    <row r="395" spans="1:11" ht="14.4" customHeight="1" x14ac:dyDescent="0.3">
      <c r="A395" s="723" t="s">
        <v>561</v>
      </c>
      <c r="B395" s="724" t="s">
        <v>2111</v>
      </c>
      <c r="C395" s="725" t="s">
        <v>580</v>
      </c>
      <c r="D395" s="726" t="s">
        <v>581</v>
      </c>
      <c r="E395" s="725" t="s">
        <v>4818</v>
      </c>
      <c r="F395" s="726" t="s">
        <v>4819</v>
      </c>
      <c r="G395" s="725" t="s">
        <v>4170</v>
      </c>
      <c r="H395" s="725" t="s">
        <v>4171</v>
      </c>
      <c r="I395" s="727">
        <v>37.51</v>
      </c>
      <c r="J395" s="727">
        <v>560</v>
      </c>
      <c r="K395" s="728">
        <v>21005.599999999999</v>
      </c>
    </row>
    <row r="396" spans="1:11" ht="14.4" customHeight="1" x14ac:dyDescent="0.3">
      <c r="A396" s="723" t="s">
        <v>561</v>
      </c>
      <c r="B396" s="724" t="s">
        <v>2111</v>
      </c>
      <c r="C396" s="725" t="s">
        <v>580</v>
      </c>
      <c r="D396" s="726" t="s">
        <v>581</v>
      </c>
      <c r="E396" s="725" t="s">
        <v>4818</v>
      </c>
      <c r="F396" s="726" t="s">
        <v>4819</v>
      </c>
      <c r="G396" s="725" t="s">
        <v>4370</v>
      </c>
      <c r="H396" s="725" t="s">
        <v>4371</v>
      </c>
      <c r="I396" s="727">
        <v>15.92</v>
      </c>
      <c r="J396" s="727">
        <v>350</v>
      </c>
      <c r="K396" s="728">
        <v>5572</v>
      </c>
    </row>
    <row r="397" spans="1:11" ht="14.4" customHeight="1" x14ac:dyDescent="0.3">
      <c r="A397" s="723" t="s">
        <v>561</v>
      </c>
      <c r="B397" s="724" t="s">
        <v>2111</v>
      </c>
      <c r="C397" s="725" t="s">
        <v>580</v>
      </c>
      <c r="D397" s="726" t="s">
        <v>581</v>
      </c>
      <c r="E397" s="725" t="s">
        <v>4818</v>
      </c>
      <c r="F397" s="726" t="s">
        <v>4819</v>
      </c>
      <c r="G397" s="725" t="s">
        <v>4374</v>
      </c>
      <c r="H397" s="725" t="s">
        <v>4375</v>
      </c>
      <c r="I397" s="727">
        <v>7.43</v>
      </c>
      <c r="J397" s="727">
        <v>600</v>
      </c>
      <c r="K397" s="728">
        <v>4458</v>
      </c>
    </row>
    <row r="398" spans="1:11" ht="14.4" customHeight="1" x14ac:dyDescent="0.3">
      <c r="A398" s="723" t="s">
        <v>561</v>
      </c>
      <c r="B398" s="724" t="s">
        <v>2111</v>
      </c>
      <c r="C398" s="725" t="s">
        <v>580</v>
      </c>
      <c r="D398" s="726" t="s">
        <v>581</v>
      </c>
      <c r="E398" s="725" t="s">
        <v>4818</v>
      </c>
      <c r="F398" s="726" t="s">
        <v>4819</v>
      </c>
      <c r="G398" s="725" t="s">
        <v>4174</v>
      </c>
      <c r="H398" s="725" t="s">
        <v>4175</v>
      </c>
      <c r="I398" s="727">
        <v>1.0900000000000001</v>
      </c>
      <c r="J398" s="727">
        <v>5900</v>
      </c>
      <c r="K398" s="728">
        <v>6431</v>
      </c>
    </row>
    <row r="399" spans="1:11" ht="14.4" customHeight="1" x14ac:dyDescent="0.3">
      <c r="A399" s="723" t="s">
        <v>561</v>
      </c>
      <c r="B399" s="724" t="s">
        <v>2111</v>
      </c>
      <c r="C399" s="725" t="s">
        <v>580</v>
      </c>
      <c r="D399" s="726" t="s">
        <v>581</v>
      </c>
      <c r="E399" s="725" t="s">
        <v>4818</v>
      </c>
      <c r="F399" s="726" t="s">
        <v>4819</v>
      </c>
      <c r="G399" s="725" t="s">
        <v>4176</v>
      </c>
      <c r="H399" s="725" t="s">
        <v>4177</v>
      </c>
      <c r="I399" s="727">
        <v>1.6733333333333331</v>
      </c>
      <c r="J399" s="727">
        <v>3000</v>
      </c>
      <c r="K399" s="728">
        <v>5022</v>
      </c>
    </row>
    <row r="400" spans="1:11" ht="14.4" customHeight="1" x14ac:dyDescent="0.3">
      <c r="A400" s="723" t="s">
        <v>561</v>
      </c>
      <c r="B400" s="724" t="s">
        <v>2111</v>
      </c>
      <c r="C400" s="725" t="s">
        <v>580</v>
      </c>
      <c r="D400" s="726" t="s">
        <v>581</v>
      </c>
      <c r="E400" s="725" t="s">
        <v>4818</v>
      </c>
      <c r="F400" s="726" t="s">
        <v>4819</v>
      </c>
      <c r="G400" s="725" t="s">
        <v>4178</v>
      </c>
      <c r="H400" s="725" t="s">
        <v>4179</v>
      </c>
      <c r="I400" s="727">
        <v>0.48</v>
      </c>
      <c r="J400" s="727">
        <v>2400</v>
      </c>
      <c r="K400" s="728">
        <v>1152</v>
      </c>
    </row>
    <row r="401" spans="1:11" ht="14.4" customHeight="1" x14ac:dyDescent="0.3">
      <c r="A401" s="723" t="s">
        <v>561</v>
      </c>
      <c r="B401" s="724" t="s">
        <v>2111</v>
      </c>
      <c r="C401" s="725" t="s">
        <v>580</v>
      </c>
      <c r="D401" s="726" t="s">
        <v>581</v>
      </c>
      <c r="E401" s="725" t="s">
        <v>4818</v>
      </c>
      <c r="F401" s="726" t="s">
        <v>4819</v>
      </c>
      <c r="G401" s="725" t="s">
        <v>4180</v>
      </c>
      <c r="H401" s="725" t="s">
        <v>4181</v>
      </c>
      <c r="I401" s="727">
        <v>0.67</v>
      </c>
      <c r="J401" s="727">
        <v>2800</v>
      </c>
      <c r="K401" s="728">
        <v>1876</v>
      </c>
    </row>
    <row r="402" spans="1:11" ht="14.4" customHeight="1" x14ac:dyDescent="0.3">
      <c r="A402" s="723" t="s">
        <v>561</v>
      </c>
      <c r="B402" s="724" t="s">
        <v>2111</v>
      </c>
      <c r="C402" s="725" t="s">
        <v>580</v>
      </c>
      <c r="D402" s="726" t="s">
        <v>581</v>
      </c>
      <c r="E402" s="725" t="s">
        <v>4818</v>
      </c>
      <c r="F402" s="726" t="s">
        <v>4819</v>
      </c>
      <c r="G402" s="725" t="s">
        <v>4432</v>
      </c>
      <c r="H402" s="725" t="s">
        <v>4433</v>
      </c>
      <c r="I402" s="727">
        <v>25.41</v>
      </c>
      <c r="J402" s="727">
        <v>10</v>
      </c>
      <c r="K402" s="728">
        <v>254.1</v>
      </c>
    </row>
    <row r="403" spans="1:11" ht="14.4" customHeight="1" x14ac:dyDescent="0.3">
      <c r="A403" s="723" t="s">
        <v>561</v>
      </c>
      <c r="B403" s="724" t="s">
        <v>2111</v>
      </c>
      <c r="C403" s="725" t="s">
        <v>580</v>
      </c>
      <c r="D403" s="726" t="s">
        <v>581</v>
      </c>
      <c r="E403" s="725" t="s">
        <v>4818</v>
      </c>
      <c r="F403" s="726" t="s">
        <v>4819</v>
      </c>
      <c r="G403" s="725" t="s">
        <v>4182</v>
      </c>
      <c r="H403" s="725" t="s">
        <v>4183</v>
      </c>
      <c r="I403" s="727">
        <v>3.14</v>
      </c>
      <c r="J403" s="727">
        <v>100</v>
      </c>
      <c r="K403" s="728">
        <v>314</v>
      </c>
    </row>
    <row r="404" spans="1:11" ht="14.4" customHeight="1" x14ac:dyDescent="0.3">
      <c r="A404" s="723" t="s">
        <v>561</v>
      </c>
      <c r="B404" s="724" t="s">
        <v>2111</v>
      </c>
      <c r="C404" s="725" t="s">
        <v>580</v>
      </c>
      <c r="D404" s="726" t="s">
        <v>581</v>
      </c>
      <c r="E404" s="725" t="s">
        <v>4818</v>
      </c>
      <c r="F404" s="726" t="s">
        <v>4819</v>
      </c>
      <c r="G404" s="725" t="s">
        <v>4376</v>
      </c>
      <c r="H404" s="725" t="s">
        <v>4377</v>
      </c>
      <c r="I404" s="727">
        <v>5.32</v>
      </c>
      <c r="J404" s="727">
        <v>200</v>
      </c>
      <c r="K404" s="728">
        <v>1064.4000000000001</v>
      </c>
    </row>
    <row r="405" spans="1:11" ht="14.4" customHeight="1" x14ac:dyDescent="0.3">
      <c r="A405" s="723" t="s">
        <v>561</v>
      </c>
      <c r="B405" s="724" t="s">
        <v>2111</v>
      </c>
      <c r="C405" s="725" t="s">
        <v>580</v>
      </c>
      <c r="D405" s="726" t="s">
        <v>581</v>
      </c>
      <c r="E405" s="725" t="s">
        <v>4818</v>
      </c>
      <c r="F405" s="726" t="s">
        <v>4819</v>
      </c>
      <c r="G405" s="725" t="s">
        <v>4550</v>
      </c>
      <c r="H405" s="725" t="s">
        <v>4551</v>
      </c>
      <c r="I405" s="727">
        <v>105.03</v>
      </c>
      <c r="J405" s="727">
        <v>10</v>
      </c>
      <c r="K405" s="728">
        <v>1050.3</v>
      </c>
    </row>
    <row r="406" spans="1:11" ht="14.4" customHeight="1" x14ac:dyDescent="0.3">
      <c r="A406" s="723" t="s">
        <v>561</v>
      </c>
      <c r="B406" s="724" t="s">
        <v>2111</v>
      </c>
      <c r="C406" s="725" t="s">
        <v>580</v>
      </c>
      <c r="D406" s="726" t="s">
        <v>581</v>
      </c>
      <c r="E406" s="725" t="s">
        <v>4818</v>
      </c>
      <c r="F406" s="726" t="s">
        <v>4819</v>
      </c>
      <c r="G406" s="725" t="s">
        <v>4186</v>
      </c>
      <c r="H406" s="725" t="s">
        <v>4187</v>
      </c>
      <c r="I406" s="727">
        <v>6.23</v>
      </c>
      <c r="J406" s="727">
        <v>75</v>
      </c>
      <c r="K406" s="728">
        <v>467.31000000000006</v>
      </c>
    </row>
    <row r="407" spans="1:11" ht="14.4" customHeight="1" x14ac:dyDescent="0.3">
      <c r="A407" s="723" t="s">
        <v>561</v>
      </c>
      <c r="B407" s="724" t="s">
        <v>2111</v>
      </c>
      <c r="C407" s="725" t="s">
        <v>580</v>
      </c>
      <c r="D407" s="726" t="s">
        <v>581</v>
      </c>
      <c r="E407" s="725" t="s">
        <v>4818</v>
      </c>
      <c r="F407" s="726" t="s">
        <v>4819</v>
      </c>
      <c r="G407" s="725" t="s">
        <v>4552</v>
      </c>
      <c r="H407" s="725" t="s">
        <v>4553</v>
      </c>
      <c r="I407" s="727">
        <v>204.41</v>
      </c>
      <c r="J407" s="727">
        <v>4</v>
      </c>
      <c r="K407" s="728">
        <v>817.64</v>
      </c>
    </row>
    <row r="408" spans="1:11" ht="14.4" customHeight="1" x14ac:dyDescent="0.3">
      <c r="A408" s="723" t="s">
        <v>561</v>
      </c>
      <c r="B408" s="724" t="s">
        <v>2111</v>
      </c>
      <c r="C408" s="725" t="s">
        <v>580</v>
      </c>
      <c r="D408" s="726" t="s">
        <v>581</v>
      </c>
      <c r="E408" s="725" t="s">
        <v>4818</v>
      </c>
      <c r="F408" s="726" t="s">
        <v>4819</v>
      </c>
      <c r="G408" s="725" t="s">
        <v>4378</v>
      </c>
      <c r="H408" s="725" t="s">
        <v>4379</v>
      </c>
      <c r="I408" s="727">
        <v>15.04</v>
      </c>
      <c r="J408" s="727">
        <v>70</v>
      </c>
      <c r="K408" s="728">
        <v>1052.8</v>
      </c>
    </row>
    <row r="409" spans="1:11" ht="14.4" customHeight="1" x14ac:dyDescent="0.3">
      <c r="A409" s="723" t="s">
        <v>561</v>
      </c>
      <c r="B409" s="724" t="s">
        <v>2111</v>
      </c>
      <c r="C409" s="725" t="s">
        <v>580</v>
      </c>
      <c r="D409" s="726" t="s">
        <v>581</v>
      </c>
      <c r="E409" s="725" t="s">
        <v>4818</v>
      </c>
      <c r="F409" s="726" t="s">
        <v>4819</v>
      </c>
      <c r="G409" s="725" t="s">
        <v>4188</v>
      </c>
      <c r="H409" s="725" t="s">
        <v>4189</v>
      </c>
      <c r="I409" s="727">
        <v>80.574999999999989</v>
      </c>
      <c r="J409" s="727">
        <v>80</v>
      </c>
      <c r="K409" s="728">
        <v>6446</v>
      </c>
    </row>
    <row r="410" spans="1:11" ht="14.4" customHeight="1" x14ac:dyDescent="0.3">
      <c r="A410" s="723" t="s">
        <v>561</v>
      </c>
      <c r="B410" s="724" t="s">
        <v>2111</v>
      </c>
      <c r="C410" s="725" t="s">
        <v>580</v>
      </c>
      <c r="D410" s="726" t="s">
        <v>581</v>
      </c>
      <c r="E410" s="725" t="s">
        <v>4818</v>
      </c>
      <c r="F410" s="726" t="s">
        <v>4819</v>
      </c>
      <c r="G410" s="725" t="s">
        <v>4190</v>
      </c>
      <c r="H410" s="725" t="s">
        <v>4191</v>
      </c>
      <c r="I410" s="727">
        <v>6.169999999999999</v>
      </c>
      <c r="J410" s="727">
        <v>500</v>
      </c>
      <c r="K410" s="728">
        <v>3085</v>
      </c>
    </row>
    <row r="411" spans="1:11" ht="14.4" customHeight="1" x14ac:dyDescent="0.3">
      <c r="A411" s="723" t="s">
        <v>561</v>
      </c>
      <c r="B411" s="724" t="s">
        <v>2111</v>
      </c>
      <c r="C411" s="725" t="s">
        <v>580</v>
      </c>
      <c r="D411" s="726" t="s">
        <v>581</v>
      </c>
      <c r="E411" s="725" t="s">
        <v>4818</v>
      </c>
      <c r="F411" s="726" t="s">
        <v>4819</v>
      </c>
      <c r="G411" s="725" t="s">
        <v>4554</v>
      </c>
      <c r="H411" s="725" t="s">
        <v>4555</v>
      </c>
      <c r="I411" s="727">
        <v>646.75</v>
      </c>
      <c r="J411" s="727">
        <v>2</v>
      </c>
      <c r="K411" s="728">
        <v>1293.5</v>
      </c>
    </row>
    <row r="412" spans="1:11" ht="14.4" customHeight="1" x14ac:dyDescent="0.3">
      <c r="A412" s="723" t="s">
        <v>561</v>
      </c>
      <c r="B412" s="724" t="s">
        <v>2111</v>
      </c>
      <c r="C412" s="725" t="s">
        <v>580</v>
      </c>
      <c r="D412" s="726" t="s">
        <v>581</v>
      </c>
      <c r="E412" s="725" t="s">
        <v>4818</v>
      </c>
      <c r="F412" s="726" t="s">
        <v>4819</v>
      </c>
      <c r="G412" s="725" t="s">
        <v>4436</v>
      </c>
      <c r="H412" s="725" t="s">
        <v>4437</v>
      </c>
      <c r="I412" s="727">
        <v>17.91</v>
      </c>
      <c r="J412" s="727">
        <v>10</v>
      </c>
      <c r="K412" s="728">
        <v>179.1</v>
      </c>
    </row>
    <row r="413" spans="1:11" ht="14.4" customHeight="1" x14ac:dyDescent="0.3">
      <c r="A413" s="723" t="s">
        <v>561</v>
      </c>
      <c r="B413" s="724" t="s">
        <v>2111</v>
      </c>
      <c r="C413" s="725" t="s">
        <v>580</v>
      </c>
      <c r="D413" s="726" t="s">
        <v>581</v>
      </c>
      <c r="E413" s="725" t="s">
        <v>4818</v>
      </c>
      <c r="F413" s="726" t="s">
        <v>4819</v>
      </c>
      <c r="G413" s="725" t="s">
        <v>4556</v>
      </c>
      <c r="H413" s="725" t="s">
        <v>4557</v>
      </c>
      <c r="I413" s="727">
        <v>2.7866666666666666</v>
      </c>
      <c r="J413" s="727">
        <v>510</v>
      </c>
      <c r="K413" s="728">
        <v>1421.4</v>
      </c>
    </row>
    <row r="414" spans="1:11" ht="14.4" customHeight="1" x14ac:dyDescent="0.3">
      <c r="A414" s="723" t="s">
        <v>561</v>
      </c>
      <c r="B414" s="724" t="s">
        <v>2111</v>
      </c>
      <c r="C414" s="725" t="s">
        <v>580</v>
      </c>
      <c r="D414" s="726" t="s">
        <v>581</v>
      </c>
      <c r="E414" s="725" t="s">
        <v>4818</v>
      </c>
      <c r="F414" s="726" t="s">
        <v>4819</v>
      </c>
      <c r="G414" s="725" t="s">
        <v>4192</v>
      </c>
      <c r="H414" s="725" t="s">
        <v>4193</v>
      </c>
      <c r="I414" s="727">
        <v>206.04666666666671</v>
      </c>
      <c r="J414" s="727">
        <v>12</v>
      </c>
      <c r="K414" s="728">
        <v>2472.5699999999997</v>
      </c>
    </row>
    <row r="415" spans="1:11" ht="14.4" customHeight="1" x14ac:dyDescent="0.3">
      <c r="A415" s="723" t="s">
        <v>561</v>
      </c>
      <c r="B415" s="724" t="s">
        <v>2111</v>
      </c>
      <c r="C415" s="725" t="s">
        <v>580</v>
      </c>
      <c r="D415" s="726" t="s">
        <v>581</v>
      </c>
      <c r="E415" s="725" t="s">
        <v>4818</v>
      </c>
      <c r="F415" s="726" t="s">
        <v>4819</v>
      </c>
      <c r="G415" s="725" t="s">
        <v>4194</v>
      </c>
      <c r="H415" s="725" t="s">
        <v>4195</v>
      </c>
      <c r="I415" s="727">
        <v>9.68</v>
      </c>
      <c r="J415" s="727">
        <v>20</v>
      </c>
      <c r="K415" s="728">
        <v>193.6</v>
      </c>
    </row>
    <row r="416" spans="1:11" ht="14.4" customHeight="1" x14ac:dyDescent="0.3">
      <c r="A416" s="723" t="s">
        <v>561</v>
      </c>
      <c r="B416" s="724" t="s">
        <v>2111</v>
      </c>
      <c r="C416" s="725" t="s">
        <v>580</v>
      </c>
      <c r="D416" s="726" t="s">
        <v>581</v>
      </c>
      <c r="E416" s="725" t="s">
        <v>4818</v>
      </c>
      <c r="F416" s="726" t="s">
        <v>4819</v>
      </c>
      <c r="G416" s="725" t="s">
        <v>4198</v>
      </c>
      <c r="H416" s="725" t="s">
        <v>4199</v>
      </c>
      <c r="I416" s="727">
        <v>2.37</v>
      </c>
      <c r="J416" s="727">
        <v>20</v>
      </c>
      <c r="K416" s="728">
        <v>47.4</v>
      </c>
    </row>
    <row r="417" spans="1:11" ht="14.4" customHeight="1" x14ac:dyDescent="0.3">
      <c r="A417" s="723" t="s">
        <v>561</v>
      </c>
      <c r="B417" s="724" t="s">
        <v>2111</v>
      </c>
      <c r="C417" s="725" t="s">
        <v>580</v>
      </c>
      <c r="D417" s="726" t="s">
        <v>581</v>
      </c>
      <c r="E417" s="725" t="s">
        <v>4818</v>
      </c>
      <c r="F417" s="726" t="s">
        <v>4819</v>
      </c>
      <c r="G417" s="725" t="s">
        <v>4200</v>
      </c>
      <c r="H417" s="725" t="s">
        <v>4201</v>
      </c>
      <c r="I417" s="727">
        <v>1.9833333333333332</v>
      </c>
      <c r="J417" s="727">
        <v>850</v>
      </c>
      <c r="K417" s="728">
        <v>1685.5</v>
      </c>
    </row>
    <row r="418" spans="1:11" ht="14.4" customHeight="1" x14ac:dyDescent="0.3">
      <c r="A418" s="723" t="s">
        <v>561</v>
      </c>
      <c r="B418" s="724" t="s">
        <v>2111</v>
      </c>
      <c r="C418" s="725" t="s">
        <v>580</v>
      </c>
      <c r="D418" s="726" t="s">
        <v>581</v>
      </c>
      <c r="E418" s="725" t="s">
        <v>4818</v>
      </c>
      <c r="F418" s="726" t="s">
        <v>4819</v>
      </c>
      <c r="G418" s="725" t="s">
        <v>4202</v>
      </c>
      <c r="H418" s="725" t="s">
        <v>4203</v>
      </c>
      <c r="I418" s="727">
        <v>2.0499999999999998</v>
      </c>
      <c r="J418" s="727">
        <v>50</v>
      </c>
      <c r="K418" s="728">
        <v>102.5</v>
      </c>
    </row>
    <row r="419" spans="1:11" ht="14.4" customHeight="1" x14ac:dyDescent="0.3">
      <c r="A419" s="723" t="s">
        <v>561</v>
      </c>
      <c r="B419" s="724" t="s">
        <v>2111</v>
      </c>
      <c r="C419" s="725" t="s">
        <v>580</v>
      </c>
      <c r="D419" s="726" t="s">
        <v>581</v>
      </c>
      <c r="E419" s="725" t="s">
        <v>4818</v>
      </c>
      <c r="F419" s="726" t="s">
        <v>4819</v>
      </c>
      <c r="G419" s="725" t="s">
        <v>4204</v>
      </c>
      <c r="H419" s="725" t="s">
        <v>4205</v>
      </c>
      <c r="I419" s="727">
        <v>3.1</v>
      </c>
      <c r="J419" s="727">
        <v>150</v>
      </c>
      <c r="K419" s="728">
        <v>465</v>
      </c>
    </row>
    <row r="420" spans="1:11" ht="14.4" customHeight="1" x14ac:dyDescent="0.3">
      <c r="A420" s="723" t="s">
        <v>561</v>
      </c>
      <c r="B420" s="724" t="s">
        <v>2111</v>
      </c>
      <c r="C420" s="725" t="s">
        <v>580</v>
      </c>
      <c r="D420" s="726" t="s">
        <v>581</v>
      </c>
      <c r="E420" s="725" t="s">
        <v>4818</v>
      </c>
      <c r="F420" s="726" t="s">
        <v>4819</v>
      </c>
      <c r="G420" s="725" t="s">
        <v>4558</v>
      </c>
      <c r="H420" s="725" t="s">
        <v>4559</v>
      </c>
      <c r="I420" s="727">
        <v>4.8166666666666664</v>
      </c>
      <c r="J420" s="727">
        <v>600</v>
      </c>
      <c r="K420" s="728">
        <v>2890</v>
      </c>
    </row>
    <row r="421" spans="1:11" ht="14.4" customHeight="1" x14ac:dyDescent="0.3">
      <c r="A421" s="723" t="s">
        <v>561</v>
      </c>
      <c r="B421" s="724" t="s">
        <v>2111</v>
      </c>
      <c r="C421" s="725" t="s">
        <v>580</v>
      </c>
      <c r="D421" s="726" t="s">
        <v>581</v>
      </c>
      <c r="E421" s="725" t="s">
        <v>4818</v>
      </c>
      <c r="F421" s="726" t="s">
        <v>4819</v>
      </c>
      <c r="G421" s="725" t="s">
        <v>4206</v>
      </c>
      <c r="H421" s="725" t="s">
        <v>4207</v>
      </c>
      <c r="I421" s="727">
        <v>0.01</v>
      </c>
      <c r="J421" s="727">
        <v>160</v>
      </c>
      <c r="K421" s="728">
        <v>1.6</v>
      </c>
    </row>
    <row r="422" spans="1:11" ht="14.4" customHeight="1" x14ac:dyDescent="0.3">
      <c r="A422" s="723" t="s">
        <v>561</v>
      </c>
      <c r="B422" s="724" t="s">
        <v>2111</v>
      </c>
      <c r="C422" s="725" t="s">
        <v>580</v>
      </c>
      <c r="D422" s="726" t="s">
        <v>581</v>
      </c>
      <c r="E422" s="725" t="s">
        <v>4818</v>
      </c>
      <c r="F422" s="726" t="s">
        <v>4819</v>
      </c>
      <c r="G422" s="725" t="s">
        <v>4210</v>
      </c>
      <c r="H422" s="725" t="s">
        <v>4211</v>
      </c>
      <c r="I422" s="727">
        <v>2.165</v>
      </c>
      <c r="J422" s="727">
        <v>150</v>
      </c>
      <c r="K422" s="728">
        <v>325</v>
      </c>
    </row>
    <row r="423" spans="1:11" ht="14.4" customHeight="1" x14ac:dyDescent="0.3">
      <c r="A423" s="723" t="s">
        <v>561</v>
      </c>
      <c r="B423" s="724" t="s">
        <v>2111</v>
      </c>
      <c r="C423" s="725" t="s">
        <v>580</v>
      </c>
      <c r="D423" s="726" t="s">
        <v>581</v>
      </c>
      <c r="E423" s="725" t="s">
        <v>4818</v>
      </c>
      <c r="F423" s="726" t="s">
        <v>4819</v>
      </c>
      <c r="G423" s="725" t="s">
        <v>4212</v>
      </c>
      <c r="H423" s="725" t="s">
        <v>4213</v>
      </c>
      <c r="I423" s="727">
        <v>2.7000000000000006</v>
      </c>
      <c r="J423" s="727">
        <v>650</v>
      </c>
      <c r="K423" s="728">
        <v>1755</v>
      </c>
    </row>
    <row r="424" spans="1:11" ht="14.4" customHeight="1" x14ac:dyDescent="0.3">
      <c r="A424" s="723" t="s">
        <v>561</v>
      </c>
      <c r="B424" s="724" t="s">
        <v>2111</v>
      </c>
      <c r="C424" s="725" t="s">
        <v>580</v>
      </c>
      <c r="D424" s="726" t="s">
        <v>581</v>
      </c>
      <c r="E424" s="725" t="s">
        <v>4818</v>
      </c>
      <c r="F424" s="726" t="s">
        <v>4819</v>
      </c>
      <c r="G424" s="725" t="s">
        <v>4214</v>
      </c>
      <c r="H424" s="725" t="s">
        <v>4215</v>
      </c>
      <c r="I424" s="727">
        <v>2.1766666666666663</v>
      </c>
      <c r="J424" s="727">
        <v>500</v>
      </c>
      <c r="K424" s="728">
        <v>1088</v>
      </c>
    </row>
    <row r="425" spans="1:11" ht="14.4" customHeight="1" x14ac:dyDescent="0.3">
      <c r="A425" s="723" t="s">
        <v>561</v>
      </c>
      <c r="B425" s="724" t="s">
        <v>2111</v>
      </c>
      <c r="C425" s="725" t="s">
        <v>580</v>
      </c>
      <c r="D425" s="726" t="s">
        <v>581</v>
      </c>
      <c r="E425" s="725" t="s">
        <v>4818</v>
      </c>
      <c r="F425" s="726" t="s">
        <v>4819</v>
      </c>
      <c r="G425" s="725" t="s">
        <v>4380</v>
      </c>
      <c r="H425" s="725" t="s">
        <v>4381</v>
      </c>
      <c r="I425" s="727">
        <v>2.85</v>
      </c>
      <c r="J425" s="727">
        <v>100</v>
      </c>
      <c r="K425" s="728">
        <v>285</v>
      </c>
    </row>
    <row r="426" spans="1:11" ht="14.4" customHeight="1" x14ac:dyDescent="0.3">
      <c r="A426" s="723" t="s">
        <v>561</v>
      </c>
      <c r="B426" s="724" t="s">
        <v>2111</v>
      </c>
      <c r="C426" s="725" t="s">
        <v>580</v>
      </c>
      <c r="D426" s="726" t="s">
        <v>581</v>
      </c>
      <c r="E426" s="725" t="s">
        <v>4818</v>
      </c>
      <c r="F426" s="726" t="s">
        <v>4819</v>
      </c>
      <c r="G426" s="725" t="s">
        <v>4560</v>
      </c>
      <c r="H426" s="725" t="s">
        <v>4561</v>
      </c>
      <c r="I426" s="727">
        <v>127.05</v>
      </c>
      <c r="J426" s="727">
        <v>2</v>
      </c>
      <c r="K426" s="728">
        <v>254.1</v>
      </c>
    </row>
    <row r="427" spans="1:11" ht="14.4" customHeight="1" x14ac:dyDescent="0.3">
      <c r="A427" s="723" t="s">
        <v>561</v>
      </c>
      <c r="B427" s="724" t="s">
        <v>2111</v>
      </c>
      <c r="C427" s="725" t="s">
        <v>580</v>
      </c>
      <c r="D427" s="726" t="s">
        <v>581</v>
      </c>
      <c r="E427" s="725" t="s">
        <v>4818</v>
      </c>
      <c r="F427" s="726" t="s">
        <v>4819</v>
      </c>
      <c r="G427" s="725" t="s">
        <v>4220</v>
      </c>
      <c r="H427" s="725" t="s">
        <v>4221</v>
      </c>
      <c r="I427" s="727">
        <v>34.515000000000001</v>
      </c>
      <c r="J427" s="727">
        <v>40</v>
      </c>
      <c r="K427" s="728">
        <v>1380.52</v>
      </c>
    </row>
    <row r="428" spans="1:11" ht="14.4" customHeight="1" x14ac:dyDescent="0.3">
      <c r="A428" s="723" t="s">
        <v>561</v>
      </c>
      <c r="B428" s="724" t="s">
        <v>2111</v>
      </c>
      <c r="C428" s="725" t="s">
        <v>580</v>
      </c>
      <c r="D428" s="726" t="s">
        <v>581</v>
      </c>
      <c r="E428" s="725" t="s">
        <v>4818</v>
      </c>
      <c r="F428" s="726" t="s">
        <v>4819</v>
      </c>
      <c r="G428" s="725" t="s">
        <v>4222</v>
      </c>
      <c r="H428" s="725" t="s">
        <v>4223</v>
      </c>
      <c r="I428" s="727">
        <v>17.98</v>
      </c>
      <c r="J428" s="727">
        <v>100</v>
      </c>
      <c r="K428" s="728">
        <v>1798</v>
      </c>
    </row>
    <row r="429" spans="1:11" ht="14.4" customHeight="1" x14ac:dyDescent="0.3">
      <c r="A429" s="723" t="s">
        <v>561</v>
      </c>
      <c r="B429" s="724" t="s">
        <v>2111</v>
      </c>
      <c r="C429" s="725" t="s">
        <v>580</v>
      </c>
      <c r="D429" s="726" t="s">
        <v>581</v>
      </c>
      <c r="E429" s="725" t="s">
        <v>4818</v>
      </c>
      <c r="F429" s="726" t="s">
        <v>4819</v>
      </c>
      <c r="G429" s="725" t="s">
        <v>4224</v>
      </c>
      <c r="H429" s="725" t="s">
        <v>4225</v>
      </c>
      <c r="I429" s="727">
        <v>17.98</v>
      </c>
      <c r="J429" s="727">
        <v>150</v>
      </c>
      <c r="K429" s="728">
        <v>2697</v>
      </c>
    </row>
    <row r="430" spans="1:11" ht="14.4" customHeight="1" x14ac:dyDescent="0.3">
      <c r="A430" s="723" t="s">
        <v>561</v>
      </c>
      <c r="B430" s="724" t="s">
        <v>2111</v>
      </c>
      <c r="C430" s="725" t="s">
        <v>580</v>
      </c>
      <c r="D430" s="726" t="s">
        <v>581</v>
      </c>
      <c r="E430" s="725" t="s">
        <v>4818</v>
      </c>
      <c r="F430" s="726" t="s">
        <v>4819</v>
      </c>
      <c r="G430" s="725" t="s">
        <v>4444</v>
      </c>
      <c r="H430" s="725" t="s">
        <v>4445</v>
      </c>
      <c r="I430" s="727">
        <v>11.5</v>
      </c>
      <c r="J430" s="727">
        <v>30</v>
      </c>
      <c r="K430" s="728">
        <v>345</v>
      </c>
    </row>
    <row r="431" spans="1:11" ht="14.4" customHeight="1" x14ac:dyDescent="0.3">
      <c r="A431" s="723" t="s">
        <v>561</v>
      </c>
      <c r="B431" s="724" t="s">
        <v>2111</v>
      </c>
      <c r="C431" s="725" t="s">
        <v>580</v>
      </c>
      <c r="D431" s="726" t="s">
        <v>581</v>
      </c>
      <c r="E431" s="725" t="s">
        <v>4818</v>
      </c>
      <c r="F431" s="726" t="s">
        <v>4819</v>
      </c>
      <c r="G431" s="725" t="s">
        <v>4562</v>
      </c>
      <c r="H431" s="725" t="s">
        <v>4563</v>
      </c>
      <c r="I431" s="727">
        <v>4.43</v>
      </c>
      <c r="J431" s="727">
        <v>20</v>
      </c>
      <c r="K431" s="728">
        <v>88.6</v>
      </c>
    </row>
    <row r="432" spans="1:11" ht="14.4" customHeight="1" x14ac:dyDescent="0.3">
      <c r="A432" s="723" t="s">
        <v>561</v>
      </c>
      <c r="B432" s="724" t="s">
        <v>2111</v>
      </c>
      <c r="C432" s="725" t="s">
        <v>580</v>
      </c>
      <c r="D432" s="726" t="s">
        <v>581</v>
      </c>
      <c r="E432" s="725" t="s">
        <v>4818</v>
      </c>
      <c r="F432" s="726" t="s">
        <v>4819</v>
      </c>
      <c r="G432" s="725" t="s">
        <v>4228</v>
      </c>
      <c r="H432" s="725" t="s">
        <v>4229</v>
      </c>
      <c r="I432" s="727">
        <v>11.74</v>
      </c>
      <c r="J432" s="727">
        <v>70</v>
      </c>
      <c r="K432" s="728">
        <v>821.8</v>
      </c>
    </row>
    <row r="433" spans="1:11" ht="14.4" customHeight="1" x14ac:dyDescent="0.3">
      <c r="A433" s="723" t="s">
        <v>561</v>
      </c>
      <c r="B433" s="724" t="s">
        <v>2111</v>
      </c>
      <c r="C433" s="725" t="s">
        <v>580</v>
      </c>
      <c r="D433" s="726" t="s">
        <v>581</v>
      </c>
      <c r="E433" s="725" t="s">
        <v>4818</v>
      </c>
      <c r="F433" s="726" t="s">
        <v>4819</v>
      </c>
      <c r="G433" s="725" t="s">
        <v>4446</v>
      </c>
      <c r="H433" s="725" t="s">
        <v>4447</v>
      </c>
      <c r="I433" s="727">
        <v>1.94</v>
      </c>
      <c r="J433" s="727">
        <v>100</v>
      </c>
      <c r="K433" s="728">
        <v>194</v>
      </c>
    </row>
    <row r="434" spans="1:11" ht="14.4" customHeight="1" x14ac:dyDescent="0.3">
      <c r="A434" s="723" t="s">
        <v>561</v>
      </c>
      <c r="B434" s="724" t="s">
        <v>2111</v>
      </c>
      <c r="C434" s="725" t="s">
        <v>580</v>
      </c>
      <c r="D434" s="726" t="s">
        <v>581</v>
      </c>
      <c r="E434" s="725" t="s">
        <v>4818</v>
      </c>
      <c r="F434" s="726" t="s">
        <v>4819</v>
      </c>
      <c r="G434" s="725" t="s">
        <v>4236</v>
      </c>
      <c r="H434" s="725" t="s">
        <v>4237</v>
      </c>
      <c r="I434" s="727">
        <v>13.2</v>
      </c>
      <c r="J434" s="727">
        <v>10</v>
      </c>
      <c r="K434" s="728">
        <v>132</v>
      </c>
    </row>
    <row r="435" spans="1:11" ht="14.4" customHeight="1" x14ac:dyDescent="0.3">
      <c r="A435" s="723" t="s">
        <v>561</v>
      </c>
      <c r="B435" s="724" t="s">
        <v>2111</v>
      </c>
      <c r="C435" s="725" t="s">
        <v>580</v>
      </c>
      <c r="D435" s="726" t="s">
        <v>581</v>
      </c>
      <c r="E435" s="725" t="s">
        <v>4818</v>
      </c>
      <c r="F435" s="726" t="s">
        <v>4819</v>
      </c>
      <c r="G435" s="725" t="s">
        <v>4238</v>
      </c>
      <c r="H435" s="725" t="s">
        <v>4239</v>
      </c>
      <c r="I435" s="727">
        <v>1.27</v>
      </c>
      <c r="J435" s="727">
        <v>150</v>
      </c>
      <c r="K435" s="728">
        <v>190.5</v>
      </c>
    </row>
    <row r="436" spans="1:11" ht="14.4" customHeight="1" x14ac:dyDescent="0.3">
      <c r="A436" s="723" t="s">
        <v>561</v>
      </c>
      <c r="B436" s="724" t="s">
        <v>2111</v>
      </c>
      <c r="C436" s="725" t="s">
        <v>580</v>
      </c>
      <c r="D436" s="726" t="s">
        <v>581</v>
      </c>
      <c r="E436" s="725" t="s">
        <v>4818</v>
      </c>
      <c r="F436" s="726" t="s">
        <v>4819</v>
      </c>
      <c r="G436" s="725" t="s">
        <v>4242</v>
      </c>
      <c r="H436" s="725" t="s">
        <v>4243</v>
      </c>
      <c r="I436" s="727">
        <v>21.24</v>
      </c>
      <c r="J436" s="727">
        <v>30</v>
      </c>
      <c r="K436" s="728">
        <v>637.20000000000005</v>
      </c>
    </row>
    <row r="437" spans="1:11" ht="14.4" customHeight="1" x14ac:dyDescent="0.3">
      <c r="A437" s="723" t="s">
        <v>561</v>
      </c>
      <c r="B437" s="724" t="s">
        <v>2111</v>
      </c>
      <c r="C437" s="725" t="s">
        <v>580</v>
      </c>
      <c r="D437" s="726" t="s">
        <v>581</v>
      </c>
      <c r="E437" s="725" t="s">
        <v>4818</v>
      </c>
      <c r="F437" s="726" t="s">
        <v>4819</v>
      </c>
      <c r="G437" s="725" t="s">
        <v>4564</v>
      </c>
      <c r="H437" s="725" t="s">
        <v>4565</v>
      </c>
      <c r="I437" s="727">
        <v>7.47</v>
      </c>
      <c r="J437" s="727">
        <v>10</v>
      </c>
      <c r="K437" s="728">
        <v>74.7</v>
      </c>
    </row>
    <row r="438" spans="1:11" ht="14.4" customHeight="1" x14ac:dyDescent="0.3">
      <c r="A438" s="723" t="s">
        <v>561</v>
      </c>
      <c r="B438" s="724" t="s">
        <v>2111</v>
      </c>
      <c r="C438" s="725" t="s">
        <v>580</v>
      </c>
      <c r="D438" s="726" t="s">
        <v>581</v>
      </c>
      <c r="E438" s="725" t="s">
        <v>4818</v>
      </c>
      <c r="F438" s="726" t="s">
        <v>4819</v>
      </c>
      <c r="G438" s="725" t="s">
        <v>4246</v>
      </c>
      <c r="H438" s="725" t="s">
        <v>4247</v>
      </c>
      <c r="I438" s="727">
        <v>0.47</v>
      </c>
      <c r="J438" s="727">
        <v>1300</v>
      </c>
      <c r="K438" s="728">
        <v>611</v>
      </c>
    </row>
    <row r="439" spans="1:11" ht="14.4" customHeight="1" x14ac:dyDescent="0.3">
      <c r="A439" s="723" t="s">
        <v>561</v>
      </c>
      <c r="B439" s="724" t="s">
        <v>2111</v>
      </c>
      <c r="C439" s="725" t="s">
        <v>580</v>
      </c>
      <c r="D439" s="726" t="s">
        <v>581</v>
      </c>
      <c r="E439" s="725" t="s">
        <v>4818</v>
      </c>
      <c r="F439" s="726" t="s">
        <v>4819</v>
      </c>
      <c r="G439" s="725" t="s">
        <v>4566</v>
      </c>
      <c r="H439" s="725" t="s">
        <v>4567</v>
      </c>
      <c r="I439" s="727">
        <v>2.91</v>
      </c>
      <c r="J439" s="727">
        <v>100</v>
      </c>
      <c r="K439" s="728">
        <v>291</v>
      </c>
    </row>
    <row r="440" spans="1:11" ht="14.4" customHeight="1" x14ac:dyDescent="0.3">
      <c r="A440" s="723" t="s">
        <v>561</v>
      </c>
      <c r="B440" s="724" t="s">
        <v>2111</v>
      </c>
      <c r="C440" s="725" t="s">
        <v>580</v>
      </c>
      <c r="D440" s="726" t="s">
        <v>581</v>
      </c>
      <c r="E440" s="725" t="s">
        <v>4818</v>
      </c>
      <c r="F440" s="726" t="s">
        <v>4819</v>
      </c>
      <c r="G440" s="725" t="s">
        <v>4250</v>
      </c>
      <c r="H440" s="725" t="s">
        <v>4251</v>
      </c>
      <c r="I440" s="727">
        <v>2.9</v>
      </c>
      <c r="J440" s="727">
        <v>306</v>
      </c>
      <c r="K440" s="728">
        <v>887.4</v>
      </c>
    </row>
    <row r="441" spans="1:11" ht="14.4" customHeight="1" x14ac:dyDescent="0.3">
      <c r="A441" s="723" t="s">
        <v>561</v>
      </c>
      <c r="B441" s="724" t="s">
        <v>2111</v>
      </c>
      <c r="C441" s="725" t="s">
        <v>580</v>
      </c>
      <c r="D441" s="726" t="s">
        <v>581</v>
      </c>
      <c r="E441" s="725" t="s">
        <v>4818</v>
      </c>
      <c r="F441" s="726" t="s">
        <v>4819</v>
      </c>
      <c r="G441" s="725" t="s">
        <v>4450</v>
      </c>
      <c r="H441" s="725" t="s">
        <v>4451</v>
      </c>
      <c r="I441" s="727">
        <v>2.9</v>
      </c>
      <c r="J441" s="727">
        <v>50</v>
      </c>
      <c r="K441" s="728">
        <v>145</v>
      </c>
    </row>
    <row r="442" spans="1:11" ht="14.4" customHeight="1" x14ac:dyDescent="0.3">
      <c r="A442" s="723" t="s">
        <v>561</v>
      </c>
      <c r="B442" s="724" t="s">
        <v>2111</v>
      </c>
      <c r="C442" s="725" t="s">
        <v>580</v>
      </c>
      <c r="D442" s="726" t="s">
        <v>581</v>
      </c>
      <c r="E442" s="725" t="s">
        <v>4818</v>
      </c>
      <c r="F442" s="726" t="s">
        <v>4819</v>
      </c>
      <c r="G442" s="725" t="s">
        <v>4252</v>
      </c>
      <c r="H442" s="725" t="s">
        <v>4253</v>
      </c>
      <c r="I442" s="727">
        <v>2.29</v>
      </c>
      <c r="J442" s="727">
        <v>50</v>
      </c>
      <c r="K442" s="728">
        <v>114.5</v>
      </c>
    </row>
    <row r="443" spans="1:11" ht="14.4" customHeight="1" x14ac:dyDescent="0.3">
      <c r="A443" s="723" t="s">
        <v>561</v>
      </c>
      <c r="B443" s="724" t="s">
        <v>2111</v>
      </c>
      <c r="C443" s="725" t="s">
        <v>580</v>
      </c>
      <c r="D443" s="726" t="s">
        <v>581</v>
      </c>
      <c r="E443" s="725" t="s">
        <v>4818</v>
      </c>
      <c r="F443" s="726" t="s">
        <v>4819</v>
      </c>
      <c r="G443" s="725" t="s">
        <v>4568</v>
      </c>
      <c r="H443" s="725" t="s">
        <v>4569</v>
      </c>
      <c r="I443" s="727">
        <v>168.19</v>
      </c>
      <c r="J443" s="727">
        <v>10</v>
      </c>
      <c r="K443" s="728">
        <v>1681.9</v>
      </c>
    </row>
    <row r="444" spans="1:11" ht="14.4" customHeight="1" x14ac:dyDescent="0.3">
      <c r="A444" s="723" t="s">
        <v>561</v>
      </c>
      <c r="B444" s="724" t="s">
        <v>2111</v>
      </c>
      <c r="C444" s="725" t="s">
        <v>580</v>
      </c>
      <c r="D444" s="726" t="s">
        <v>581</v>
      </c>
      <c r="E444" s="725" t="s">
        <v>4818</v>
      </c>
      <c r="F444" s="726" t="s">
        <v>4819</v>
      </c>
      <c r="G444" s="725" t="s">
        <v>4258</v>
      </c>
      <c r="H444" s="725" t="s">
        <v>4259</v>
      </c>
      <c r="I444" s="727">
        <v>168.19</v>
      </c>
      <c r="J444" s="727">
        <v>10</v>
      </c>
      <c r="K444" s="728">
        <v>1681.9</v>
      </c>
    </row>
    <row r="445" spans="1:11" ht="14.4" customHeight="1" x14ac:dyDescent="0.3">
      <c r="A445" s="723" t="s">
        <v>561</v>
      </c>
      <c r="B445" s="724" t="s">
        <v>2111</v>
      </c>
      <c r="C445" s="725" t="s">
        <v>580</v>
      </c>
      <c r="D445" s="726" t="s">
        <v>581</v>
      </c>
      <c r="E445" s="725" t="s">
        <v>4818</v>
      </c>
      <c r="F445" s="726" t="s">
        <v>4819</v>
      </c>
      <c r="G445" s="725" t="s">
        <v>4260</v>
      </c>
      <c r="H445" s="725" t="s">
        <v>4261</v>
      </c>
      <c r="I445" s="727">
        <v>9.1999999999999993</v>
      </c>
      <c r="J445" s="727">
        <v>900</v>
      </c>
      <c r="K445" s="728">
        <v>8280</v>
      </c>
    </row>
    <row r="446" spans="1:11" ht="14.4" customHeight="1" x14ac:dyDescent="0.3">
      <c r="A446" s="723" t="s">
        <v>561</v>
      </c>
      <c r="B446" s="724" t="s">
        <v>2111</v>
      </c>
      <c r="C446" s="725" t="s">
        <v>580</v>
      </c>
      <c r="D446" s="726" t="s">
        <v>581</v>
      </c>
      <c r="E446" s="725" t="s">
        <v>4818</v>
      </c>
      <c r="F446" s="726" t="s">
        <v>4819</v>
      </c>
      <c r="G446" s="725" t="s">
        <v>4262</v>
      </c>
      <c r="H446" s="725" t="s">
        <v>4263</v>
      </c>
      <c r="I446" s="727">
        <v>172.5</v>
      </c>
      <c r="J446" s="727">
        <v>1</v>
      </c>
      <c r="K446" s="728">
        <v>172.5</v>
      </c>
    </row>
    <row r="447" spans="1:11" ht="14.4" customHeight="1" x14ac:dyDescent="0.3">
      <c r="A447" s="723" t="s">
        <v>561</v>
      </c>
      <c r="B447" s="724" t="s">
        <v>2111</v>
      </c>
      <c r="C447" s="725" t="s">
        <v>580</v>
      </c>
      <c r="D447" s="726" t="s">
        <v>581</v>
      </c>
      <c r="E447" s="725" t="s">
        <v>4818</v>
      </c>
      <c r="F447" s="726" t="s">
        <v>4819</v>
      </c>
      <c r="G447" s="725" t="s">
        <v>4264</v>
      </c>
      <c r="H447" s="725" t="s">
        <v>4265</v>
      </c>
      <c r="I447" s="727">
        <v>5</v>
      </c>
      <c r="J447" s="727">
        <v>100</v>
      </c>
      <c r="K447" s="728">
        <v>500</v>
      </c>
    </row>
    <row r="448" spans="1:11" ht="14.4" customHeight="1" x14ac:dyDescent="0.3">
      <c r="A448" s="723" t="s">
        <v>561</v>
      </c>
      <c r="B448" s="724" t="s">
        <v>2111</v>
      </c>
      <c r="C448" s="725" t="s">
        <v>580</v>
      </c>
      <c r="D448" s="726" t="s">
        <v>581</v>
      </c>
      <c r="E448" s="725" t="s">
        <v>4818</v>
      </c>
      <c r="F448" s="726" t="s">
        <v>4819</v>
      </c>
      <c r="G448" s="725" t="s">
        <v>4570</v>
      </c>
      <c r="H448" s="725" t="s">
        <v>4571</v>
      </c>
      <c r="I448" s="727">
        <v>24.3</v>
      </c>
      <c r="J448" s="727">
        <v>2</v>
      </c>
      <c r="K448" s="728">
        <v>48.6</v>
      </c>
    </row>
    <row r="449" spans="1:11" ht="14.4" customHeight="1" x14ac:dyDescent="0.3">
      <c r="A449" s="723" t="s">
        <v>561</v>
      </c>
      <c r="B449" s="724" t="s">
        <v>2111</v>
      </c>
      <c r="C449" s="725" t="s">
        <v>580</v>
      </c>
      <c r="D449" s="726" t="s">
        <v>581</v>
      </c>
      <c r="E449" s="725" t="s">
        <v>4818</v>
      </c>
      <c r="F449" s="726" t="s">
        <v>4819</v>
      </c>
      <c r="G449" s="725" t="s">
        <v>4572</v>
      </c>
      <c r="H449" s="725" t="s">
        <v>4573</v>
      </c>
      <c r="I449" s="727">
        <v>5.84</v>
      </c>
      <c r="J449" s="727">
        <v>40</v>
      </c>
      <c r="K449" s="728">
        <v>233.53</v>
      </c>
    </row>
    <row r="450" spans="1:11" ht="14.4" customHeight="1" x14ac:dyDescent="0.3">
      <c r="A450" s="723" t="s">
        <v>561</v>
      </c>
      <c r="B450" s="724" t="s">
        <v>2111</v>
      </c>
      <c r="C450" s="725" t="s">
        <v>580</v>
      </c>
      <c r="D450" s="726" t="s">
        <v>581</v>
      </c>
      <c r="E450" s="725" t="s">
        <v>4818</v>
      </c>
      <c r="F450" s="726" t="s">
        <v>4819</v>
      </c>
      <c r="G450" s="725" t="s">
        <v>4574</v>
      </c>
      <c r="H450" s="725" t="s">
        <v>4575</v>
      </c>
      <c r="I450" s="727">
        <v>62.92</v>
      </c>
      <c r="J450" s="727">
        <v>50</v>
      </c>
      <c r="K450" s="728">
        <v>3146</v>
      </c>
    </row>
    <row r="451" spans="1:11" ht="14.4" customHeight="1" x14ac:dyDescent="0.3">
      <c r="A451" s="723" t="s">
        <v>561</v>
      </c>
      <c r="B451" s="724" t="s">
        <v>2111</v>
      </c>
      <c r="C451" s="725" t="s">
        <v>580</v>
      </c>
      <c r="D451" s="726" t="s">
        <v>581</v>
      </c>
      <c r="E451" s="725" t="s">
        <v>4818</v>
      </c>
      <c r="F451" s="726" t="s">
        <v>4819</v>
      </c>
      <c r="G451" s="725" t="s">
        <v>4266</v>
      </c>
      <c r="H451" s="725" t="s">
        <v>4267</v>
      </c>
      <c r="I451" s="727">
        <v>3.4333333333333336</v>
      </c>
      <c r="J451" s="727">
        <v>240</v>
      </c>
      <c r="K451" s="728">
        <v>824</v>
      </c>
    </row>
    <row r="452" spans="1:11" ht="14.4" customHeight="1" x14ac:dyDescent="0.3">
      <c r="A452" s="723" t="s">
        <v>561</v>
      </c>
      <c r="B452" s="724" t="s">
        <v>2111</v>
      </c>
      <c r="C452" s="725" t="s">
        <v>580</v>
      </c>
      <c r="D452" s="726" t="s">
        <v>581</v>
      </c>
      <c r="E452" s="725" t="s">
        <v>4818</v>
      </c>
      <c r="F452" s="726" t="s">
        <v>4819</v>
      </c>
      <c r="G452" s="725" t="s">
        <v>4268</v>
      </c>
      <c r="H452" s="725" t="s">
        <v>4269</v>
      </c>
      <c r="I452" s="727">
        <v>6.1099999999999994</v>
      </c>
      <c r="J452" s="727">
        <v>1200</v>
      </c>
      <c r="K452" s="728">
        <v>7335</v>
      </c>
    </row>
    <row r="453" spans="1:11" ht="14.4" customHeight="1" x14ac:dyDescent="0.3">
      <c r="A453" s="723" t="s">
        <v>561</v>
      </c>
      <c r="B453" s="724" t="s">
        <v>2111</v>
      </c>
      <c r="C453" s="725" t="s">
        <v>580</v>
      </c>
      <c r="D453" s="726" t="s">
        <v>581</v>
      </c>
      <c r="E453" s="725" t="s">
        <v>4818</v>
      </c>
      <c r="F453" s="726" t="s">
        <v>4819</v>
      </c>
      <c r="G453" s="725" t="s">
        <v>4454</v>
      </c>
      <c r="H453" s="725" t="s">
        <v>4455</v>
      </c>
      <c r="I453" s="727">
        <v>22.99</v>
      </c>
      <c r="J453" s="727">
        <v>10</v>
      </c>
      <c r="K453" s="728">
        <v>229.9</v>
      </c>
    </row>
    <row r="454" spans="1:11" ht="14.4" customHeight="1" x14ac:dyDescent="0.3">
      <c r="A454" s="723" t="s">
        <v>561</v>
      </c>
      <c r="B454" s="724" t="s">
        <v>2111</v>
      </c>
      <c r="C454" s="725" t="s">
        <v>580</v>
      </c>
      <c r="D454" s="726" t="s">
        <v>581</v>
      </c>
      <c r="E454" s="725" t="s">
        <v>4818</v>
      </c>
      <c r="F454" s="726" t="s">
        <v>4819</v>
      </c>
      <c r="G454" s="725" t="s">
        <v>4456</v>
      </c>
      <c r="H454" s="725" t="s">
        <v>4457</v>
      </c>
      <c r="I454" s="727">
        <v>22.99</v>
      </c>
      <c r="J454" s="727">
        <v>10</v>
      </c>
      <c r="K454" s="728">
        <v>229.9</v>
      </c>
    </row>
    <row r="455" spans="1:11" ht="14.4" customHeight="1" x14ac:dyDescent="0.3">
      <c r="A455" s="723" t="s">
        <v>561</v>
      </c>
      <c r="B455" s="724" t="s">
        <v>2111</v>
      </c>
      <c r="C455" s="725" t="s">
        <v>580</v>
      </c>
      <c r="D455" s="726" t="s">
        <v>581</v>
      </c>
      <c r="E455" s="725" t="s">
        <v>4818</v>
      </c>
      <c r="F455" s="726" t="s">
        <v>4819</v>
      </c>
      <c r="G455" s="725" t="s">
        <v>4576</v>
      </c>
      <c r="H455" s="725" t="s">
        <v>4577</v>
      </c>
      <c r="I455" s="727">
        <v>64.099999999999994</v>
      </c>
      <c r="J455" s="727">
        <v>2</v>
      </c>
      <c r="K455" s="728">
        <v>128.19999999999999</v>
      </c>
    </row>
    <row r="456" spans="1:11" ht="14.4" customHeight="1" x14ac:dyDescent="0.3">
      <c r="A456" s="723" t="s">
        <v>561</v>
      </c>
      <c r="B456" s="724" t="s">
        <v>2111</v>
      </c>
      <c r="C456" s="725" t="s">
        <v>580</v>
      </c>
      <c r="D456" s="726" t="s">
        <v>581</v>
      </c>
      <c r="E456" s="725" t="s">
        <v>4818</v>
      </c>
      <c r="F456" s="726" t="s">
        <v>4819</v>
      </c>
      <c r="G456" s="725" t="s">
        <v>4270</v>
      </c>
      <c r="H456" s="725" t="s">
        <v>4271</v>
      </c>
      <c r="I456" s="727">
        <v>6.2949999999999999</v>
      </c>
      <c r="J456" s="727">
        <v>200</v>
      </c>
      <c r="K456" s="728">
        <v>1259</v>
      </c>
    </row>
    <row r="457" spans="1:11" ht="14.4" customHeight="1" x14ac:dyDescent="0.3">
      <c r="A457" s="723" t="s">
        <v>561</v>
      </c>
      <c r="B457" s="724" t="s">
        <v>2111</v>
      </c>
      <c r="C457" s="725" t="s">
        <v>580</v>
      </c>
      <c r="D457" s="726" t="s">
        <v>581</v>
      </c>
      <c r="E457" s="725" t="s">
        <v>4818</v>
      </c>
      <c r="F457" s="726" t="s">
        <v>4819</v>
      </c>
      <c r="G457" s="725" t="s">
        <v>4272</v>
      </c>
      <c r="H457" s="725" t="s">
        <v>4273</v>
      </c>
      <c r="I457" s="727">
        <v>8.8333333333333339</v>
      </c>
      <c r="J457" s="727">
        <v>50</v>
      </c>
      <c r="K457" s="728">
        <v>441.59999999999997</v>
      </c>
    </row>
    <row r="458" spans="1:11" ht="14.4" customHeight="1" x14ac:dyDescent="0.3">
      <c r="A458" s="723" t="s">
        <v>561</v>
      </c>
      <c r="B458" s="724" t="s">
        <v>2111</v>
      </c>
      <c r="C458" s="725" t="s">
        <v>580</v>
      </c>
      <c r="D458" s="726" t="s">
        <v>581</v>
      </c>
      <c r="E458" s="725" t="s">
        <v>4818</v>
      </c>
      <c r="F458" s="726" t="s">
        <v>4819</v>
      </c>
      <c r="G458" s="725" t="s">
        <v>4578</v>
      </c>
      <c r="H458" s="725" t="s">
        <v>4579</v>
      </c>
      <c r="I458" s="727">
        <v>217.43999999999997</v>
      </c>
      <c r="J458" s="727">
        <v>16</v>
      </c>
      <c r="K458" s="728">
        <v>3479.04</v>
      </c>
    </row>
    <row r="459" spans="1:11" ht="14.4" customHeight="1" x14ac:dyDescent="0.3">
      <c r="A459" s="723" t="s">
        <v>561</v>
      </c>
      <c r="B459" s="724" t="s">
        <v>2111</v>
      </c>
      <c r="C459" s="725" t="s">
        <v>580</v>
      </c>
      <c r="D459" s="726" t="s">
        <v>581</v>
      </c>
      <c r="E459" s="725" t="s">
        <v>4818</v>
      </c>
      <c r="F459" s="726" t="s">
        <v>4819</v>
      </c>
      <c r="G459" s="725" t="s">
        <v>4278</v>
      </c>
      <c r="H459" s="725" t="s">
        <v>4279</v>
      </c>
      <c r="I459" s="727">
        <v>9.68</v>
      </c>
      <c r="J459" s="727">
        <v>400</v>
      </c>
      <c r="K459" s="728">
        <v>3872</v>
      </c>
    </row>
    <row r="460" spans="1:11" ht="14.4" customHeight="1" x14ac:dyDescent="0.3">
      <c r="A460" s="723" t="s">
        <v>561</v>
      </c>
      <c r="B460" s="724" t="s">
        <v>2111</v>
      </c>
      <c r="C460" s="725" t="s">
        <v>580</v>
      </c>
      <c r="D460" s="726" t="s">
        <v>581</v>
      </c>
      <c r="E460" s="725" t="s">
        <v>4818</v>
      </c>
      <c r="F460" s="726" t="s">
        <v>4819</v>
      </c>
      <c r="G460" s="725" t="s">
        <v>4280</v>
      </c>
      <c r="H460" s="725" t="s">
        <v>4281</v>
      </c>
      <c r="I460" s="727">
        <v>2.085</v>
      </c>
      <c r="J460" s="727">
        <v>100</v>
      </c>
      <c r="K460" s="728">
        <v>208.5</v>
      </c>
    </row>
    <row r="461" spans="1:11" ht="14.4" customHeight="1" x14ac:dyDescent="0.3">
      <c r="A461" s="723" t="s">
        <v>561</v>
      </c>
      <c r="B461" s="724" t="s">
        <v>2111</v>
      </c>
      <c r="C461" s="725" t="s">
        <v>580</v>
      </c>
      <c r="D461" s="726" t="s">
        <v>581</v>
      </c>
      <c r="E461" s="725" t="s">
        <v>4818</v>
      </c>
      <c r="F461" s="726" t="s">
        <v>4819</v>
      </c>
      <c r="G461" s="725" t="s">
        <v>4282</v>
      </c>
      <c r="H461" s="725" t="s">
        <v>4283</v>
      </c>
      <c r="I461" s="727">
        <v>4.63</v>
      </c>
      <c r="J461" s="727">
        <v>50</v>
      </c>
      <c r="K461" s="728">
        <v>231.5</v>
      </c>
    </row>
    <row r="462" spans="1:11" ht="14.4" customHeight="1" x14ac:dyDescent="0.3">
      <c r="A462" s="723" t="s">
        <v>561</v>
      </c>
      <c r="B462" s="724" t="s">
        <v>2111</v>
      </c>
      <c r="C462" s="725" t="s">
        <v>580</v>
      </c>
      <c r="D462" s="726" t="s">
        <v>581</v>
      </c>
      <c r="E462" s="725" t="s">
        <v>4818</v>
      </c>
      <c r="F462" s="726" t="s">
        <v>4819</v>
      </c>
      <c r="G462" s="725" t="s">
        <v>4580</v>
      </c>
      <c r="H462" s="725" t="s">
        <v>4581</v>
      </c>
      <c r="I462" s="727">
        <v>185.69</v>
      </c>
      <c r="J462" s="727">
        <v>3</v>
      </c>
      <c r="K462" s="728">
        <v>561.27</v>
      </c>
    </row>
    <row r="463" spans="1:11" ht="14.4" customHeight="1" x14ac:dyDescent="0.3">
      <c r="A463" s="723" t="s">
        <v>561</v>
      </c>
      <c r="B463" s="724" t="s">
        <v>2111</v>
      </c>
      <c r="C463" s="725" t="s">
        <v>580</v>
      </c>
      <c r="D463" s="726" t="s">
        <v>581</v>
      </c>
      <c r="E463" s="725" t="s">
        <v>4818</v>
      </c>
      <c r="F463" s="726" t="s">
        <v>4819</v>
      </c>
      <c r="G463" s="725" t="s">
        <v>4582</v>
      </c>
      <c r="H463" s="725" t="s">
        <v>4583</v>
      </c>
      <c r="I463" s="727">
        <v>541.11</v>
      </c>
      <c r="J463" s="727">
        <v>5</v>
      </c>
      <c r="K463" s="728">
        <v>2705.56</v>
      </c>
    </row>
    <row r="464" spans="1:11" ht="14.4" customHeight="1" x14ac:dyDescent="0.3">
      <c r="A464" s="723" t="s">
        <v>561</v>
      </c>
      <c r="B464" s="724" t="s">
        <v>2111</v>
      </c>
      <c r="C464" s="725" t="s">
        <v>580</v>
      </c>
      <c r="D464" s="726" t="s">
        <v>581</v>
      </c>
      <c r="E464" s="725" t="s">
        <v>4818</v>
      </c>
      <c r="F464" s="726" t="s">
        <v>4819</v>
      </c>
      <c r="G464" s="725" t="s">
        <v>4584</v>
      </c>
      <c r="H464" s="725" t="s">
        <v>4585</v>
      </c>
      <c r="I464" s="727">
        <v>641.29999999999995</v>
      </c>
      <c r="J464" s="727">
        <v>5</v>
      </c>
      <c r="K464" s="728">
        <v>3206.5</v>
      </c>
    </row>
    <row r="465" spans="1:11" ht="14.4" customHeight="1" x14ac:dyDescent="0.3">
      <c r="A465" s="723" t="s">
        <v>561</v>
      </c>
      <c r="B465" s="724" t="s">
        <v>2111</v>
      </c>
      <c r="C465" s="725" t="s">
        <v>580</v>
      </c>
      <c r="D465" s="726" t="s">
        <v>581</v>
      </c>
      <c r="E465" s="725" t="s">
        <v>4818</v>
      </c>
      <c r="F465" s="726" t="s">
        <v>4819</v>
      </c>
      <c r="G465" s="725" t="s">
        <v>4586</v>
      </c>
      <c r="H465" s="725" t="s">
        <v>4587</v>
      </c>
      <c r="I465" s="727">
        <v>848.45</v>
      </c>
      <c r="J465" s="727">
        <v>5</v>
      </c>
      <c r="K465" s="728">
        <v>4242.26</v>
      </c>
    </row>
    <row r="466" spans="1:11" ht="14.4" customHeight="1" x14ac:dyDescent="0.3">
      <c r="A466" s="723" t="s">
        <v>561</v>
      </c>
      <c r="B466" s="724" t="s">
        <v>2111</v>
      </c>
      <c r="C466" s="725" t="s">
        <v>580</v>
      </c>
      <c r="D466" s="726" t="s">
        <v>581</v>
      </c>
      <c r="E466" s="725" t="s">
        <v>4818</v>
      </c>
      <c r="F466" s="726" t="s">
        <v>4819</v>
      </c>
      <c r="G466" s="725" t="s">
        <v>4588</v>
      </c>
      <c r="H466" s="725" t="s">
        <v>4589</v>
      </c>
      <c r="I466" s="727">
        <v>2783</v>
      </c>
      <c r="J466" s="727">
        <v>2</v>
      </c>
      <c r="K466" s="728">
        <v>5566</v>
      </c>
    </row>
    <row r="467" spans="1:11" ht="14.4" customHeight="1" x14ac:dyDescent="0.3">
      <c r="A467" s="723" t="s">
        <v>561</v>
      </c>
      <c r="B467" s="724" t="s">
        <v>2111</v>
      </c>
      <c r="C467" s="725" t="s">
        <v>580</v>
      </c>
      <c r="D467" s="726" t="s">
        <v>581</v>
      </c>
      <c r="E467" s="725" t="s">
        <v>4834</v>
      </c>
      <c r="F467" s="726" t="s">
        <v>4835</v>
      </c>
      <c r="G467" s="725" t="s">
        <v>4590</v>
      </c>
      <c r="H467" s="725" t="s">
        <v>4591</v>
      </c>
      <c r="I467" s="727">
        <v>52.88</v>
      </c>
      <c r="J467" s="727">
        <v>2</v>
      </c>
      <c r="K467" s="728">
        <v>105.75</v>
      </c>
    </row>
    <row r="468" spans="1:11" ht="14.4" customHeight="1" x14ac:dyDescent="0.3">
      <c r="A468" s="723" t="s">
        <v>561</v>
      </c>
      <c r="B468" s="724" t="s">
        <v>2111</v>
      </c>
      <c r="C468" s="725" t="s">
        <v>580</v>
      </c>
      <c r="D468" s="726" t="s">
        <v>581</v>
      </c>
      <c r="E468" s="725" t="s">
        <v>4834</v>
      </c>
      <c r="F468" s="726" t="s">
        <v>4835</v>
      </c>
      <c r="G468" s="725" t="s">
        <v>4592</v>
      </c>
      <c r="H468" s="725" t="s">
        <v>4593</v>
      </c>
      <c r="I468" s="727">
        <v>83.05</v>
      </c>
      <c r="J468" s="727">
        <v>1</v>
      </c>
      <c r="K468" s="728">
        <v>83.05</v>
      </c>
    </row>
    <row r="469" spans="1:11" ht="14.4" customHeight="1" x14ac:dyDescent="0.3">
      <c r="A469" s="723" t="s">
        <v>561</v>
      </c>
      <c r="B469" s="724" t="s">
        <v>2111</v>
      </c>
      <c r="C469" s="725" t="s">
        <v>580</v>
      </c>
      <c r="D469" s="726" t="s">
        <v>581</v>
      </c>
      <c r="E469" s="725" t="s">
        <v>4834</v>
      </c>
      <c r="F469" s="726" t="s">
        <v>4835</v>
      </c>
      <c r="G469" s="725" t="s">
        <v>4594</v>
      </c>
      <c r="H469" s="725" t="s">
        <v>4595</v>
      </c>
      <c r="I469" s="727">
        <v>159.80000000000001</v>
      </c>
      <c r="J469" s="727">
        <v>1</v>
      </c>
      <c r="K469" s="728">
        <v>159.80000000000001</v>
      </c>
    </row>
    <row r="470" spans="1:11" ht="14.4" customHeight="1" x14ac:dyDescent="0.3">
      <c r="A470" s="723" t="s">
        <v>561</v>
      </c>
      <c r="B470" s="724" t="s">
        <v>2111</v>
      </c>
      <c r="C470" s="725" t="s">
        <v>580</v>
      </c>
      <c r="D470" s="726" t="s">
        <v>581</v>
      </c>
      <c r="E470" s="725" t="s">
        <v>4834</v>
      </c>
      <c r="F470" s="726" t="s">
        <v>4835</v>
      </c>
      <c r="G470" s="725" t="s">
        <v>4596</v>
      </c>
      <c r="H470" s="725" t="s">
        <v>4597</v>
      </c>
      <c r="I470" s="727">
        <v>110.84</v>
      </c>
      <c r="J470" s="727">
        <v>1</v>
      </c>
      <c r="K470" s="728">
        <v>110.84</v>
      </c>
    </row>
    <row r="471" spans="1:11" ht="14.4" customHeight="1" x14ac:dyDescent="0.3">
      <c r="A471" s="723" t="s">
        <v>561</v>
      </c>
      <c r="B471" s="724" t="s">
        <v>2111</v>
      </c>
      <c r="C471" s="725" t="s">
        <v>580</v>
      </c>
      <c r="D471" s="726" t="s">
        <v>581</v>
      </c>
      <c r="E471" s="725" t="s">
        <v>4820</v>
      </c>
      <c r="F471" s="726" t="s">
        <v>4821</v>
      </c>
      <c r="G471" s="725" t="s">
        <v>4598</v>
      </c>
      <c r="H471" s="725" t="s">
        <v>4599</v>
      </c>
      <c r="I471" s="727">
        <v>4629.26</v>
      </c>
      <c r="J471" s="727">
        <v>1</v>
      </c>
      <c r="K471" s="728">
        <v>4629.26</v>
      </c>
    </row>
    <row r="472" spans="1:11" ht="14.4" customHeight="1" x14ac:dyDescent="0.3">
      <c r="A472" s="723" t="s">
        <v>561</v>
      </c>
      <c r="B472" s="724" t="s">
        <v>2111</v>
      </c>
      <c r="C472" s="725" t="s">
        <v>580</v>
      </c>
      <c r="D472" s="726" t="s">
        <v>581</v>
      </c>
      <c r="E472" s="725" t="s">
        <v>4822</v>
      </c>
      <c r="F472" s="726" t="s">
        <v>4823</v>
      </c>
      <c r="G472" s="725" t="s">
        <v>4288</v>
      </c>
      <c r="H472" s="725" t="s">
        <v>4289</v>
      </c>
      <c r="I472" s="727">
        <v>9.0766666666666662</v>
      </c>
      <c r="J472" s="727">
        <v>1700</v>
      </c>
      <c r="K472" s="728">
        <v>15249</v>
      </c>
    </row>
    <row r="473" spans="1:11" ht="14.4" customHeight="1" x14ac:dyDescent="0.3">
      <c r="A473" s="723" t="s">
        <v>561</v>
      </c>
      <c r="B473" s="724" t="s">
        <v>2111</v>
      </c>
      <c r="C473" s="725" t="s">
        <v>580</v>
      </c>
      <c r="D473" s="726" t="s">
        <v>581</v>
      </c>
      <c r="E473" s="725" t="s">
        <v>4822</v>
      </c>
      <c r="F473" s="726" t="s">
        <v>4823</v>
      </c>
      <c r="G473" s="725" t="s">
        <v>4290</v>
      </c>
      <c r="H473" s="725" t="s">
        <v>4291</v>
      </c>
      <c r="I473" s="727">
        <v>16.46</v>
      </c>
      <c r="J473" s="727">
        <v>140</v>
      </c>
      <c r="K473" s="728">
        <v>2304.4</v>
      </c>
    </row>
    <row r="474" spans="1:11" ht="14.4" customHeight="1" x14ac:dyDescent="0.3">
      <c r="A474" s="723" t="s">
        <v>561</v>
      </c>
      <c r="B474" s="724" t="s">
        <v>2111</v>
      </c>
      <c r="C474" s="725" t="s">
        <v>580</v>
      </c>
      <c r="D474" s="726" t="s">
        <v>581</v>
      </c>
      <c r="E474" s="725" t="s">
        <v>4824</v>
      </c>
      <c r="F474" s="726" t="s">
        <v>4825</v>
      </c>
      <c r="G474" s="725" t="s">
        <v>4600</v>
      </c>
      <c r="H474" s="725" t="s">
        <v>4601</v>
      </c>
      <c r="I474" s="727">
        <v>0.38666666666666671</v>
      </c>
      <c r="J474" s="727">
        <v>1000</v>
      </c>
      <c r="K474" s="728">
        <v>430</v>
      </c>
    </row>
    <row r="475" spans="1:11" ht="14.4" customHeight="1" x14ac:dyDescent="0.3">
      <c r="A475" s="723" t="s">
        <v>561</v>
      </c>
      <c r="B475" s="724" t="s">
        <v>2111</v>
      </c>
      <c r="C475" s="725" t="s">
        <v>580</v>
      </c>
      <c r="D475" s="726" t="s">
        <v>581</v>
      </c>
      <c r="E475" s="725" t="s">
        <v>4824</v>
      </c>
      <c r="F475" s="726" t="s">
        <v>4825</v>
      </c>
      <c r="G475" s="725" t="s">
        <v>4292</v>
      </c>
      <c r="H475" s="725" t="s">
        <v>4293</v>
      </c>
      <c r="I475" s="727">
        <v>0.3</v>
      </c>
      <c r="J475" s="727">
        <v>200</v>
      </c>
      <c r="K475" s="728">
        <v>60</v>
      </c>
    </row>
    <row r="476" spans="1:11" ht="14.4" customHeight="1" x14ac:dyDescent="0.3">
      <c r="A476" s="723" t="s">
        <v>561</v>
      </c>
      <c r="B476" s="724" t="s">
        <v>2111</v>
      </c>
      <c r="C476" s="725" t="s">
        <v>580</v>
      </c>
      <c r="D476" s="726" t="s">
        <v>581</v>
      </c>
      <c r="E476" s="725" t="s">
        <v>4824</v>
      </c>
      <c r="F476" s="726" t="s">
        <v>4825</v>
      </c>
      <c r="G476" s="725" t="s">
        <v>4602</v>
      </c>
      <c r="H476" s="725" t="s">
        <v>4603</v>
      </c>
      <c r="I476" s="727">
        <v>0.30666666666666664</v>
      </c>
      <c r="J476" s="727">
        <v>300</v>
      </c>
      <c r="K476" s="728">
        <v>92</v>
      </c>
    </row>
    <row r="477" spans="1:11" ht="14.4" customHeight="1" x14ac:dyDescent="0.3">
      <c r="A477" s="723" t="s">
        <v>561</v>
      </c>
      <c r="B477" s="724" t="s">
        <v>2111</v>
      </c>
      <c r="C477" s="725" t="s">
        <v>580</v>
      </c>
      <c r="D477" s="726" t="s">
        <v>581</v>
      </c>
      <c r="E477" s="725" t="s">
        <v>4824</v>
      </c>
      <c r="F477" s="726" t="s">
        <v>4825</v>
      </c>
      <c r="G477" s="725" t="s">
        <v>4604</v>
      </c>
      <c r="H477" s="725" t="s">
        <v>4605</v>
      </c>
      <c r="I477" s="727">
        <v>0.30499999999999999</v>
      </c>
      <c r="J477" s="727">
        <v>200</v>
      </c>
      <c r="K477" s="728">
        <v>61</v>
      </c>
    </row>
    <row r="478" spans="1:11" ht="14.4" customHeight="1" x14ac:dyDescent="0.3">
      <c r="A478" s="723" t="s">
        <v>561</v>
      </c>
      <c r="B478" s="724" t="s">
        <v>2111</v>
      </c>
      <c r="C478" s="725" t="s">
        <v>580</v>
      </c>
      <c r="D478" s="726" t="s">
        <v>581</v>
      </c>
      <c r="E478" s="725" t="s">
        <v>4824</v>
      </c>
      <c r="F478" s="726" t="s">
        <v>4825</v>
      </c>
      <c r="G478" s="725" t="s">
        <v>4296</v>
      </c>
      <c r="H478" s="725" t="s">
        <v>4297</v>
      </c>
      <c r="I478" s="727">
        <v>0.5</v>
      </c>
      <c r="J478" s="727">
        <v>8000</v>
      </c>
      <c r="K478" s="728">
        <v>3960</v>
      </c>
    </row>
    <row r="479" spans="1:11" ht="14.4" customHeight="1" x14ac:dyDescent="0.3">
      <c r="A479" s="723" t="s">
        <v>561</v>
      </c>
      <c r="B479" s="724" t="s">
        <v>2111</v>
      </c>
      <c r="C479" s="725" t="s">
        <v>580</v>
      </c>
      <c r="D479" s="726" t="s">
        <v>581</v>
      </c>
      <c r="E479" s="725" t="s">
        <v>4824</v>
      </c>
      <c r="F479" s="726" t="s">
        <v>4825</v>
      </c>
      <c r="G479" s="725" t="s">
        <v>4300</v>
      </c>
      <c r="H479" s="725" t="s">
        <v>4301</v>
      </c>
      <c r="I479" s="727">
        <v>1.8</v>
      </c>
      <c r="J479" s="727">
        <v>100</v>
      </c>
      <c r="K479" s="728">
        <v>180</v>
      </c>
    </row>
    <row r="480" spans="1:11" ht="14.4" customHeight="1" x14ac:dyDescent="0.3">
      <c r="A480" s="723" t="s">
        <v>561</v>
      </c>
      <c r="B480" s="724" t="s">
        <v>2111</v>
      </c>
      <c r="C480" s="725" t="s">
        <v>580</v>
      </c>
      <c r="D480" s="726" t="s">
        <v>581</v>
      </c>
      <c r="E480" s="725" t="s">
        <v>4826</v>
      </c>
      <c r="F480" s="726" t="s">
        <v>4827</v>
      </c>
      <c r="G480" s="725" t="s">
        <v>4302</v>
      </c>
      <c r="H480" s="725" t="s">
        <v>4303</v>
      </c>
      <c r="I480" s="727">
        <v>0.69</v>
      </c>
      <c r="J480" s="727">
        <v>22000</v>
      </c>
      <c r="K480" s="728">
        <v>15180</v>
      </c>
    </row>
    <row r="481" spans="1:11" ht="14.4" customHeight="1" x14ac:dyDescent="0.3">
      <c r="A481" s="723" t="s">
        <v>561</v>
      </c>
      <c r="B481" s="724" t="s">
        <v>2111</v>
      </c>
      <c r="C481" s="725" t="s">
        <v>580</v>
      </c>
      <c r="D481" s="726" t="s">
        <v>581</v>
      </c>
      <c r="E481" s="725" t="s">
        <v>4826</v>
      </c>
      <c r="F481" s="726" t="s">
        <v>4827</v>
      </c>
      <c r="G481" s="725" t="s">
        <v>4304</v>
      </c>
      <c r="H481" s="725" t="s">
        <v>4305</v>
      </c>
      <c r="I481" s="727">
        <v>0.69</v>
      </c>
      <c r="J481" s="727">
        <v>6000</v>
      </c>
      <c r="K481" s="728">
        <v>4140</v>
      </c>
    </row>
    <row r="482" spans="1:11" ht="14.4" customHeight="1" x14ac:dyDescent="0.3">
      <c r="A482" s="723" t="s">
        <v>561</v>
      </c>
      <c r="B482" s="724" t="s">
        <v>2111</v>
      </c>
      <c r="C482" s="725" t="s">
        <v>580</v>
      </c>
      <c r="D482" s="726" t="s">
        <v>581</v>
      </c>
      <c r="E482" s="725" t="s">
        <v>4826</v>
      </c>
      <c r="F482" s="726" t="s">
        <v>4827</v>
      </c>
      <c r="G482" s="725" t="s">
        <v>4306</v>
      </c>
      <c r="H482" s="725" t="s">
        <v>4307</v>
      </c>
      <c r="I482" s="727">
        <v>0.69</v>
      </c>
      <c r="J482" s="727">
        <v>9000</v>
      </c>
      <c r="K482" s="728">
        <v>6210</v>
      </c>
    </row>
    <row r="483" spans="1:11" ht="14.4" customHeight="1" x14ac:dyDescent="0.3">
      <c r="A483" s="723" t="s">
        <v>561</v>
      </c>
      <c r="B483" s="724" t="s">
        <v>2111</v>
      </c>
      <c r="C483" s="725" t="s">
        <v>580</v>
      </c>
      <c r="D483" s="726" t="s">
        <v>581</v>
      </c>
      <c r="E483" s="725" t="s">
        <v>4826</v>
      </c>
      <c r="F483" s="726" t="s">
        <v>4827</v>
      </c>
      <c r="G483" s="725" t="s">
        <v>4606</v>
      </c>
      <c r="H483" s="725" t="s">
        <v>4607</v>
      </c>
      <c r="I483" s="727">
        <v>12.58</v>
      </c>
      <c r="J483" s="727">
        <v>10</v>
      </c>
      <c r="K483" s="728">
        <v>125.8</v>
      </c>
    </row>
    <row r="484" spans="1:11" ht="14.4" customHeight="1" x14ac:dyDescent="0.3">
      <c r="A484" s="723" t="s">
        <v>561</v>
      </c>
      <c r="B484" s="724" t="s">
        <v>2111</v>
      </c>
      <c r="C484" s="725" t="s">
        <v>580</v>
      </c>
      <c r="D484" s="726" t="s">
        <v>581</v>
      </c>
      <c r="E484" s="725" t="s">
        <v>4826</v>
      </c>
      <c r="F484" s="726" t="s">
        <v>4827</v>
      </c>
      <c r="G484" s="725" t="s">
        <v>4308</v>
      </c>
      <c r="H484" s="725" t="s">
        <v>4309</v>
      </c>
      <c r="I484" s="727">
        <v>12.58</v>
      </c>
      <c r="J484" s="727">
        <v>30</v>
      </c>
      <c r="K484" s="728">
        <v>377.4</v>
      </c>
    </row>
    <row r="485" spans="1:11" ht="14.4" customHeight="1" x14ac:dyDescent="0.3">
      <c r="A485" s="723" t="s">
        <v>561</v>
      </c>
      <c r="B485" s="724" t="s">
        <v>2111</v>
      </c>
      <c r="C485" s="725" t="s">
        <v>580</v>
      </c>
      <c r="D485" s="726" t="s">
        <v>581</v>
      </c>
      <c r="E485" s="725" t="s">
        <v>4826</v>
      </c>
      <c r="F485" s="726" t="s">
        <v>4827</v>
      </c>
      <c r="G485" s="725" t="s">
        <v>4608</v>
      </c>
      <c r="H485" s="725" t="s">
        <v>4609</v>
      </c>
      <c r="I485" s="727">
        <v>12.58</v>
      </c>
      <c r="J485" s="727">
        <v>10</v>
      </c>
      <c r="K485" s="728">
        <v>125.8</v>
      </c>
    </row>
    <row r="486" spans="1:11" ht="14.4" customHeight="1" x14ac:dyDescent="0.3">
      <c r="A486" s="723" t="s">
        <v>561</v>
      </c>
      <c r="B486" s="724" t="s">
        <v>2111</v>
      </c>
      <c r="C486" s="725" t="s">
        <v>580</v>
      </c>
      <c r="D486" s="726" t="s">
        <v>581</v>
      </c>
      <c r="E486" s="725" t="s">
        <v>4826</v>
      </c>
      <c r="F486" s="726" t="s">
        <v>4827</v>
      </c>
      <c r="G486" s="725" t="s">
        <v>4610</v>
      </c>
      <c r="H486" s="725" t="s">
        <v>4611</v>
      </c>
      <c r="I486" s="727">
        <v>12.58</v>
      </c>
      <c r="J486" s="727">
        <v>20</v>
      </c>
      <c r="K486" s="728">
        <v>251.6</v>
      </c>
    </row>
    <row r="487" spans="1:11" ht="14.4" customHeight="1" x14ac:dyDescent="0.3">
      <c r="A487" s="723" t="s">
        <v>561</v>
      </c>
      <c r="B487" s="724" t="s">
        <v>2111</v>
      </c>
      <c r="C487" s="725" t="s">
        <v>580</v>
      </c>
      <c r="D487" s="726" t="s">
        <v>581</v>
      </c>
      <c r="E487" s="725" t="s">
        <v>4828</v>
      </c>
      <c r="F487" s="726" t="s">
        <v>4829</v>
      </c>
      <c r="G487" s="725" t="s">
        <v>4312</v>
      </c>
      <c r="H487" s="725" t="s">
        <v>4313</v>
      </c>
      <c r="I487" s="727">
        <v>152.46</v>
      </c>
      <c r="J487" s="727">
        <v>3</v>
      </c>
      <c r="K487" s="728">
        <v>457.38</v>
      </c>
    </row>
    <row r="488" spans="1:11" ht="14.4" customHeight="1" x14ac:dyDescent="0.3">
      <c r="A488" s="723" t="s">
        <v>561</v>
      </c>
      <c r="B488" s="724" t="s">
        <v>2111</v>
      </c>
      <c r="C488" s="725" t="s">
        <v>580</v>
      </c>
      <c r="D488" s="726" t="s">
        <v>581</v>
      </c>
      <c r="E488" s="725" t="s">
        <v>4828</v>
      </c>
      <c r="F488" s="726" t="s">
        <v>4829</v>
      </c>
      <c r="G488" s="725" t="s">
        <v>4314</v>
      </c>
      <c r="H488" s="725" t="s">
        <v>4315</v>
      </c>
      <c r="I488" s="727">
        <v>147.18</v>
      </c>
      <c r="J488" s="727">
        <v>10</v>
      </c>
      <c r="K488" s="728">
        <v>1471.81</v>
      </c>
    </row>
    <row r="489" spans="1:11" ht="14.4" customHeight="1" x14ac:dyDescent="0.3">
      <c r="A489" s="723" t="s">
        <v>561</v>
      </c>
      <c r="B489" s="724" t="s">
        <v>2111</v>
      </c>
      <c r="C489" s="725" t="s">
        <v>580</v>
      </c>
      <c r="D489" s="726" t="s">
        <v>581</v>
      </c>
      <c r="E489" s="725" t="s">
        <v>4828</v>
      </c>
      <c r="F489" s="726" t="s">
        <v>4829</v>
      </c>
      <c r="G489" s="725" t="s">
        <v>4316</v>
      </c>
      <c r="H489" s="725" t="s">
        <v>4317</v>
      </c>
      <c r="I489" s="727">
        <v>147.18</v>
      </c>
      <c r="J489" s="727">
        <v>10</v>
      </c>
      <c r="K489" s="728">
        <v>1471.81</v>
      </c>
    </row>
    <row r="490" spans="1:11" ht="14.4" customHeight="1" x14ac:dyDescent="0.3">
      <c r="A490" s="723" t="s">
        <v>561</v>
      </c>
      <c r="B490" s="724" t="s">
        <v>2111</v>
      </c>
      <c r="C490" s="725" t="s">
        <v>580</v>
      </c>
      <c r="D490" s="726" t="s">
        <v>581</v>
      </c>
      <c r="E490" s="725" t="s">
        <v>4830</v>
      </c>
      <c r="F490" s="726" t="s">
        <v>4831</v>
      </c>
      <c r="G490" s="725" t="s">
        <v>4318</v>
      </c>
      <c r="H490" s="725" t="s">
        <v>4319</v>
      </c>
      <c r="I490" s="727">
        <v>15.57</v>
      </c>
      <c r="J490" s="727">
        <v>140</v>
      </c>
      <c r="K490" s="728">
        <v>2179.8000000000002</v>
      </c>
    </row>
    <row r="491" spans="1:11" ht="14.4" customHeight="1" x14ac:dyDescent="0.3">
      <c r="A491" s="723" t="s">
        <v>561</v>
      </c>
      <c r="B491" s="724" t="s">
        <v>2111</v>
      </c>
      <c r="C491" s="725" t="s">
        <v>580</v>
      </c>
      <c r="D491" s="726" t="s">
        <v>581</v>
      </c>
      <c r="E491" s="725" t="s">
        <v>4830</v>
      </c>
      <c r="F491" s="726" t="s">
        <v>4831</v>
      </c>
      <c r="G491" s="725" t="s">
        <v>4612</v>
      </c>
      <c r="H491" s="725" t="s">
        <v>4613</v>
      </c>
      <c r="I491" s="727">
        <v>54.28</v>
      </c>
      <c r="J491" s="727">
        <v>10</v>
      </c>
      <c r="K491" s="728">
        <v>542.80999999999995</v>
      </c>
    </row>
    <row r="492" spans="1:11" ht="14.4" customHeight="1" x14ac:dyDescent="0.3">
      <c r="A492" s="723" t="s">
        <v>561</v>
      </c>
      <c r="B492" s="724" t="s">
        <v>2111</v>
      </c>
      <c r="C492" s="725" t="s">
        <v>580</v>
      </c>
      <c r="D492" s="726" t="s">
        <v>581</v>
      </c>
      <c r="E492" s="725" t="s">
        <v>4830</v>
      </c>
      <c r="F492" s="726" t="s">
        <v>4831</v>
      </c>
      <c r="G492" s="725" t="s">
        <v>4614</v>
      </c>
      <c r="H492" s="725" t="s">
        <v>4615</v>
      </c>
      <c r="I492" s="727">
        <v>50.6</v>
      </c>
      <c r="J492" s="727">
        <v>10</v>
      </c>
      <c r="K492" s="728">
        <v>506.02</v>
      </c>
    </row>
    <row r="493" spans="1:11" ht="14.4" customHeight="1" x14ac:dyDescent="0.3">
      <c r="A493" s="723" t="s">
        <v>561</v>
      </c>
      <c r="B493" s="724" t="s">
        <v>2111</v>
      </c>
      <c r="C493" s="725" t="s">
        <v>580</v>
      </c>
      <c r="D493" s="726" t="s">
        <v>581</v>
      </c>
      <c r="E493" s="725" t="s">
        <v>4830</v>
      </c>
      <c r="F493" s="726" t="s">
        <v>4831</v>
      </c>
      <c r="G493" s="725" t="s">
        <v>4616</v>
      </c>
      <c r="H493" s="725" t="s">
        <v>4617</v>
      </c>
      <c r="I493" s="727">
        <v>11.8</v>
      </c>
      <c r="J493" s="727">
        <v>200</v>
      </c>
      <c r="K493" s="728">
        <v>2359.5</v>
      </c>
    </row>
    <row r="494" spans="1:11" ht="14.4" customHeight="1" x14ac:dyDescent="0.3">
      <c r="A494" s="723" t="s">
        <v>561</v>
      </c>
      <c r="B494" s="724" t="s">
        <v>2111</v>
      </c>
      <c r="C494" s="725" t="s">
        <v>580</v>
      </c>
      <c r="D494" s="726" t="s">
        <v>581</v>
      </c>
      <c r="E494" s="725" t="s">
        <v>4830</v>
      </c>
      <c r="F494" s="726" t="s">
        <v>4831</v>
      </c>
      <c r="G494" s="725" t="s">
        <v>4404</v>
      </c>
      <c r="H494" s="725" t="s">
        <v>4405</v>
      </c>
      <c r="I494" s="727">
        <v>19.96</v>
      </c>
      <c r="J494" s="727">
        <v>100</v>
      </c>
      <c r="K494" s="728">
        <v>1996</v>
      </c>
    </row>
    <row r="495" spans="1:11" ht="14.4" customHeight="1" x14ac:dyDescent="0.3">
      <c r="A495" s="723" t="s">
        <v>561</v>
      </c>
      <c r="B495" s="724" t="s">
        <v>2111</v>
      </c>
      <c r="C495" s="725" t="s">
        <v>580</v>
      </c>
      <c r="D495" s="726" t="s">
        <v>581</v>
      </c>
      <c r="E495" s="725" t="s">
        <v>4830</v>
      </c>
      <c r="F495" s="726" t="s">
        <v>4831</v>
      </c>
      <c r="G495" s="725" t="s">
        <v>4618</v>
      </c>
      <c r="H495" s="725" t="s">
        <v>4619</v>
      </c>
      <c r="I495" s="727">
        <v>3.93</v>
      </c>
      <c r="J495" s="727">
        <v>1100</v>
      </c>
      <c r="K495" s="728">
        <v>4325.9399999999996</v>
      </c>
    </row>
    <row r="496" spans="1:11" ht="14.4" customHeight="1" x14ac:dyDescent="0.3">
      <c r="A496" s="723" t="s">
        <v>561</v>
      </c>
      <c r="B496" s="724" t="s">
        <v>2111</v>
      </c>
      <c r="C496" s="725" t="s">
        <v>583</v>
      </c>
      <c r="D496" s="726" t="s">
        <v>584</v>
      </c>
      <c r="E496" s="725" t="s">
        <v>4818</v>
      </c>
      <c r="F496" s="726" t="s">
        <v>4819</v>
      </c>
      <c r="G496" s="725" t="s">
        <v>4620</v>
      </c>
      <c r="H496" s="725" t="s">
        <v>4621</v>
      </c>
      <c r="I496" s="727">
        <v>12193.21</v>
      </c>
      <c r="J496" s="727">
        <v>1</v>
      </c>
      <c r="K496" s="728">
        <v>12193.21</v>
      </c>
    </row>
    <row r="497" spans="1:11" ht="14.4" customHeight="1" x14ac:dyDescent="0.3">
      <c r="A497" s="723" t="s">
        <v>561</v>
      </c>
      <c r="B497" s="724" t="s">
        <v>2111</v>
      </c>
      <c r="C497" s="725" t="s">
        <v>583</v>
      </c>
      <c r="D497" s="726" t="s">
        <v>584</v>
      </c>
      <c r="E497" s="725" t="s">
        <v>4818</v>
      </c>
      <c r="F497" s="726" t="s">
        <v>4819</v>
      </c>
      <c r="G497" s="725" t="s">
        <v>4622</v>
      </c>
      <c r="H497" s="725" t="s">
        <v>4623</v>
      </c>
      <c r="I497" s="727">
        <v>5370.456666666666</v>
      </c>
      <c r="J497" s="727">
        <v>4</v>
      </c>
      <c r="K497" s="728">
        <v>21500.37</v>
      </c>
    </row>
    <row r="498" spans="1:11" ht="14.4" customHeight="1" x14ac:dyDescent="0.3">
      <c r="A498" s="723" t="s">
        <v>561</v>
      </c>
      <c r="B498" s="724" t="s">
        <v>2111</v>
      </c>
      <c r="C498" s="725" t="s">
        <v>583</v>
      </c>
      <c r="D498" s="726" t="s">
        <v>584</v>
      </c>
      <c r="E498" s="725" t="s">
        <v>4818</v>
      </c>
      <c r="F498" s="726" t="s">
        <v>4819</v>
      </c>
      <c r="G498" s="725" t="s">
        <v>4624</v>
      </c>
      <c r="H498" s="725" t="s">
        <v>4625</v>
      </c>
      <c r="I498" s="727">
        <v>5801.4809999999998</v>
      </c>
      <c r="J498" s="727">
        <v>19</v>
      </c>
      <c r="K498" s="728">
        <v>110283.36</v>
      </c>
    </row>
    <row r="499" spans="1:11" ht="14.4" customHeight="1" x14ac:dyDescent="0.3">
      <c r="A499" s="723" t="s">
        <v>561</v>
      </c>
      <c r="B499" s="724" t="s">
        <v>2111</v>
      </c>
      <c r="C499" s="725" t="s">
        <v>583</v>
      </c>
      <c r="D499" s="726" t="s">
        <v>584</v>
      </c>
      <c r="E499" s="725" t="s">
        <v>4818</v>
      </c>
      <c r="F499" s="726" t="s">
        <v>4819</v>
      </c>
      <c r="G499" s="725" t="s">
        <v>4626</v>
      </c>
      <c r="H499" s="725" t="s">
        <v>4627</v>
      </c>
      <c r="I499" s="727">
        <v>5655.7814285714276</v>
      </c>
      <c r="J499" s="727">
        <v>19</v>
      </c>
      <c r="K499" s="728">
        <v>107267.75</v>
      </c>
    </row>
    <row r="500" spans="1:11" ht="14.4" customHeight="1" x14ac:dyDescent="0.3">
      <c r="A500" s="723" t="s">
        <v>561</v>
      </c>
      <c r="B500" s="724" t="s">
        <v>2111</v>
      </c>
      <c r="C500" s="725" t="s">
        <v>583</v>
      </c>
      <c r="D500" s="726" t="s">
        <v>584</v>
      </c>
      <c r="E500" s="725" t="s">
        <v>4818</v>
      </c>
      <c r="F500" s="726" t="s">
        <v>4819</v>
      </c>
      <c r="G500" s="725" t="s">
        <v>4628</v>
      </c>
      <c r="H500" s="725" t="s">
        <v>4629</v>
      </c>
      <c r="I500" s="727">
        <v>11601.507500000002</v>
      </c>
      <c r="J500" s="727">
        <v>16</v>
      </c>
      <c r="K500" s="728">
        <v>185620.91999999998</v>
      </c>
    </row>
    <row r="501" spans="1:11" ht="14.4" customHeight="1" x14ac:dyDescent="0.3">
      <c r="A501" s="723" t="s">
        <v>561</v>
      </c>
      <c r="B501" s="724" t="s">
        <v>2111</v>
      </c>
      <c r="C501" s="725" t="s">
        <v>583</v>
      </c>
      <c r="D501" s="726" t="s">
        <v>584</v>
      </c>
      <c r="E501" s="725" t="s">
        <v>4818</v>
      </c>
      <c r="F501" s="726" t="s">
        <v>4819</v>
      </c>
      <c r="G501" s="725" t="s">
        <v>4630</v>
      </c>
      <c r="H501" s="725" t="s">
        <v>4631</v>
      </c>
      <c r="I501" s="727">
        <v>5741.6350000000002</v>
      </c>
      <c r="J501" s="727">
        <v>2</v>
      </c>
      <c r="K501" s="728">
        <v>11483.27</v>
      </c>
    </row>
    <row r="502" spans="1:11" ht="14.4" customHeight="1" x14ac:dyDescent="0.3">
      <c r="A502" s="723" t="s">
        <v>561</v>
      </c>
      <c r="B502" s="724" t="s">
        <v>2111</v>
      </c>
      <c r="C502" s="725" t="s">
        <v>583</v>
      </c>
      <c r="D502" s="726" t="s">
        <v>584</v>
      </c>
      <c r="E502" s="725" t="s">
        <v>4818</v>
      </c>
      <c r="F502" s="726" t="s">
        <v>4819</v>
      </c>
      <c r="G502" s="725" t="s">
        <v>4632</v>
      </c>
      <c r="H502" s="725" t="s">
        <v>4633</v>
      </c>
      <c r="I502" s="727">
        <v>5291.0300000000007</v>
      </c>
      <c r="J502" s="727">
        <v>3</v>
      </c>
      <c r="K502" s="728">
        <v>15261.61</v>
      </c>
    </row>
    <row r="503" spans="1:11" ht="14.4" customHeight="1" x14ac:dyDescent="0.3">
      <c r="A503" s="723" t="s">
        <v>561</v>
      </c>
      <c r="B503" s="724" t="s">
        <v>2111</v>
      </c>
      <c r="C503" s="725" t="s">
        <v>583</v>
      </c>
      <c r="D503" s="726" t="s">
        <v>584</v>
      </c>
      <c r="E503" s="725" t="s">
        <v>4818</v>
      </c>
      <c r="F503" s="726" t="s">
        <v>4819</v>
      </c>
      <c r="G503" s="725" t="s">
        <v>4634</v>
      </c>
      <c r="H503" s="725" t="s">
        <v>4635</v>
      </c>
      <c r="I503" s="727">
        <v>4321.4799999999996</v>
      </c>
      <c r="J503" s="727">
        <v>2</v>
      </c>
      <c r="K503" s="728">
        <v>8642.9599999999991</v>
      </c>
    </row>
    <row r="504" spans="1:11" ht="14.4" customHeight="1" x14ac:dyDescent="0.3">
      <c r="A504" s="723" t="s">
        <v>561</v>
      </c>
      <c r="B504" s="724" t="s">
        <v>2111</v>
      </c>
      <c r="C504" s="725" t="s">
        <v>583</v>
      </c>
      <c r="D504" s="726" t="s">
        <v>584</v>
      </c>
      <c r="E504" s="725" t="s">
        <v>4818</v>
      </c>
      <c r="F504" s="726" t="s">
        <v>4819</v>
      </c>
      <c r="G504" s="725" t="s">
        <v>4636</v>
      </c>
      <c r="H504" s="725" t="s">
        <v>4637</v>
      </c>
      <c r="I504" s="727">
        <v>4696.8433333333342</v>
      </c>
      <c r="J504" s="727">
        <v>3</v>
      </c>
      <c r="K504" s="728">
        <v>14090.530000000002</v>
      </c>
    </row>
    <row r="505" spans="1:11" ht="14.4" customHeight="1" x14ac:dyDescent="0.3">
      <c r="A505" s="723" t="s">
        <v>561</v>
      </c>
      <c r="B505" s="724" t="s">
        <v>2111</v>
      </c>
      <c r="C505" s="725" t="s">
        <v>583</v>
      </c>
      <c r="D505" s="726" t="s">
        <v>584</v>
      </c>
      <c r="E505" s="725" t="s">
        <v>4818</v>
      </c>
      <c r="F505" s="726" t="s">
        <v>4819</v>
      </c>
      <c r="G505" s="725" t="s">
        <v>4638</v>
      </c>
      <c r="H505" s="725" t="s">
        <v>4639</v>
      </c>
      <c r="I505" s="727">
        <v>11119.565000000001</v>
      </c>
      <c r="J505" s="727">
        <v>2</v>
      </c>
      <c r="K505" s="728">
        <v>22239.13</v>
      </c>
    </row>
    <row r="506" spans="1:11" ht="14.4" customHeight="1" x14ac:dyDescent="0.3">
      <c r="A506" s="723" t="s">
        <v>561</v>
      </c>
      <c r="B506" s="724" t="s">
        <v>2111</v>
      </c>
      <c r="C506" s="725" t="s">
        <v>583</v>
      </c>
      <c r="D506" s="726" t="s">
        <v>584</v>
      </c>
      <c r="E506" s="725" t="s">
        <v>4818</v>
      </c>
      <c r="F506" s="726" t="s">
        <v>4819</v>
      </c>
      <c r="G506" s="725" t="s">
        <v>4640</v>
      </c>
      <c r="H506" s="725" t="s">
        <v>4641</v>
      </c>
      <c r="I506" s="727">
        <v>5664.12</v>
      </c>
      <c r="J506" s="727">
        <v>6</v>
      </c>
      <c r="K506" s="728">
        <v>33984.71</v>
      </c>
    </row>
    <row r="507" spans="1:11" ht="14.4" customHeight="1" x14ac:dyDescent="0.3">
      <c r="A507" s="723" t="s">
        <v>561</v>
      </c>
      <c r="B507" s="724" t="s">
        <v>2111</v>
      </c>
      <c r="C507" s="725" t="s">
        <v>583</v>
      </c>
      <c r="D507" s="726" t="s">
        <v>584</v>
      </c>
      <c r="E507" s="725" t="s">
        <v>4818</v>
      </c>
      <c r="F507" s="726" t="s">
        <v>4819</v>
      </c>
      <c r="G507" s="725" t="s">
        <v>4642</v>
      </c>
      <c r="H507" s="725" t="s">
        <v>4643</v>
      </c>
      <c r="I507" s="727">
        <v>208.82</v>
      </c>
      <c r="J507" s="727">
        <v>1</v>
      </c>
      <c r="K507" s="728">
        <v>208.82</v>
      </c>
    </row>
    <row r="508" spans="1:11" ht="14.4" customHeight="1" x14ac:dyDescent="0.3">
      <c r="A508" s="723" t="s">
        <v>561</v>
      </c>
      <c r="B508" s="724" t="s">
        <v>2111</v>
      </c>
      <c r="C508" s="725" t="s">
        <v>583</v>
      </c>
      <c r="D508" s="726" t="s">
        <v>584</v>
      </c>
      <c r="E508" s="725" t="s">
        <v>4818</v>
      </c>
      <c r="F508" s="726" t="s">
        <v>4819</v>
      </c>
      <c r="G508" s="725" t="s">
        <v>4644</v>
      </c>
      <c r="H508" s="725" t="s">
        <v>4645</v>
      </c>
      <c r="I508" s="727">
        <v>14329.377500000002</v>
      </c>
      <c r="J508" s="727">
        <v>17</v>
      </c>
      <c r="K508" s="728">
        <v>243765.28000000003</v>
      </c>
    </row>
    <row r="509" spans="1:11" ht="14.4" customHeight="1" x14ac:dyDescent="0.3">
      <c r="A509" s="723" t="s">
        <v>561</v>
      </c>
      <c r="B509" s="724" t="s">
        <v>2111</v>
      </c>
      <c r="C509" s="725" t="s">
        <v>583</v>
      </c>
      <c r="D509" s="726" t="s">
        <v>584</v>
      </c>
      <c r="E509" s="725" t="s">
        <v>4818</v>
      </c>
      <c r="F509" s="726" t="s">
        <v>4819</v>
      </c>
      <c r="G509" s="725" t="s">
        <v>4646</v>
      </c>
      <c r="H509" s="725" t="s">
        <v>4647</v>
      </c>
      <c r="I509" s="727">
        <v>10576.07</v>
      </c>
      <c r="J509" s="727">
        <v>3</v>
      </c>
      <c r="K509" s="728">
        <v>31728.2</v>
      </c>
    </row>
    <row r="510" spans="1:11" ht="14.4" customHeight="1" x14ac:dyDescent="0.3">
      <c r="A510" s="723" t="s">
        <v>561</v>
      </c>
      <c r="B510" s="724" t="s">
        <v>2111</v>
      </c>
      <c r="C510" s="725" t="s">
        <v>583</v>
      </c>
      <c r="D510" s="726" t="s">
        <v>584</v>
      </c>
      <c r="E510" s="725" t="s">
        <v>4818</v>
      </c>
      <c r="F510" s="726" t="s">
        <v>4819</v>
      </c>
      <c r="G510" s="725" t="s">
        <v>4648</v>
      </c>
      <c r="H510" s="725" t="s">
        <v>4649</v>
      </c>
      <c r="I510" s="727">
        <v>7441.5</v>
      </c>
      <c r="J510" s="727">
        <v>1</v>
      </c>
      <c r="K510" s="728">
        <v>7441.5</v>
      </c>
    </row>
    <row r="511" spans="1:11" ht="14.4" customHeight="1" x14ac:dyDescent="0.3">
      <c r="A511" s="723" t="s">
        <v>561</v>
      </c>
      <c r="B511" s="724" t="s">
        <v>2111</v>
      </c>
      <c r="C511" s="725" t="s">
        <v>583</v>
      </c>
      <c r="D511" s="726" t="s">
        <v>584</v>
      </c>
      <c r="E511" s="725" t="s">
        <v>4818</v>
      </c>
      <c r="F511" s="726" t="s">
        <v>4819</v>
      </c>
      <c r="G511" s="725" t="s">
        <v>4650</v>
      </c>
      <c r="H511" s="725" t="s">
        <v>4651</v>
      </c>
      <c r="I511" s="727">
        <v>2789.79</v>
      </c>
      <c r="J511" s="727">
        <v>6</v>
      </c>
      <c r="K511" s="728">
        <v>16738.72</v>
      </c>
    </row>
    <row r="512" spans="1:11" ht="14.4" customHeight="1" x14ac:dyDescent="0.3">
      <c r="A512" s="723" t="s">
        <v>561</v>
      </c>
      <c r="B512" s="724" t="s">
        <v>2111</v>
      </c>
      <c r="C512" s="725" t="s">
        <v>583</v>
      </c>
      <c r="D512" s="726" t="s">
        <v>584</v>
      </c>
      <c r="E512" s="725" t="s">
        <v>4818</v>
      </c>
      <c r="F512" s="726" t="s">
        <v>4819</v>
      </c>
      <c r="G512" s="725" t="s">
        <v>4652</v>
      </c>
      <c r="H512" s="725" t="s">
        <v>4653</v>
      </c>
      <c r="I512" s="727">
        <v>1692.79</v>
      </c>
      <c r="J512" s="727">
        <v>12</v>
      </c>
      <c r="K512" s="728">
        <v>20313.48</v>
      </c>
    </row>
    <row r="513" spans="1:11" ht="14.4" customHeight="1" x14ac:dyDescent="0.3">
      <c r="A513" s="723" t="s">
        <v>561</v>
      </c>
      <c r="B513" s="724" t="s">
        <v>2111</v>
      </c>
      <c r="C513" s="725" t="s">
        <v>583</v>
      </c>
      <c r="D513" s="726" t="s">
        <v>584</v>
      </c>
      <c r="E513" s="725" t="s">
        <v>4818</v>
      </c>
      <c r="F513" s="726" t="s">
        <v>4819</v>
      </c>
      <c r="G513" s="725" t="s">
        <v>4654</v>
      </c>
      <c r="H513" s="725" t="s">
        <v>4655</v>
      </c>
      <c r="I513" s="727">
        <v>12006.95</v>
      </c>
      <c r="J513" s="727">
        <v>6</v>
      </c>
      <c r="K513" s="728">
        <v>72041.7</v>
      </c>
    </row>
    <row r="514" spans="1:11" ht="14.4" customHeight="1" x14ac:dyDescent="0.3">
      <c r="A514" s="723" t="s">
        <v>561</v>
      </c>
      <c r="B514" s="724" t="s">
        <v>2111</v>
      </c>
      <c r="C514" s="725" t="s">
        <v>583</v>
      </c>
      <c r="D514" s="726" t="s">
        <v>584</v>
      </c>
      <c r="E514" s="725" t="s">
        <v>4818</v>
      </c>
      <c r="F514" s="726" t="s">
        <v>4819</v>
      </c>
      <c r="G514" s="725" t="s">
        <v>4656</v>
      </c>
      <c r="H514" s="725" t="s">
        <v>4657</v>
      </c>
      <c r="I514" s="727">
        <v>4321.1099999999997</v>
      </c>
      <c r="J514" s="727">
        <v>1</v>
      </c>
      <c r="K514" s="728">
        <v>4321.1099999999997</v>
      </c>
    </row>
    <row r="515" spans="1:11" ht="14.4" customHeight="1" x14ac:dyDescent="0.3">
      <c r="A515" s="723" t="s">
        <v>561</v>
      </c>
      <c r="B515" s="724" t="s">
        <v>2111</v>
      </c>
      <c r="C515" s="725" t="s">
        <v>583</v>
      </c>
      <c r="D515" s="726" t="s">
        <v>584</v>
      </c>
      <c r="E515" s="725" t="s">
        <v>4818</v>
      </c>
      <c r="F515" s="726" t="s">
        <v>4819</v>
      </c>
      <c r="G515" s="725" t="s">
        <v>4658</v>
      </c>
      <c r="H515" s="725" t="s">
        <v>4659</v>
      </c>
      <c r="I515" s="727">
        <v>17129.97</v>
      </c>
      <c r="J515" s="727">
        <v>1</v>
      </c>
      <c r="K515" s="728">
        <v>17129.97</v>
      </c>
    </row>
    <row r="516" spans="1:11" ht="14.4" customHeight="1" x14ac:dyDescent="0.3">
      <c r="A516" s="723" t="s">
        <v>561</v>
      </c>
      <c r="B516" s="724" t="s">
        <v>2111</v>
      </c>
      <c r="C516" s="725" t="s">
        <v>583</v>
      </c>
      <c r="D516" s="726" t="s">
        <v>584</v>
      </c>
      <c r="E516" s="725" t="s">
        <v>4836</v>
      </c>
      <c r="F516" s="726" t="s">
        <v>4837</v>
      </c>
      <c r="G516" s="725" t="s">
        <v>4660</v>
      </c>
      <c r="H516" s="725" t="s">
        <v>4661</v>
      </c>
      <c r="I516" s="727">
        <v>403.52</v>
      </c>
      <c r="J516" s="727">
        <v>4</v>
      </c>
      <c r="K516" s="728">
        <v>1614.08</v>
      </c>
    </row>
    <row r="517" spans="1:11" ht="14.4" customHeight="1" x14ac:dyDescent="0.3">
      <c r="A517" s="723" t="s">
        <v>561</v>
      </c>
      <c r="B517" s="724" t="s">
        <v>2111</v>
      </c>
      <c r="C517" s="725" t="s">
        <v>583</v>
      </c>
      <c r="D517" s="726" t="s">
        <v>584</v>
      </c>
      <c r="E517" s="725" t="s">
        <v>4836</v>
      </c>
      <c r="F517" s="726" t="s">
        <v>4837</v>
      </c>
      <c r="G517" s="725" t="s">
        <v>4662</v>
      </c>
      <c r="H517" s="725" t="s">
        <v>4663</v>
      </c>
      <c r="I517" s="727">
        <v>1276.79</v>
      </c>
      <c r="J517" s="727">
        <v>3</v>
      </c>
      <c r="K517" s="728">
        <v>3830.36</v>
      </c>
    </row>
    <row r="518" spans="1:11" ht="14.4" customHeight="1" x14ac:dyDescent="0.3">
      <c r="A518" s="723" t="s">
        <v>561</v>
      </c>
      <c r="B518" s="724" t="s">
        <v>2111</v>
      </c>
      <c r="C518" s="725" t="s">
        <v>583</v>
      </c>
      <c r="D518" s="726" t="s">
        <v>584</v>
      </c>
      <c r="E518" s="725" t="s">
        <v>4838</v>
      </c>
      <c r="F518" s="726" t="s">
        <v>4839</v>
      </c>
      <c r="G518" s="725" t="s">
        <v>4664</v>
      </c>
      <c r="H518" s="725" t="s">
        <v>4665</v>
      </c>
      <c r="I518" s="727">
        <v>5584.9549999999999</v>
      </c>
      <c r="J518" s="727">
        <v>4</v>
      </c>
      <c r="K518" s="728">
        <v>22339.42</v>
      </c>
    </row>
    <row r="519" spans="1:11" ht="14.4" customHeight="1" x14ac:dyDescent="0.3">
      <c r="A519" s="723" t="s">
        <v>561</v>
      </c>
      <c r="B519" s="724" t="s">
        <v>2111</v>
      </c>
      <c r="C519" s="725" t="s">
        <v>583</v>
      </c>
      <c r="D519" s="726" t="s">
        <v>584</v>
      </c>
      <c r="E519" s="725" t="s">
        <v>4838</v>
      </c>
      <c r="F519" s="726" t="s">
        <v>4839</v>
      </c>
      <c r="G519" s="725" t="s">
        <v>4666</v>
      </c>
      <c r="H519" s="725" t="s">
        <v>4667</v>
      </c>
      <c r="I519" s="727">
        <v>301.98599999999999</v>
      </c>
      <c r="J519" s="727">
        <v>36</v>
      </c>
      <c r="K519" s="728">
        <v>11227.269999999999</v>
      </c>
    </row>
    <row r="520" spans="1:11" ht="14.4" customHeight="1" x14ac:dyDescent="0.3">
      <c r="A520" s="723" t="s">
        <v>561</v>
      </c>
      <c r="B520" s="724" t="s">
        <v>2111</v>
      </c>
      <c r="C520" s="725" t="s">
        <v>583</v>
      </c>
      <c r="D520" s="726" t="s">
        <v>584</v>
      </c>
      <c r="E520" s="725" t="s">
        <v>4838</v>
      </c>
      <c r="F520" s="726" t="s">
        <v>4839</v>
      </c>
      <c r="G520" s="725" t="s">
        <v>4668</v>
      </c>
      <c r="H520" s="725" t="s">
        <v>4669</v>
      </c>
      <c r="I520" s="727">
        <v>2774.4709090909096</v>
      </c>
      <c r="J520" s="727">
        <v>140</v>
      </c>
      <c r="K520" s="728">
        <v>388506.10000000003</v>
      </c>
    </row>
    <row r="521" spans="1:11" ht="14.4" customHeight="1" x14ac:dyDescent="0.3">
      <c r="A521" s="723" t="s">
        <v>561</v>
      </c>
      <c r="B521" s="724" t="s">
        <v>2111</v>
      </c>
      <c r="C521" s="725" t="s">
        <v>583</v>
      </c>
      <c r="D521" s="726" t="s">
        <v>584</v>
      </c>
      <c r="E521" s="725" t="s">
        <v>4838</v>
      </c>
      <c r="F521" s="726" t="s">
        <v>4839</v>
      </c>
      <c r="G521" s="725" t="s">
        <v>4670</v>
      </c>
      <c r="H521" s="725" t="s">
        <v>4671</v>
      </c>
      <c r="I521" s="727">
        <v>13520.372857142856</v>
      </c>
      <c r="J521" s="727">
        <v>15</v>
      </c>
      <c r="K521" s="728">
        <v>202824.80000000002</v>
      </c>
    </row>
    <row r="522" spans="1:11" ht="14.4" customHeight="1" x14ac:dyDescent="0.3">
      <c r="A522" s="723" t="s">
        <v>561</v>
      </c>
      <c r="B522" s="724" t="s">
        <v>2111</v>
      </c>
      <c r="C522" s="725" t="s">
        <v>583</v>
      </c>
      <c r="D522" s="726" t="s">
        <v>584</v>
      </c>
      <c r="E522" s="725" t="s">
        <v>4838</v>
      </c>
      <c r="F522" s="726" t="s">
        <v>4839</v>
      </c>
      <c r="G522" s="725" t="s">
        <v>4672</v>
      </c>
      <c r="H522" s="725" t="s">
        <v>4673</v>
      </c>
      <c r="I522" s="727">
        <v>933.43</v>
      </c>
      <c r="J522" s="727">
        <v>12</v>
      </c>
      <c r="K522" s="728">
        <v>11201.17</v>
      </c>
    </row>
    <row r="523" spans="1:11" ht="14.4" customHeight="1" x14ac:dyDescent="0.3">
      <c r="A523" s="723" t="s">
        <v>561</v>
      </c>
      <c r="B523" s="724" t="s">
        <v>2111</v>
      </c>
      <c r="C523" s="725" t="s">
        <v>583</v>
      </c>
      <c r="D523" s="726" t="s">
        <v>584</v>
      </c>
      <c r="E523" s="725" t="s">
        <v>4838</v>
      </c>
      <c r="F523" s="726" t="s">
        <v>4839</v>
      </c>
      <c r="G523" s="725" t="s">
        <v>4674</v>
      </c>
      <c r="H523" s="725" t="s">
        <v>4675</v>
      </c>
      <c r="I523" s="727">
        <v>3006.4074999999998</v>
      </c>
      <c r="J523" s="727">
        <v>30</v>
      </c>
      <c r="K523" s="728">
        <v>90193.699999999983</v>
      </c>
    </row>
    <row r="524" spans="1:11" ht="14.4" customHeight="1" x14ac:dyDescent="0.3">
      <c r="A524" s="723" t="s">
        <v>561</v>
      </c>
      <c r="B524" s="724" t="s">
        <v>2111</v>
      </c>
      <c r="C524" s="725" t="s">
        <v>583</v>
      </c>
      <c r="D524" s="726" t="s">
        <v>584</v>
      </c>
      <c r="E524" s="725" t="s">
        <v>4838</v>
      </c>
      <c r="F524" s="726" t="s">
        <v>4839</v>
      </c>
      <c r="G524" s="725" t="s">
        <v>4676</v>
      </c>
      <c r="H524" s="725" t="s">
        <v>4677</v>
      </c>
      <c r="I524" s="727">
        <v>3006.8599999999997</v>
      </c>
      <c r="J524" s="727">
        <v>12</v>
      </c>
      <c r="K524" s="728">
        <v>36082.339999999997</v>
      </c>
    </row>
    <row r="525" spans="1:11" ht="14.4" customHeight="1" x14ac:dyDescent="0.3">
      <c r="A525" s="723" t="s">
        <v>561</v>
      </c>
      <c r="B525" s="724" t="s">
        <v>2111</v>
      </c>
      <c r="C525" s="725" t="s">
        <v>583</v>
      </c>
      <c r="D525" s="726" t="s">
        <v>584</v>
      </c>
      <c r="E525" s="725" t="s">
        <v>4838</v>
      </c>
      <c r="F525" s="726" t="s">
        <v>4839</v>
      </c>
      <c r="G525" s="725" t="s">
        <v>4678</v>
      </c>
      <c r="H525" s="725" t="s">
        <v>4679</v>
      </c>
      <c r="I525" s="727">
        <v>7970.3580000000002</v>
      </c>
      <c r="J525" s="727">
        <v>14</v>
      </c>
      <c r="K525" s="728">
        <v>111583.51</v>
      </c>
    </row>
    <row r="526" spans="1:11" ht="14.4" customHeight="1" x14ac:dyDescent="0.3">
      <c r="A526" s="723" t="s">
        <v>561</v>
      </c>
      <c r="B526" s="724" t="s">
        <v>2111</v>
      </c>
      <c r="C526" s="725" t="s">
        <v>583</v>
      </c>
      <c r="D526" s="726" t="s">
        <v>584</v>
      </c>
      <c r="E526" s="725" t="s">
        <v>4838</v>
      </c>
      <c r="F526" s="726" t="s">
        <v>4839</v>
      </c>
      <c r="G526" s="725" t="s">
        <v>4680</v>
      </c>
      <c r="H526" s="725" t="s">
        <v>4681</v>
      </c>
      <c r="I526" s="727">
        <v>5368.3525</v>
      </c>
      <c r="J526" s="727">
        <v>4</v>
      </c>
      <c r="K526" s="728">
        <v>21473.41</v>
      </c>
    </row>
    <row r="527" spans="1:11" ht="14.4" customHeight="1" x14ac:dyDescent="0.3">
      <c r="A527" s="723" t="s">
        <v>561</v>
      </c>
      <c r="B527" s="724" t="s">
        <v>2111</v>
      </c>
      <c r="C527" s="725" t="s">
        <v>583</v>
      </c>
      <c r="D527" s="726" t="s">
        <v>584</v>
      </c>
      <c r="E527" s="725" t="s">
        <v>4838</v>
      </c>
      <c r="F527" s="726" t="s">
        <v>4839</v>
      </c>
      <c r="G527" s="725" t="s">
        <v>4682</v>
      </c>
      <c r="H527" s="725" t="s">
        <v>4683</v>
      </c>
      <c r="I527" s="727">
        <v>5607.5779999999995</v>
      </c>
      <c r="J527" s="727">
        <v>13</v>
      </c>
      <c r="K527" s="728">
        <v>72898.489999999991</v>
      </c>
    </row>
    <row r="528" spans="1:11" ht="14.4" customHeight="1" x14ac:dyDescent="0.3">
      <c r="A528" s="723" t="s">
        <v>561</v>
      </c>
      <c r="B528" s="724" t="s">
        <v>2111</v>
      </c>
      <c r="C528" s="725" t="s">
        <v>583</v>
      </c>
      <c r="D528" s="726" t="s">
        <v>584</v>
      </c>
      <c r="E528" s="725" t="s">
        <v>4838</v>
      </c>
      <c r="F528" s="726" t="s">
        <v>4839</v>
      </c>
      <c r="G528" s="725" t="s">
        <v>4684</v>
      </c>
      <c r="H528" s="725" t="s">
        <v>4685</v>
      </c>
      <c r="I528" s="727">
        <v>7570.2133333333331</v>
      </c>
      <c r="J528" s="727">
        <v>3</v>
      </c>
      <c r="K528" s="728">
        <v>22710.639999999999</v>
      </c>
    </row>
    <row r="529" spans="1:11" ht="14.4" customHeight="1" x14ac:dyDescent="0.3">
      <c r="A529" s="723" t="s">
        <v>561</v>
      </c>
      <c r="B529" s="724" t="s">
        <v>2111</v>
      </c>
      <c r="C529" s="725" t="s">
        <v>583</v>
      </c>
      <c r="D529" s="726" t="s">
        <v>584</v>
      </c>
      <c r="E529" s="725" t="s">
        <v>4838</v>
      </c>
      <c r="F529" s="726" t="s">
        <v>4839</v>
      </c>
      <c r="G529" s="725" t="s">
        <v>4686</v>
      </c>
      <c r="H529" s="725" t="s">
        <v>4687</v>
      </c>
      <c r="I529" s="727">
        <v>2543.58</v>
      </c>
      <c r="J529" s="727">
        <v>7</v>
      </c>
      <c r="K529" s="728">
        <v>17802.93</v>
      </c>
    </row>
    <row r="530" spans="1:11" ht="14.4" customHeight="1" x14ac:dyDescent="0.3">
      <c r="A530" s="723" t="s">
        <v>561</v>
      </c>
      <c r="B530" s="724" t="s">
        <v>2111</v>
      </c>
      <c r="C530" s="725" t="s">
        <v>583</v>
      </c>
      <c r="D530" s="726" t="s">
        <v>584</v>
      </c>
      <c r="E530" s="725" t="s">
        <v>4838</v>
      </c>
      <c r="F530" s="726" t="s">
        <v>4839</v>
      </c>
      <c r="G530" s="725" t="s">
        <v>4688</v>
      </c>
      <c r="H530" s="725" t="s">
        <v>4689</v>
      </c>
      <c r="I530" s="727">
        <v>11046.06</v>
      </c>
      <c r="J530" s="727">
        <v>3</v>
      </c>
      <c r="K530" s="728">
        <v>33138.18</v>
      </c>
    </row>
    <row r="531" spans="1:11" ht="14.4" customHeight="1" x14ac:dyDescent="0.3">
      <c r="A531" s="723" t="s">
        <v>561</v>
      </c>
      <c r="B531" s="724" t="s">
        <v>2111</v>
      </c>
      <c r="C531" s="725" t="s">
        <v>583</v>
      </c>
      <c r="D531" s="726" t="s">
        <v>584</v>
      </c>
      <c r="E531" s="725" t="s">
        <v>4838</v>
      </c>
      <c r="F531" s="726" t="s">
        <v>4839</v>
      </c>
      <c r="G531" s="725" t="s">
        <v>4690</v>
      </c>
      <c r="H531" s="725" t="s">
        <v>4691</v>
      </c>
      <c r="I531" s="727">
        <v>12445.984</v>
      </c>
      <c r="J531" s="727">
        <v>12</v>
      </c>
      <c r="K531" s="728">
        <v>150585.76999999999</v>
      </c>
    </row>
    <row r="532" spans="1:11" ht="14.4" customHeight="1" x14ac:dyDescent="0.3">
      <c r="A532" s="723" t="s">
        <v>561</v>
      </c>
      <c r="B532" s="724" t="s">
        <v>2111</v>
      </c>
      <c r="C532" s="725" t="s">
        <v>583</v>
      </c>
      <c r="D532" s="726" t="s">
        <v>584</v>
      </c>
      <c r="E532" s="725" t="s">
        <v>4838</v>
      </c>
      <c r="F532" s="726" t="s">
        <v>4839</v>
      </c>
      <c r="G532" s="725" t="s">
        <v>4692</v>
      </c>
      <c r="H532" s="725" t="s">
        <v>4693</v>
      </c>
      <c r="I532" s="727">
        <v>5721.3583333333336</v>
      </c>
      <c r="J532" s="727">
        <v>22</v>
      </c>
      <c r="K532" s="728">
        <v>122026.09</v>
      </c>
    </row>
    <row r="533" spans="1:11" ht="14.4" customHeight="1" x14ac:dyDescent="0.3">
      <c r="A533" s="723" t="s">
        <v>561</v>
      </c>
      <c r="B533" s="724" t="s">
        <v>2111</v>
      </c>
      <c r="C533" s="725" t="s">
        <v>583</v>
      </c>
      <c r="D533" s="726" t="s">
        <v>584</v>
      </c>
      <c r="E533" s="725" t="s">
        <v>4838</v>
      </c>
      <c r="F533" s="726" t="s">
        <v>4839</v>
      </c>
      <c r="G533" s="725" t="s">
        <v>4694</v>
      </c>
      <c r="H533" s="725" t="s">
        <v>4695</v>
      </c>
      <c r="I533" s="727">
        <v>12469.283333333333</v>
      </c>
      <c r="J533" s="727">
        <v>9</v>
      </c>
      <c r="K533" s="728">
        <v>112522.05</v>
      </c>
    </row>
    <row r="534" spans="1:11" ht="14.4" customHeight="1" x14ac:dyDescent="0.3">
      <c r="A534" s="723" t="s">
        <v>561</v>
      </c>
      <c r="B534" s="724" t="s">
        <v>2111</v>
      </c>
      <c r="C534" s="725" t="s">
        <v>583</v>
      </c>
      <c r="D534" s="726" t="s">
        <v>584</v>
      </c>
      <c r="E534" s="725" t="s">
        <v>4838</v>
      </c>
      <c r="F534" s="726" t="s">
        <v>4839</v>
      </c>
      <c r="G534" s="725" t="s">
        <v>4696</v>
      </c>
      <c r="H534" s="725" t="s">
        <v>4697</v>
      </c>
      <c r="I534" s="727">
        <v>1359.82</v>
      </c>
      <c r="J534" s="727">
        <v>12</v>
      </c>
      <c r="K534" s="728">
        <v>16317.82</v>
      </c>
    </row>
    <row r="535" spans="1:11" ht="14.4" customHeight="1" x14ac:dyDescent="0.3">
      <c r="A535" s="723" t="s">
        <v>561</v>
      </c>
      <c r="B535" s="724" t="s">
        <v>2111</v>
      </c>
      <c r="C535" s="725" t="s">
        <v>583</v>
      </c>
      <c r="D535" s="726" t="s">
        <v>584</v>
      </c>
      <c r="E535" s="725" t="s">
        <v>4838</v>
      </c>
      <c r="F535" s="726" t="s">
        <v>4839</v>
      </c>
      <c r="G535" s="725" t="s">
        <v>4698</v>
      </c>
      <c r="H535" s="725" t="s">
        <v>4699</v>
      </c>
      <c r="I535" s="727">
        <v>11539.77</v>
      </c>
      <c r="J535" s="727">
        <v>1</v>
      </c>
      <c r="K535" s="728">
        <v>11539.77</v>
      </c>
    </row>
    <row r="536" spans="1:11" ht="14.4" customHeight="1" x14ac:dyDescent="0.3">
      <c r="A536" s="723" t="s">
        <v>561</v>
      </c>
      <c r="B536" s="724" t="s">
        <v>2111</v>
      </c>
      <c r="C536" s="725" t="s">
        <v>583</v>
      </c>
      <c r="D536" s="726" t="s">
        <v>584</v>
      </c>
      <c r="E536" s="725" t="s">
        <v>4838</v>
      </c>
      <c r="F536" s="726" t="s">
        <v>4839</v>
      </c>
      <c r="G536" s="725" t="s">
        <v>4700</v>
      </c>
      <c r="H536" s="725" t="s">
        <v>4701</v>
      </c>
      <c r="I536" s="727">
        <v>9484.6020000000008</v>
      </c>
      <c r="J536" s="727">
        <v>11</v>
      </c>
      <c r="K536" s="728">
        <v>106235.16</v>
      </c>
    </row>
    <row r="537" spans="1:11" ht="14.4" customHeight="1" x14ac:dyDescent="0.3">
      <c r="A537" s="723" t="s">
        <v>561</v>
      </c>
      <c r="B537" s="724" t="s">
        <v>2111</v>
      </c>
      <c r="C537" s="725" t="s">
        <v>583</v>
      </c>
      <c r="D537" s="726" t="s">
        <v>584</v>
      </c>
      <c r="E537" s="725" t="s">
        <v>4838</v>
      </c>
      <c r="F537" s="726" t="s">
        <v>4839</v>
      </c>
      <c r="G537" s="725" t="s">
        <v>4702</v>
      </c>
      <c r="H537" s="725" t="s">
        <v>4703</v>
      </c>
      <c r="I537" s="727">
        <v>13441.468333333336</v>
      </c>
      <c r="J537" s="727">
        <v>21</v>
      </c>
      <c r="K537" s="728">
        <v>276570.76999999996</v>
      </c>
    </row>
    <row r="538" spans="1:11" ht="14.4" customHeight="1" x14ac:dyDescent="0.3">
      <c r="A538" s="723" t="s">
        <v>561</v>
      </c>
      <c r="B538" s="724" t="s">
        <v>2111</v>
      </c>
      <c r="C538" s="725" t="s">
        <v>583</v>
      </c>
      <c r="D538" s="726" t="s">
        <v>584</v>
      </c>
      <c r="E538" s="725" t="s">
        <v>4838</v>
      </c>
      <c r="F538" s="726" t="s">
        <v>4839</v>
      </c>
      <c r="G538" s="725" t="s">
        <v>4704</v>
      </c>
      <c r="H538" s="725" t="s">
        <v>4705</v>
      </c>
      <c r="I538" s="727">
        <v>7969.51</v>
      </c>
      <c r="J538" s="727">
        <v>1</v>
      </c>
      <c r="K538" s="728">
        <v>7969.51</v>
      </c>
    </row>
    <row r="539" spans="1:11" ht="14.4" customHeight="1" x14ac:dyDescent="0.3">
      <c r="A539" s="723" t="s">
        <v>561</v>
      </c>
      <c r="B539" s="724" t="s">
        <v>2111</v>
      </c>
      <c r="C539" s="725" t="s">
        <v>583</v>
      </c>
      <c r="D539" s="726" t="s">
        <v>584</v>
      </c>
      <c r="E539" s="725" t="s">
        <v>4838</v>
      </c>
      <c r="F539" s="726" t="s">
        <v>4839</v>
      </c>
      <c r="G539" s="725" t="s">
        <v>4706</v>
      </c>
      <c r="H539" s="725" t="s">
        <v>4707</v>
      </c>
      <c r="I539" s="727">
        <v>8781.4549999999999</v>
      </c>
      <c r="J539" s="727">
        <v>6</v>
      </c>
      <c r="K539" s="728">
        <v>52688.65</v>
      </c>
    </row>
    <row r="540" spans="1:11" ht="14.4" customHeight="1" x14ac:dyDescent="0.3">
      <c r="A540" s="723" t="s">
        <v>561</v>
      </c>
      <c r="B540" s="724" t="s">
        <v>2111</v>
      </c>
      <c r="C540" s="725" t="s">
        <v>583</v>
      </c>
      <c r="D540" s="726" t="s">
        <v>584</v>
      </c>
      <c r="E540" s="725" t="s">
        <v>4838</v>
      </c>
      <c r="F540" s="726" t="s">
        <v>4839</v>
      </c>
      <c r="G540" s="725" t="s">
        <v>4708</v>
      </c>
      <c r="H540" s="725" t="s">
        <v>4709</v>
      </c>
      <c r="I540" s="727">
        <v>7984.32</v>
      </c>
      <c r="J540" s="727">
        <v>2</v>
      </c>
      <c r="K540" s="728">
        <v>15968.64</v>
      </c>
    </row>
    <row r="541" spans="1:11" ht="14.4" customHeight="1" x14ac:dyDescent="0.3">
      <c r="A541" s="723" t="s">
        <v>561</v>
      </c>
      <c r="B541" s="724" t="s">
        <v>2111</v>
      </c>
      <c r="C541" s="725" t="s">
        <v>583</v>
      </c>
      <c r="D541" s="726" t="s">
        <v>584</v>
      </c>
      <c r="E541" s="725" t="s">
        <v>4838</v>
      </c>
      <c r="F541" s="726" t="s">
        <v>4839</v>
      </c>
      <c r="G541" s="725" t="s">
        <v>4710</v>
      </c>
      <c r="H541" s="725" t="s">
        <v>4711</v>
      </c>
      <c r="I541" s="727">
        <v>13520.789999999999</v>
      </c>
      <c r="J541" s="727">
        <v>24</v>
      </c>
      <c r="K541" s="728">
        <v>324140.2</v>
      </c>
    </row>
    <row r="542" spans="1:11" ht="14.4" customHeight="1" x14ac:dyDescent="0.3">
      <c r="A542" s="723" t="s">
        <v>561</v>
      </c>
      <c r="B542" s="724" t="s">
        <v>2111</v>
      </c>
      <c r="C542" s="725" t="s">
        <v>583</v>
      </c>
      <c r="D542" s="726" t="s">
        <v>584</v>
      </c>
      <c r="E542" s="725" t="s">
        <v>4838</v>
      </c>
      <c r="F542" s="726" t="s">
        <v>4839</v>
      </c>
      <c r="G542" s="725" t="s">
        <v>4712</v>
      </c>
      <c r="H542" s="725" t="s">
        <v>4713</v>
      </c>
      <c r="I542" s="727">
        <v>8595.7166666666653</v>
      </c>
      <c r="J542" s="727">
        <v>31</v>
      </c>
      <c r="K542" s="728">
        <v>266504.88</v>
      </c>
    </row>
    <row r="543" spans="1:11" ht="14.4" customHeight="1" x14ac:dyDescent="0.3">
      <c r="A543" s="723" t="s">
        <v>561</v>
      </c>
      <c r="B543" s="724" t="s">
        <v>2111</v>
      </c>
      <c r="C543" s="725" t="s">
        <v>583</v>
      </c>
      <c r="D543" s="726" t="s">
        <v>584</v>
      </c>
      <c r="E543" s="725" t="s">
        <v>4838</v>
      </c>
      <c r="F543" s="726" t="s">
        <v>4839</v>
      </c>
      <c r="G543" s="725" t="s">
        <v>4714</v>
      </c>
      <c r="H543" s="725" t="s">
        <v>4715</v>
      </c>
      <c r="I543" s="727">
        <v>5584.7599999999993</v>
      </c>
      <c r="J543" s="727">
        <v>5</v>
      </c>
      <c r="K543" s="728">
        <v>27923.78</v>
      </c>
    </row>
    <row r="544" spans="1:11" ht="14.4" customHeight="1" x14ac:dyDescent="0.3">
      <c r="A544" s="723" t="s">
        <v>561</v>
      </c>
      <c r="B544" s="724" t="s">
        <v>2111</v>
      </c>
      <c r="C544" s="725" t="s">
        <v>583</v>
      </c>
      <c r="D544" s="726" t="s">
        <v>584</v>
      </c>
      <c r="E544" s="725" t="s">
        <v>4838</v>
      </c>
      <c r="F544" s="726" t="s">
        <v>4839</v>
      </c>
      <c r="G544" s="725" t="s">
        <v>4716</v>
      </c>
      <c r="H544" s="725" t="s">
        <v>4717</v>
      </c>
      <c r="I544" s="727">
        <v>4624.3914285714291</v>
      </c>
      <c r="J544" s="727">
        <v>11</v>
      </c>
      <c r="K544" s="728">
        <v>50868.41</v>
      </c>
    </row>
    <row r="545" spans="1:11" ht="14.4" customHeight="1" x14ac:dyDescent="0.3">
      <c r="A545" s="723" t="s">
        <v>561</v>
      </c>
      <c r="B545" s="724" t="s">
        <v>2111</v>
      </c>
      <c r="C545" s="725" t="s">
        <v>583</v>
      </c>
      <c r="D545" s="726" t="s">
        <v>584</v>
      </c>
      <c r="E545" s="725" t="s">
        <v>4838</v>
      </c>
      <c r="F545" s="726" t="s">
        <v>4839</v>
      </c>
      <c r="G545" s="725" t="s">
        <v>4718</v>
      </c>
      <c r="H545" s="725" t="s">
        <v>4719</v>
      </c>
      <c r="I545" s="727">
        <v>8605.4599999999991</v>
      </c>
      <c r="J545" s="727">
        <v>2</v>
      </c>
      <c r="K545" s="728">
        <v>17210.919999999998</v>
      </c>
    </row>
    <row r="546" spans="1:11" ht="14.4" customHeight="1" x14ac:dyDescent="0.3">
      <c r="A546" s="723" t="s">
        <v>561</v>
      </c>
      <c r="B546" s="724" t="s">
        <v>2111</v>
      </c>
      <c r="C546" s="725" t="s">
        <v>583</v>
      </c>
      <c r="D546" s="726" t="s">
        <v>584</v>
      </c>
      <c r="E546" s="725" t="s">
        <v>4838</v>
      </c>
      <c r="F546" s="726" t="s">
        <v>4839</v>
      </c>
      <c r="G546" s="725" t="s">
        <v>4720</v>
      </c>
      <c r="H546" s="725" t="s">
        <v>4721</v>
      </c>
      <c r="I546" s="727">
        <v>5607.8133333333344</v>
      </c>
      <c r="J546" s="727">
        <v>7</v>
      </c>
      <c r="K546" s="728">
        <v>39257.410000000003</v>
      </c>
    </row>
    <row r="547" spans="1:11" ht="14.4" customHeight="1" x14ac:dyDescent="0.3">
      <c r="A547" s="723" t="s">
        <v>561</v>
      </c>
      <c r="B547" s="724" t="s">
        <v>2111</v>
      </c>
      <c r="C547" s="725" t="s">
        <v>583</v>
      </c>
      <c r="D547" s="726" t="s">
        <v>584</v>
      </c>
      <c r="E547" s="725" t="s">
        <v>4838</v>
      </c>
      <c r="F547" s="726" t="s">
        <v>4839</v>
      </c>
      <c r="G547" s="725" t="s">
        <v>4722</v>
      </c>
      <c r="H547" s="725" t="s">
        <v>4723</v>
      </c>
      <c r="I547" s="727">
        <v>14347.58</v>
      </c>
      <c r="J547" s="727">
        <v>1</v>
      </c>
      <c r="K547" s="728">
        <v>14347.58</v>
      </c>
    </row>
    <row r="548" spans="1:11" ht="14.4" customHeight="1" x14ac:dyDescent="0.3">
      <c r="A548" s="723" t="s">
        <v>561</v>
      </c>
      <c r="B548" s="724" t="s">
        <v>2111</v>
      </c>
      <c r="C548" s="725" t="s">
        <v>583</v>
      </c>
      <c r="D548" s="726" t="s">
        <v>584</v>
      </c>
      <c r="E548" s="725" t="s">
        <v>4838</v>
      </c>
      <c r="F548" s="726" t="s">
        <v>4839</v>
      </c>
      <c r="G548" s="725" t="s">
        <v>4724</v>
      </c>
      <c r="H548" s="725" t="s">
        <v>4725</v>
      </c>
      <c r="I548" s="727">
        <v>412.26571428571424</v>
      </c>
      <c r="J548" s="727">
        <v>126</v>
      </c>
      <c r="K548" s="728">
        <v>51945.409999999996</v>
      </c>
    </row>
    <row r="549" spans="1:11" ht="14.4" customHeight="1" x14ac:dyDescent="0.3">
      <c r="A549" s="723" t="s">
        <v>561</v>
      </c>
      <c r="B549" s="724" t="s">
        <v>2111</v>
      </c>
      <c r="C549" s="725" t="s">
        <v>583</v>
      </c>
      <c r="D549" s="726" t="s">
        <v>584</v>
      </c>
      <c r="E549" s="725" t="s">
        <v>4838</v>
      </c>
      <c r="F549" s="726" t="s">
        <v>4839</v>
      </c>
      <c r="G549" s="725" t="s">
        <v>4726</v>
      </c>
      <c r="H549" s="725" t="s">
        <v>4727</v>
      </c>
      <c r="I549" s="727">
        <v>2238.5</v>
      </c>
      <c r="J549" s="727">
        <v>1</v>
      </c>
      <c r="K549" s="728">
        <v>2238.5</v>
      </c>
    </row>
    <row r="550" spans="1:11" ht="14.4" customHeight="1" x14ac:dyDescent="0.3">
      <c r="A550" s="723" t="s">
        <v>561</v>
      </c>
      <c r="B550" s="724" t="s">
        <v>2111</v>
      </c>
      <c r="C550" s="725" t="s">
        <v>583</v>
      </c>
      <c r="D550" s="726" t="s">
        <v>584</v>
      </c>
      <c r="E550" s="725" t="s">
        <v>4838</v>
      </c>
      <c r="F550" s="726" t="s">
        <v>4839</v>
      </c>
      <c r="G550" s="725" t="s">
        <v>4728</v>
      </c>
      <c r="H550" s="725" t="s">
        <v>4729</v>
      </c>
      <c r="I550" s="727">
        <v>2577.2750000000001</v>
      </c>
      <c r="J550" s="727">
        <v>10</v>
      </c>
      <c r="K550" s="728">
        <v>25772.850000000002</v>
      </c>
    </row>
    <row r="551" spans="1:11" ht="14.4" customHeight="1" x14ac:dyDescent="0.3">
      <c r="A551" s="723" t="s">
        <v>561</v>
      </c>
      <c r="B551" s="724" t="s">
        <v>2111</v>
      </c>
      <c r="C551" s="725" t="s">
        <v>583</v>
      </c>
      <c r="D551" s="726" t="s">
        <v>584</v>
      </c>
      <c r="E551" s="725" t="s">
        <v>4838</v>
      </c>
      <c r="F551" s="726" t="s">
        <v>4839</v>
      </c>
      <c r="G551" s="725" t="s">
        <v>4730</v>
      </c>
      <c r="H551" s="725" t="s">
        <v>4731</v>
      </c>
      <c r="I551" s="727">
        <v>8403.3666666666668</v>
      </c>
      <c r="J551" s="727">
        <v>18</v>
      </c>
      <c r="K551" s="728">
        <v>151261.11000000002</v>
      </c>
    </row>
    <row r="552" spans="1:11" ht="14.4" customHeight="1" x14ac:dyDescent="0.3">
      <c r="A552" s="723" t="s">
        <v>561</v>
      </c>
      <c r="B552" s="724" t="s">
        <v>2111</v>
      </c>
      <c r="C552" s="725" t="s">
        <v>583</v>
      </c>
      <c r="D552" s="726" t="s">
        <v>584</v>
      </c>
      <c r="E552" s="725" t="s">
        <v>4838</v>
      </c>
      <c r="F552" s="726" t="s">
        <v>4839</v>
      </c>
      <c r="G552" s="725" t="s">
        <v>4732</v>
      </c>
      <c r="H552" s="725" t="s">
        <v>4733</v>
      </c>
      <c r="I552" s="727">
        <v>4042.57</v>
      </c>
      <c r="J552" s="727">
        <v>8</v>
      </c>
      <c r="K552" s="728">
        <v>32340.400000000001</v>
      </c>
    </row>
    <row r="553" spans="1:11" ht="14.4" customHeight="1" x14ac:dyDescent="0.3">
      <c r="A553" s="723" t="s">
        <v>561</v>
      </c>
      <c r="B553" s="724" t="s">
        <v>2111</v>
      </c>
      <c r="C553" s="725" t="s">
        <v>583</v>
      </c>
      <c r="D553" s="726" t="s">
        <v>584</v>
      </c>
      <c r="E553" s="725" t="s">
        <v>4838</v>
      </c>
      <c r="F553" s="726" t="s">
        <v>4839</v>
      </c>
      <c r="G553" s="725" t="s">
        <v>4734</v>
      </c>
      <c r="H553" s="725" t="s">
        <v>4735</v>
      </c>
      <c r="I553" s="727">
        <v>5060.503333333334</v>
      </c>
      <c r="J553" s="727">
        <v>14</v>
      </c>
      <c r="K553" s="728">
        <v>70846.48000000001</v>
      </c>
    </row>
    <row r="554" spans="1:11" ht="14.4" customHeight="1" x14ac:dyDescent="0.3">
      <c r="A554" s="723" t="s">
        <v>561</v>
      </c>
      <c r="B554" s="724" t="s">
        <v>2111</v>
      </c>
      <c r="C554" s="725" t="s">
        <v>583</v>
      </c>
      <c r="D554" s="726" t="s">
        <v>584</v>
      </c>
      <c r="E554" s="725" t="s">
        <v>4838</v>
      </c>
      <c r="F554" s="726" t="s">
        <v>4839</v>
      </c>
      <c r="G554" s="725" t="s">
        <v>4736</v>
      </c>
      <c r="H554" s="725" t="s">
        <v>4737</v>
      </c>
      <c r="I554" s="727">
        <v>412.43</v>
      </c>
      <c r="J554" s="727">
        <v>36</v>
      </c>
      <c r="K554" s="728">
        <v>14847.42</v>
      </c>
    </row>
    <row r="555" spans="1:11" ht="14.4" customHeight="1" x14ac:dyDescent="0.3">
      <c r="A555" s="723" t="s">
        <v>561</v>
      </c>
      <c r="B555" s="724" t="s">
        <v>2111</v>
      </c>
      <c r="C555" s="725" t="s">
        <v>583</v>
      </c>
      <c r="D555" s="726" t="s">
        <v>584</v>
      </c>
      <c r="E555" s="725" t="s">
        <v>4838</v>
      </c>
      <c r="F555" s="726" t="s">
        <v>4839</v>
      </c>
      <c r="G555" s="725" t="s">
        <v>4738</v>
      </c>
      <c r="H555" s="725" t="s">
        <v>4739</v>
      </c>
      <c r="I555" s="727">
        <v>14348.013333333334</v>
      </c>
      <c r="J555" s="727">
        <v>4</v>
      </c>
      <c r="K555" s="728">
        <v>57391.61</v>
      </c>
    </row>
    <row r="556" spans="1:11" ht="14.4" customHeight="1" x14ac:dyDescent="0.3">
      <c r="A556" s="723" t="s">
        <v>561</v>
      </c>
      <c r="B556" s="724" t="s">
        <v>2111</v>
      </c>
      <c r="C556" s="725" t="s">
        <v>583</v>
      </c>
      <c r="D556" s="726" t="s">
        <v>584</v>
      </c>
      <c r="E556" s="725" t="s">
        <v>4838</v>
      </c>
      <c r="F556" s="726" t="s">
        <v>4839</v>
      </c>
      <c r="G556" s="725" t="s">
        <v>4740</v>
      </c>
      <c r="H556" s="725" t="s">
        <v>4741</v>
      </c>
      <c r="I556" s="727">
        <v>9675.0660000000007</v>
      </c>
      <c r="J556" s="727">
        <v>6</v>
      </c>
      <c r="K556" s="728">
        <v>58049.97</v>
      </c>
    </row>
    <row r="557" spans="1:11" ht="14.4" customHeight="1" x14ac:dyDescent="0.3">
      <c r="A557" s="723" t="s">
        <v>561</v>
      </c>
      <c r="B557" s="724" t="s">
        <v>2111</v>
      </c>
      <c r="C557" s="725" t="s">
        <v>583</v>
      </c>
      <c r="D557" s="726" t="s">
        <v>584</v>
      </c>
      <c r="E557" s="725" t="s">
        <v>4838</v>
      </c>
      <c r="F557" s="726" t="s">
        <v>4839</v>
      </c>
      <c r="G557" s="725" t="s">
        <v>4742</v>
      </c>
      <c r="H557" s="725" t="s">
        <v>4743</v>
      </c>
      <c r="I557" s="727">
        <v>10753.27</v>
      </c>
      <c r="J557" s="727">
        <v>2</v>
      </c>
      <c r="K557" s="728">
        <v>21506.54</v>
      </c>
    </row>
    <row r="558" spans="1:11" ht="14.4" customHeight="1" x14ac:dyDescent="0.3">
      <c r="A558" s="723" t="s">
        <v>561</v>
      </c>
      <c r="B558" s="724" t="s">
        <v>2111</v>
      </c>
      <c r="C558" s="725" t="s">
        <v>583</v>
      </c>
      <c r="D558" s="726" t="s">
        <v>584</v>
      </c>
      <c r="E558" s="725" t="s">
        <v>4838</v>
      </c>
      <c r="F558" s="726" t="s">
        <v>4839</v>
      </c>
      <c r="G558" s="725" t="s">
        <v>4744</v>
      </c>
      <c r="H558" s="725" t="s">
        <v>4745</v>
      </c>
      <c r="I558" s="727">
        <v>571.02499999999998</v>
      </c>
      <c r="J558" s="727">
        <v>2</v>
      </c>
      <c r="K558" s="728">
        <v>1142.05</v>
      </c>
    </row>
    <row r="559" spans="1:11" ht="14.4" customHeight="1" x14ac:dyDescent="0.3">
      <c r="A559" s="723" t="s">
        <v>561</v>
      </c>
      <c r="B559" s="724" t="s">
        <v>2111</v>
      </c>
      <c r="C559" s="725" t="s">
        <v>583</v>
      </c>
      <c r="D559" s="726" t="s">
        <v>584</v>
      </c>
      <c r="E559" s="725" t="s">
        <v>4838</v>
      </c>
      <c r="F559" s="726" t="s">
        <v>4839</v>
      </c>
      <c r="G559" s="725" t="s">
        <v>4746</v>
      </c>
      <c r="H559" s="725" t="s">
        <v>4747</v>
      </c>
      <c r="I559" s="727">
        <v>543.58500000000004</v>
      </c>
      <c r="J559" s="727">
        <v>2</v>
      </c>
      <c r="K559" s="728">
        <v>1087.17</v>
      </c>
    </row>
    <row r="560" spans="1:11" ht="14.4" customHeight="1" x14ac:dyDescent="0.3">
      <c r="A560" s="723" t="s">
        <v>561</v>
      </c>
      <c r="B560" s="724" t="s">
        <v>2111</v>
      </c>
      <c r="C560" s="725" t="s">
        <v>583</v>
      </c>
      <c r="D560" s="726" t="s">
        <v>584</v>
      </c>
      <c r="E560" s="725" t="s">
        <v>4838</v>
      </c>
      <c r="F560" s="726" t="s">
        <v>4839</v>
      </c>
      <c r="G560" s="725" t="s">
        <v>4748</v>
      </c>
      <c r="H560" s="725" t="s">
        <v>4749</v>
      </c>
      <c r="I560" s="727">
        <v>12175.980000000001</v>
      </c>
      <c r="J560" s="727">
        <v>6</v>
      </c>
      <c r="K560" s="728">
        <v>73056.63</v>
      </c>
    </row>
    <row r="561" spans="1:11" ht="14.4" customHeight="1" x14ac:dyDescent="0.3">
      <c r="A561" s="723" t="s">
        <v>561</v>
      </c>
      <c r="B561" s="724" t="s">
        <v>2111</v>
      </c>
      <c r="C561" s="725" t="s">
        <v>583</v>
      </c>
      <c r="D561" s="726" t="s">
        <v>584</v>
      </c>
      <c r="E561" s="725" t="s">
        <v>4838</v>
      </c>
      <c r="F561" s="726" t="s">
        <v>4839</v>
      </c>
      <c r="G561" s="725" t="s">
        <v>4750</v>
      </c>
      <c r="H561" s="725" t="s">
        <v>4751</v>
      </c>
      <c r="I561" s="727">
        <v>201.53</v>
      </c>
      <c r="J561" s="727">
        <v>36</v>
      </c>
      <c r="K561" s="728">
        <v>7254.92</v>
      </c>
    </row>
    <row r="562" spans="1:11" ht="14.4" customHeight="1" x14ac:dyDescent="0.3">
      <c r="A562" s="723" t="s">
        <v>561</v>
      </c>
      <c r="B562" s="724" t="s">
        <v>2111</v>
      </c>
      <c r="C562" s="725" t="s">
        <v>583</v>
      </c>
      <c r="D562" s="726" t="s">
        <v>584</v>
      </c>
      <c r="E562" s="725" t="s">
        <v>4838</v>
      </c>
      <c r="F562" s="726" t="s">
        <v>4839</v>
      </c>
      <c r="G562" s="725" t="s">
        <v>4752</v>
      </c>
      <c r="H562" s="725" t="s">
        <v>4753</v>
      </c>
      <c r="I562" s="727">
        <v>201.53</v>
      </c>
      <c r="J562" s="727">
        <v>36</v>
      </c>
      <c r="K562" s="728">
        <v>7254.92</v>
      </c>
    </row>
    <row r="563" spans="1:11" ht="14.4" customHeight="1" x14ac:dyDescent="0.3">
      <c r="A563" s="723" t="s">
        <v>561</v>
      </c>
      <c r="B563" s="724" t="s">
        <v>2111</v>
      </c>
      <c r="C563" s="725" t="s">
        <v>583</v>
      </c>
      <c r="D563" s="726" t="s">
        <v>584</v>
      </c>
      <c r="E563" s="725" t="s">
        <v>4838</v>
      </c>
      <c r="F563" s="726" t="s">
        <v>4839</v>
      </c>
      <c r="G563" s="725" t="s">
        <v>4754</v>
      </c>
      <c r="H563" s="725" t="s">
        <v>4755</v>
      </c>
      <c r="I563" s="727">
        <v>494.495</v>
      </c>
      <c r="J563" s="727">
        <v>9</v>
      </c>
      <c r="K563" s="728">
        <v>4450.4699999999993</v>
      </c>
    </row>
    <row r="564" spans="1:11" ht="14.4" customHeight="1" x14ac:dyDescent="0.3">
      <c r="A564" s="723" t="s">
        <v>561</v>
      </c>
      <c r="B564" s="724" t="s">
        <v>2111</v>
      </c>
      <c r="C564" s="725" t="s">
        <v>583</v>
      </c>
      <c r="D564" s="726" t="s">
        <v>584</v>
      </c>
      <c r="E564" s="725" t="s">
        <v>4838</v>
      </c>
      <c r="F564" s="726" t="s">
        <v>4839</v>
      </c>
      <c r="G564" s="725" t="s">
        <v>4756</v>
      </c>
      <c r="H564" s="725" t="s">
        <v>4757</v>
      </c>
      <c r="I564" s="727">
        <v>1930.4957142857143</v>
      </c>
      <c r="J564" s="727">
        <v>25</v>
      </c>
      <c r="K564" s="728">
        <v>47392.46</v>
      </c>
    </row>
    <row r="565" spans="1:11" ht="14.4" customHeight="1" x14ac:dyDescent="0.3">
      <c r="A565" s="723" t="s">
        <v>561</v>
      </c>
      <c r="B565" s="724" t="s">
        <v>2111</v>
      </c>
      <c r="C565" s="725" t="s">
        <v>583</v>
      </c>
      <c r="D565" s="726" t="s">
        <v>584</v>
      </c>
      <c r="E565" s="725" t="s">
        <v>4838</v>
      </c>
      <c r="F565" s="726" t="s">
        <v>4839</v>
      </c>
      <c r="G565" s="725" t="s">
        <v>4758</v>
      </c>
      <c r="H565" s="725" t="s">
        <v>4759</v>
      </c>
      <c r="I565" s="727">
        <v>1713.48</v>
      </c>
      <c r="J565" s="727">
        <v>2</v>
      </c>
      <c r="K565" s="728">
        <v>3426.97</v>
      </c>
    </row>
    <row r="566" spans="1:11" ht="14.4" customHeight="1" x14ac:dyDescent="0.3">
      <c r="A566" s="723" t="s">
        <v>561</v>
      </c>
      <c r="B566" s="724" t="s">
        <v>2111</v>
      </c>
      <c r="C566" s="725" t="s">
        <v>583</v>
      </c>
      <c r="D566" s="726" t="s">
        <v>584</v>
      </c>
      <c r="E566" s="725" t="s">
        <v>4838</v>
      </c>
      <c r="F566" s="726" t="s">
        <v>4839</v>
      </c>
      <c r="G566" s="725" t="s">
        <v>4760</v>
      </c>
      <c r="H566" s="725" t="s">
        <v>4761</v>
      </c>
      <c r="I566" s="727">
        <v>3496.87</v>
      </c>
      <c r="J566" s="727">
        <v>1</v>
      </c>
      <c r="K566" s="728">
        <v>3496.87</v>
      </c>
    </row>
    <row r="567" spans="1:11" ht="14.4" customHeight="1" x14ac:dyDescent="0.3">
      <c r="A567" s="723" t="s">
        <v>561</v>
      </c>
      <c r="B567" s="724" t="s">
        <v>2111</v>
      </c>
      <c r="C567" s="725" t="s">
        <v>583</v>
      </c>
      <c r="D567" s="726" t="s">
        <v>584</v>
      </c>
      <c r="E567" s="725" t="s">
        <v>4838</v>
      </c>
      <c r="F567" s="726" t="s">
        <v>4839</v>
      </c>
      <c r="G567" s="725" t="s">
        <v>4762</v>
      </c>
      <c r="H567" s="725" t="s">
        <v>4763</v>
      </c>
      <c r="I567" s="727">
        <v>4234.96</v>
      </c>
      <c r="J567" s="727">
        <v>1</v>
      </c>
      <c r="K567" s="728">
        <v>4234.96</v>
      </c>
    </row>
    <row r="568" spans="1:11" ht="14.4" customHeight="1" x14ac:dyDescent="0.3">
      <c r="A568" s="723" t="s">
        <v>561</v>
      </c>
      <c r="B568" s="724" t="s">
        <v>2111</v>
      </c>
      <c r="C568" s="725" t="s">
        <v>583</v>
      </c>
      <c r="D568" s="726" t="s">
        <v>584</v>
      </c>
      <c r="E568" s="725" t="s">
        <v>4838</v>
      </c>
      <c r="F568" s="726" t="s">
        <v>4839</v>
      </c>
      <c r="G568" s="725" t="s">
        <v>4764</v>
      </c>
      <c r="H568" s="725" t="s">
        <v>4765</v>
      </c>
      <c r="I568" s="727">
        <v>2238.5</v>
      </c>
      <c r="J568" s="727">
        <v>2</v>
      </c>
      <c r="K568" s="728">
        <v>4477</v>
      </c>
    </row>
    <row r="569" spans="1:11" ht="14.4" customHeight="1" x14ac:dyDescent="0.3">
      <c r="A569" s="723" t="s">
        <v>561</v>
      </c>
      <c r="B569" s="724" t="s">
        <v>2111</v>
      </c>
      <c r="C569" s="725" t="s">
        <v>583</v>
      </c>
      <c r="D569" s="726" t="s">
        <v>584</v>
      </c>
      <c r="E569" s="725" t="s">
        <v>4838</v>
      </c>
      <c r="F569" s="726" t="s">
        <v>4839</v>
      </c>
      <c r="G569" s="725" t="s">
        <v>4766</v>
      </c>
      <c r="H569" s="725" t="s">
        <v>4767</v>
      </c>
      <c r="I569" s="727">
        <v>4767.3999999999996</v>
      </c>
      <c r="J569" s="727">
        <v>1</v>
      </c>
      <c r="K569" s="728">
        <v>4767.3999999999996</v>
      </c>
    </row>
    <row r="570" spans="1:11" ht="14.4" customHeight="1" x14ac:dyDescent="0.3">
      <c r="A570" s="723" t="s">
        <v>561</v>
      </c>
      <c r="B570" s="724" t="s">
        <v>2111</v>
      </c>
      <c r="C570" s="725" t="s">
        <v>583</v>
      </c>
      <c r="D570" s="726" t="s">
        <v>584</v>
      </c>
      <c r="E570" s="725" t="s">
        <v>4838</v>
      </c>
      <c r="F570" s="726" t="s">
        <v>4839</v>
      </c>
      <c r="G570" s="725" t="s">
        <v>4768</v>
      </c>
      <c r="H570" s="725" t="s">
        <v>4769</v>
      </c>
      <c r="I570" s="727">
        <v>5245.73</v>
      </c>
      <c r="J570" s="727">
        <v>1</v>
      </c>
      <c r="K570" s="728">
        <v>5245.73</v>
      </c>
    </row>
    <row r="571" spans="1:11" ht="14.4" customHeight="1" x14ac:dyDescent="0.3">
      <c r="A571" s="723" t="s">
        <v>561</v>
      </c>
      <c r="B571" s="724" t="s">
        <v>2111</v>
      </c>
      <c r="C571" s="725" t="s">
        <v>583</v>
      </c>
      <c r="D571" s="726" t="s">
        <v>584</v>
      </c>
      <c r="E571" s="725" t="s">
        <v>4838</v>
      </c>
      <c r="F571" s="726" t="s">
        <v>4839</v>
      </c>
      <c r="G571" s="725" t="s">
        <v>4770</v>
      </c>
      <c r="H571" s="725" t="s">
        <v>4771</v>
      </c>
      <c r="I571" s="727">
        <v>5607.38</v>
      </c>
      <c r="J571" s="727">
        <v>1</v>
      </c>
      <c r="K571" s="728">
        <v>5607.38</v>
      </c>
    </row>
    <row r="572" spans="1:11" ht="14.4" customHeight="1" x14ac:dyDescent="0.3">
      <c r="A572" s="723" t="s">
        <v>561</v>
      </c>
      <c r="B572" s="724" t="s">
        <v>2111</v>
      </c>
      <c r="C572" s="725" t="s">
        <v>583</v>
      </c>
      <c r="D572" s="726" t="s">
        <v>584</v>
      </c>
      <c r="E572" s="725" t="s">
        <v>4838</v>
      </c>
      <c r="F572" s="726" t="s">
        <v>4839</v>
      </c>
      <c r="G572" s="725" t="s">
        <v>4772</v>
      </c>
      <c r="H572" s="725" t="s">
        <v>4773</v>
      </c>
      <c r="I572" s="727">
        <v>6354.96</v>
      </c>
      <c r="J572" s="727">
        <v>1</v>
      </c>
      <c r="K572" s="728">
        <v>6354.96</v>
      </c>
    </row>
    <row r="573" spans="1:11" ht="14.4" customHeight="1" x14ac:dyDescent="0.3">
      <c r="A573" s="723" t="s">
        <v>561</v>
      </c>
      <c r="B573" s="724" t="s">
        <v>2111</v>
      </c>
      <c r="C573" s="725" t="s">
        <v>583</v>
      </c>
      <c r="D573" s="726" t="s">
        <v>584</v>
      </c>
      <c r="E573" s="725" t="s">
        <v>4838</v>
      </c>
      <c r="F573" s="726" t="s">
        <v>4839</v>
      </c>
      <c r="G573" s="725" t="s">
        <v>4774</v>
      </c>
      <c r="H573" s="725" t="s">
        <v>4775</v>
      </c>
      <c r="I573" s="727">
        <v>6673.3433333333342</v>
      </c>
      <c r="J573" s="727">
        <v>16</v>
      </c>
      <c r="K573" s="728">
        <v>106264.73</v>
      </c>
    </row>
    <row r="574" spans="1:11" ht="14.4" customHeight="1" x14ac:dyDescent="0.3">
      <c r="A574" s="723" t="s">
        <v>561</v>
      </c>
      <c r="B574" s="724" t="s">
        <v>2111</v>
      </c>
      <c r="C574" s="725" t="s">
        <v>583</v>
      </c>
      <c r="D574" s="726" t="s">
        <v>584</v>
      </c>
      <c r="E574" s="725" t="s">
        <v>4838</v>
      </c>
      <c r="F574" s="726" t="s">
        <v>4839</v>
      </c>
      <c r="G574" s="725" t="s">
        <v>4776</v>
      </c>
      <c r="H574" s="725" t="s">
        <v>4777</v>
      </c>
      <c r="I574" s="727">
        <v>7494.8528571428569</v>
      </c>
      <c r="J574" s="727">
        <v>27</v>
      </c>
      <c r="K574" s="728">
        <v>195935.08000000002</v>
      </c>
    </row>
    <row r="575" spans="1:11" ht="14.4" customHeight="1" x14ac:dyDescent="0.3">
      <c r="A575" s="723" t="s">
        <v>561</v>
      </c>
      <c r="B575" s="724" t="s">
        <v>2111</v>
      </c>
      <c r="C575" s="725" t="s">
        <v>583</v>
      </c>
      <c r="D575" s="726" t="s">
        <v>584</v>
      </c>
      <c r="E575" s="725" t="s">
        <v>4838</v>
      </c>
      <c r="F575" s="726" t="s">
        <v>4839</v>
      </c>
      <c r="G575" s="725" t="s">
        <v>4778</v>
      </c>
      <c r="H575" s="725" t="s">
        <v>4779</v>
      </c>
      <c r="I575" s="727">
        <v>7707.625</v>
      </c>
      <c r="J575" s="727">
        <v>3</v>
      </c>
      <c r="K575" s="728">
        <v>23086.58</v>
      </c>
    </row>
    <row r="576" spans="1:11" ht="14.4" customHeight="1" x14ac:dyDescent="0.3">
      <c r="A576" s="723" t="s">
        <v>561</v>
      </c>
      <c r="B576" s="724" t="s">
        <v>2111</v>
      </c>
      <c r="C576" s="725" t="s">
        <v>583</v>
      </c>
      <c r="D576" s="726" t="s">
        <v>584</v>
      </c>
      <c r="E576" s="725" t="s">
        <v>4838</v>
      </c>
      <c r="F576" s="726" t="s">
        <v>4839</v>
      </c>
      <c r="G576" s="725" t="s">
        <v>4780</v>
      </c>
      <c r="H576" s="725" t="s">
        <v>4781</v>
      </c>
      <c r="I576" s="727">
        <v>7992.71</v>
      </c>
      <c r="J576" s="727">
        <v>4</v>
      </c>
      <c r="K576" s="728">
        <v>31895.57</v>
      </c>
    </row>
    <row r="577" spans="1:11" ht="14.4" customHeight="1" x14ac:dyDescent="0.3">
      <c r="A577" s="723" t="s">
        <v>561</v>
      </c>
      <c r="B577" s="724" t="s">
        <v>2111</v>
      </c>
      <c r="C577" s="725" t="s">
        <v>583</v>
      </c>
      <c r="D577" s="726" t="s">
        <v>584</v>
      </c>
      <c r="E577" s="725" t="s">
        <v>4838</v>
      </c>
      <c r="F577" s="726" t="s">
        <v>4839</v>
      </c>
      <c r="G577" s="725" t="s">
        <v>4782</v>
      </c>
      <c r="H577" s="725" t="s">
        <v>4783</v>
      </c>
      <c r="I577" s="727">
        <v>8403.4500000000007</v>
      </c>
      <c r="J577" s="727">
        <v>1</v>
      </c>
      <c r="K577" s="728">
        <v>8403.4500000000007</v>
      </c>
    </row>
    <row r="578" spans="1:11" ht="14.4" customHeight="1" x14ac:dyDescent="0.3">
      <c r="A578" s="723" t="s">
        <v>561</v>
      </c>
      <c r="B578" s="724" t="s">
        <v>2111</v>
      </c>
      <c r="C578" s="725" t="s">
        <v>583</v>
      </c>
      <c r="D578" s="726" t="s">
        <v>584</v>
      </c>
      <c r="E578" s="725" t="s">
        <v>4838</v>
      </c>
      <c r="F578" s="726" t="s">
        <v>4839</v>
      </c>
      <c r="G578" s="725" t="s">
        <v>4784</v>
      </c>
      <c r="H578" s="725" t="s">
        <v>4785</v>
      </c>
      <c r="I578" s="727">
        <v>9502.1049999999996</v>
      </c>
      <c r="J578" s="727">
        <v>2</v>
      </c>
      <c r="K578" s="728">
        <v>19004.21</v>
      </c>
    </row>
    <row r="579" spans="1:11" ht="14.4" customHeight="1" x14ac:dyDescent="0.3">
      <c r="A579" s="723" t="s">
        <v>561</v>
      </c>
      <c r="B579" s="724" t="s">
        <v>2111</v>
      </c>
      <c r="C579" s="725" t="s">
        <v>583</v>
      </c>
      <c r="D579" s="726" t="s">
        <v>584</v>
      </c>
      <c r="E579" s="725" t="s">
        <v>4838</v>
      </c>
      <c r="F579" s="726" t="s">
        <v>4839</v>
      </c>
      <c r="G579" s="725" t="s">
        <v>4786</v>
      </c>
      <c r="H579" s="725" t="s">
        <v>4787</v>
      </c>
      <c r="I579" s="727">
        <v>866.59</v>
      </c>
      <c r="J579" s="727">
        <v>12</v>
      </c>
      <c r="K579" s="728">
        <v>10399.08</v>
      </c>
    </row>
    <row r="580" spans="1:11" ht="14.4" customHeight="1" x14ac:dyDescent="0.3">
      <c r="A580" s="723" t="s">
        <v>561</v>
      </c>
      <c r="B580" s="724" t="s">
        <v>2111</v>
      </c>
      <c r="C580" s="725" t="s">
        <v>583</v>
      </c>
      <c r="D580" s="726" t="s">
        <v>584</v>
      </c>
      <c r="E580" s="725" t="s">
        <v>4838</v>
      </c>
      <c r="F580" s="726" t="s">
        <v>4839</v>
      </c>
      <c r="G580" s="725" t="s">
        <v>4788</v>
      </c>
      <c r="H580" s="725" t="s">
        <v>4789</v>
      </c>
      <c r="I580" s="727">
        <v>979.81999999999994</v>
      </c>
      <c r="J580" s="727">
        <v>24</v>
      </c>
      <c r="K580" s="728">
        <v>23515.71</v>
      </c>
    </row>
    <row r="581" spans="1:11" ht="14.4" customHeight="1" x14ac:dyDescent="0.3">
      <c r="A581" s="723" t="s">
        <v>561</v>
      </c>
      <c r="B581" s="724" t="s">
        <v>2111</v>
      </c>
      <c r="C581" s="725" t="s">
        <v>583</v>
      </c>
      <c r="D581" s="726" t="s">
        <v>584</v>
      </c>
      <c r="E581" s="725" t="s">
        <v>4838</v>
      </c>
      <c r="F581" s="726" t="s">
        <v>4839</v>
      </c>
      <c r="G581" s="725" t="s">
        <v>4790</v>
      </c>
      <c r="H581" s="725" t="s">
        <v>4791</v>
      </c>
      <c r="I581" s="727">
        <v>13715.196666666669</v>
      </c>
      <c r="J581" s="727">
        <v>3</v>
      </c>
      <c r="K581" s="728">
        <v>41145.590000000004</v>
      </c>
    </row>
    <row r="582" spans="1:11" ht="14.4" customHeight="1" x14ac:dyDescent="0.3">
      <c r="A582" s="723" t="s">
        <v>561</v>
      </c>
      <c r="B582" s="724" t="s">
        <v>2111</v>
      </c>
      <c r="C582" s="725" t="s">
        <v>583</v>
      </c>
      <c r="D582" s="726" t="s">
        <v>584</v>
      </c>
      <c r="E582" s="725" t="s">
        <v>4838</v>
      </c>
      <c r="F582" s="726" t="s">
        <v>4839</v>
      </c>
      <c r="G582" s="725" t="s">
        <v>4792</v>
      </c>
      <c r="H582" s="725" t="s">
        <v>4793</v>
      </c>
      <c r="I582" s="727">
        <v>15518.25</v>
      </c>
      <c r="J582" s="727">
        <v>2</v>
      </c>
      <c r="K582" s="728">
        <v>31036.5</v>
      </c>
    </row>
    <row r="583" spans="1:11" ht="14.4" customHeight="1" x14ac:dyDescent="0.3">
      <c r="A583" s="723" t="s">
        <v>561</v>
      </c>
      <c r="B583" s="724" t="s">
        <v>2111</v>
      </c>
      <c r="C583" s="725" t="s">
        <v>583</v>
      </c>
      <c r="D583" s="726" t="s">
        <v>584</v>
      </c>
      <c r="E583" s="725" t="s">
        <v>4840</v>
      </c>
      <c r="F583" s="726" t="s">
        <v>4841</v>
      </c>
      <c r="G583" s="725" t="s">
        <v>4794</v>
      </c>
      <c r="H583" s="725" t="s">
        <v>4795</v>
      </c>
      <c r="I583" s="727">
        <v>4903.1400000000003</v>
      </c>
      <c r="J583" s="727">
        <v>3</v>
      </c>
      <c r="K583" s="728">
        <v>14709.42</v>
      </c>
    </row>
    <row r="584" spans="1:11" ht="14.4" customHeight="1" x14ac:dyDescent="0.3">
      <c r="A584" s="723" t="s">
        <v>561</v>
      </c>
      <c r="B584" s="724" t="s">
        <v>2111</v>
      </c>
      <c r="C584" s="725" t="s">
        <v>583</v>
      </c>
      <c r="D584" s="726" t="s">
        <v>584</v>
      </c>
      <c r="E584" s="725" t="s">
        <v>4840</v>
      </c>
      <c r="F584" s="726" t="s">
        <v>4841</v>
      </c>
      <c r="G584" s="725" t="s">
        <v>4796</v>
      </c>
      <c r="H584" s="725" t="s">
        <v>4797</v>
      </c>
      <c r="I584" s="727">
        <v>4903.1400000000003</v>
      </c>
      <c r="J584" s="727">
        <v>3</v>
      </c>
      <c r="K584" s="728">
        <v>14709.42</v>
      </c>
    </row>
    <row r="585" spans="1:11" ht="14.4" customHeight="1" x14ac:dyDescent="0.3">
      <c r="A585" s="723" t="s">
        <v>561</v>
      </c>
      <c r="B585" s="724" t="s">
        <v>2111</v>
      </c>
      <c r="C585" s="725" t="s">
        <v>583</v>
      </c>
      <c r="D585" s="726" t="s">
        <v>584</v>
      </c>
      <c r="E585" s="725" t="s">
        <v>4842</v>
      </c>
      <c r="F585" s="726" t="s">
        <v>4843</v>
      </c>
      <c r="G585" s="725" t="s">
        <v>4798</v>
      </c>
      <c r="H585" s="725" t="s">
        <v>4799</v>
      </c>
      <c r="I585" s="727">
        <v>1242</v>
      </c>
      <c r="J585" s="727">
        <v>1</v>
      </c>
      <c r="K585" s="728">
        <v>1242</v>
      </c>
    </row>
    <row r="586" spans="1:11" ht="14.4" customHeight="1" x14ac:dyDescent="0.3">
      <c r="A586" s="723" t="s">
        <v>561</v>
      </c>
      <c r="B586" s="724" t="s">
        <v>2111</v>
      </c>
      <c r="C586" s="725" t="s">
        <v>4111</v>
      </c>
      <c r="D586" s="726" t="s">
        <v>4112</v>
      </c>
      <c r="E586" s="725" t="s">
        <v>4838</v>
      </c>
      <c r="F586" s="726" t="s">
        <v>4839</v>
      </c>
      <c r="G586" s="725" t="s">
        <v>4674</v>
      </c>
      <c r="H586" s="725" t="s">
        <v>4675</v>
      </c>
      <c r="I586" s="727">
        <v>3006.53</v>
      </c>
      <c r="J586" s="727">
        <v>6</v>
      </c>
      <c r="K586" s="728">
        <v>18039.18</v>
      </c>
    </row>
    <row r="587" spans="1:11" ht="14.4" customHeight="1" x14ac:dyDescent="0.3">
      <c r="A587" s="723" t="s">
        <v>561</v>
      </c>
      <c r="B587" s="724" t="s">
        <v>2111</v>
      </c>
      <c r="C587" s="725" t="s">
        <v>4111</v>
      </c>
      <c r="D587" s="726" t="s">
        <v>4112</v>
      </c>
      <c r="E587" s="725" t="s">
        <v>4838</v>
      </c>
      <c r="F587" s="726" t="s">
        <v>4839</v>
      </c>
      <c r="G587" s="725" t="s">
        <v>4700</v>
      </c>
      <c r="H587" s="725" t="s">
        <v>4701</v>
      </c>
      <c r="I587" s="727">
        <v>9029.6299999999992</v>
      </c>
      <c r="J587" s="727">
        <v>1</v>
      </c>
      <c r="K587" s="728">
        <v>9029.6299999999992</v>
      </c>
    </row>
    <row r="588" spans="1:11" ht="14.4" customHeight="1" x14ac:dyDescent="0.3">
      <c r="A588" s="723" t="s">
        <v>561</v>
      </c>
      <c r="B588" s="724" t="s">
        <v>2111</v>
      </c>
      <c r="C588" s="725" t="s">
        <v>4111</v>
      </c>
      <c r="D588" s="726" t="s">
        <v>4112</v>
      </c>
      <c r="E588" s="725" t="s">
        <v>4838</v>
      </c>
      <c r="F588" s="726" t="s">
        <v>4839</v>
      </c>
      <c r="G588" s="725" t="s">
        <v>4716</v>
      </c>
      <c r="H588" s="725" t="s">
        <v>4717</v>
      </c>
      <c r="I588" s="727">
        <v>4624.82</v>
      </c>
      <c r="J588" s="727">
        <v>2</v>
      </c>
      <c r="K588" s="728">
        <v>9249.64</v>
      </c>
    </row>
    <row r="589" spans="1:11" ht="14.4" customHeight="1" x14ac:dyDescent="0.3">
      <c r="A589" s="723" t="s">
        <v>561</v>
      </c>
      <c r="B589" s="724" t="s">
        <v>2111</v>
      </c>
      <c r="C589" s="725" t="s">
        <v>4111</v>
      </c>
      <c r="D589" s="726" t="s">
        <v>4112</v>
      </c>
      <c r="E589" s="725" t="s">
        <v>4838</v>
      </c>
      <c r="F589" s="726" t="s">
        <v>4839</v>
      </c>
      <c r="G589" s="725" t="s">
        <v>4756</v>
      </c>
      <c r="H589" s="725" t="s">
        <v>4757</v>
      </c>
      <c r="I589" s="727">
        <v>1866.87</v>
      </c>
      <c r="J589" s="727">
        <v>1</v>
      </c>
      <c r="K589" s="728">
        <v>1866.87</v>
      </c>
    </row>
    <row r="590" spans="1:11" ht="14.4" customHeight="1" x14ac:dyDescent="0.3">
      <c r="A590" s="723" t="s">
        <v>561</v>
      </c>
      <c r="B590" s="724" t="s">
        <v>2111</v>
      </c>
      <c r="C590" s="725" t="s">
        <v>4111</v>
      </c>
      <c r="D590" s="726" t="s">
        <v>4112</v>
      </c>
      <c r="E590" s="725" t="s">
        <v>4838</v>
      </c>
      <c r="F590" s="726" t="s">
        <v>4839</v>
      </c>
      <c r="G590" s="725" t="s">
        <v>4776</v>
      </c>
      <c r="H590" s="725" t="s">
        <v>4777</v>
      </c>
      <c r="I590" s="727">
        <v>7247.86</v>
      </c>
      <c r="J590" s="727">
        <v>1</v>
      </c>
      <c r="K590" s="728">
        <v>7247.86</v>
      </c>
    </row>
    <row r="591" spans="1:11" ht="14.4" customHeight="1" x14ac:dyDescent="0.3">
      <c r="A591" s="723" t="s">
        <v>561</v>
      </c>
      <c r="B591" s="724" t="s">
        <v>2111</v>
      </c>
      <c r="C591" s="725" t="s">
        <v>4111</v>
      </c>
      <c r="D591" s="726" t="s">
        <v>4112</v>
      </c>
      <c r="E591" s="725" t="s">
        <v>4838</v>
      </c>
      <c r="F591" s="726" t="s">
        <v>4839</v>
      </c>
      <c r="G591" s="725" t="s">
        <v>4792</v>
      </c>
      <c r="H591" s="725" t="s">
        <v>4793</v>
      </c>
      <c r="I591" s="727">
        <v>18089.5</v>
      </c>
      <c r="J591" s="727">
        <v>1</v>
      </c>
      <c r="K591" s="728">
        <v>18089.5</v>
      </c>
    </row>
    <row r="592" spans="1:11" ht="14.4" customHeight="1" x14ac:dyDescent="0.3">
      <c r="A592" s="723" t="s">
        <v>561</v>
      </c>
      <c r="B592" s="724" t="s">
        <v>2111</v>
      </c>
      <c r="C592" s="725" t="s">
        <v>586</v>
      </c>
      <c r="D592" s="726" t="s">
        <v>587</v>
      </c>
      <c r="E592" s="725" t="s">
        <v>4816</v>
      </c>
      <c r="F592" s="726" t="s">
        <v>4817</v>
      </c>
      <c r="G592" s="725" t="s">
        <v>4328</v>
      </c>
      <c r="H592" s="725" t="s">
        <v>4329</v>
      </c>
      <c r="I592" s="727">
        <v>28.74</v>
      </c>
      <c r="J592" s="727">
        <v>6</v>
      </c>
      <c r="K592" s="728">
        <v>172.44</v>
      </c>
    </row>
    <row r="593" spans="1:11" ht="14.4" customHeight="1" x14ac:dyDescent="0.3">
      <c r="A593" s="723" t="s">
        <v>561</v>
      </c>
      <c r="B593" s="724" t="s">
        <v>2111</v>
      </c>
      <c r="C593" s="725" t="s">
        <v>586</v>
      </c>
      <c r="D593" s="726" t="s">
        <v>587</v>
      </c>
      <c r="E593" s="725" t="s">
        <v>4816</v>
      </c>
      <c r="F593" s="726" t="s">
        <v>4817</v>
      </c>
      <c r="G593" s="725" t="s">
        <v>4340</v>
      </c>
      <c r="H593" s="725" t="s">
        <v>4341</v>
      </c>
      <c r="I593" s="727">
        <v>0.435</v>
      </c>
      <c r="J593" s="727">
        <v>1600</v>
      </c>
      <c r="K593" s="728">
        <v>694</v>
      </c>
    </row>
    <row r="594" spans="1:11" ht="14.4" customHeight="1" x14ac:dyDescent="0.3">
      <c r="A594" s="723" t="s">
        <v>561</v>
      </c>
      <c r="B594" s="724" t="s">
        <v>2111</v>
      </c>
      <c r="C594" s="725" t="s">
        <v>586</v>
      </c>
      <c r="D594" s="726" t="s">
        <v>587</v>
      </c>
      <c r="E594" s="725" t="s">
        <v>4816</v>
      </c>
      <c r="F594" s="726" t="s">
        <v>4817</v>
      </c>
      <c r="G594" s="725" t="s">
        <v>4486</v>
      </c>
      <c r="H594" s="725" t="s">
        <v>4487</v>
      </c>
      <c r="I594" s="727">
        <v>100.39</v>
      </c>
      <c r="J594" s="727">
        <v>4</v>
      </c>
      <c r="K594" s="728">
        <v>401.56</v>
      </c>
    </row>
    <row r="595" spans="1:11" ht="14.4" customHeight="1" x14ac:dyDescent="0.3">
      <c r="A595" s="723" t="s">
        <v>561</v>
      </c>
      <c r="B595" s="724" t="s">
        <v>2111</v>
      </c>
      <c r="C595" s="725" t="s">
        <v>586</v>
      </c>
      <c r="D595" s="726" t="s">
        <v>587</v>
      </c>
      <c r="E595" s="725" t="s">
        <v>4818</v>
      </c>
      <c r="F595" s="726" t="s">
        <v>4819</v>
      </c>
      <c r="G595" s="725" t="s">
        <v>4174</v>
      </c>
      <c r="H595" s="725" t="s">
        <v>4175</v>
      </c>
      <c r="I595" s="727">
        <v>1.0900000000000001</v>
      </c>
      <c r="J595" s="727">
        <v>100</v>
      </c>
      <c r="K595" s="728">
        <v>109</v>
      </c>
    </row>
    <row r="596" spans="1:11" ht="14.4" customHeight="1" x14ac:dyDescent="0.3">
      <c r="A596" s="723" t="s">
        <v>561</v>
      </c>
      <c r="B596" s="724" t="s">
        <v>2111</v>
      </c>
      <c r="C596" s="725" t="s">
        <v>586</v>
      </c>
      <c r="D596" s="726" t="s">
        <v>587</v>
      </c>
      <c r="E596" s="725" t="s">
        <v>4818</v>
      </c>
      <c r="F596" s="726" t="s">
        <v>4819</v>
      </c>
      <c r="G596" s="725" t="s">
        <v>4178</v>
      </c>
      <c r="H596" s="725" t="s">
        <v>4179</v>
      </c>
      <c r="I596" s="727">
        <v>0.48</v>
      </c>
      <c r="J596" s="727">
        <v>100</v>
      </c>
      <c r="K596" s="728">
        <v>48</v>
      </c>
    </row>
    <row r="597" spans="1:11" ht="14.4" customHeight="1" x14ac:dyDescent="0.3">
      <c r="A597" s="723" t="s">
        <v>561</v>
      </c>
      <c r="B597" s="724" t="s">
        <v>2111</v>
      </c>
      <c r="C597" s="725" t="s">
        <v>586</v>
      </c>
      <c r="D597" s="726" t="s">
        <v>587</v>
      </c>
      <c r="E597" s="725" t="s">
        <v>4818</v>
      </c>
      <c r="F597" s="726" t="s">
        <v>4819</v>
      </c>
      <c r="G597" s="725" t="s">
        <v>4188</v>
      </c>
      <c r="H597" s="725" t="s">
        <v>4189</v>
      </c>
      <c r="I597" s="727">
        <v>80.58</v>
      </c>
      <c r="J597" s="727">
        <v>60</v>
      </c>
      <c r="K597" s="728">
        <v>4834.7999999999993</v>
      </c>
    </row>
    <row r="598" spans="1:11" ht="14.4" customHeight="1" x14ac:dyDescent="0.3">
      <c r="A598" s="723" t="s">
        <v>561</v>
      </c>
      <c r="B598" s="724" t="s">
        <v>2111</v>
      </c>
      <c r="C598" s="725" t="s">
        <v>586</v>
      </c>
      <c r="D598" s="726" t="s">
        <v>587</v>
      </c>
      <c r="E598" s="725" t="s">
        <v>4818</v>
      </c>
      <c r="F598" s="726" t="s">
        <v>4819</v>
      </c>
      <c r="G598" s="725" t="s">
        <v>4800</v>
      </c>
      <c r="H598" s="725" t="s">
        <v>4801</v>
      </c>
      <c r="I598" s="727">
        <v>1.92</v>
      </c>
      <c r="J598" s="727">
        <v>1</v>
      </c>
      <c r="K598" s="728">
        <v>1.92</v>
      </c>
    </row>
    <row r="599" spans="1:11" ht="14.4" customHeight="1" x14ac:dyDescent="0.3">
      <c r="A599" s="723" t="s">
        <v>561</v>
      </c>
      <c r="B599" s="724" t="s">
        <v>2111</v>
      </c>
      <c r="C599" s="725" t="s">
        <v>586</v>
      </c>
      <c r="D599" s="726" t="s">
        <v>587</v>
      </c>
      <c r="E599" s="725" t="s">
        <v>4818</v>
      </c>
      <c r="F599" s="726" t="s">
        <v>4819</v>
      </c>
      <c r="G599" s="725" t="s">
        <v>4210</v>
      </c>
      <c r="H599" s="725" t="s">
        <v>4211</v>
      </c>
      <c r="I599" s="727">
        <v>2.17</v>
      </c>
      <c r="J599" s="727">
        <v>50</v>
      </c>
      <c r="K599" s="728">
        <v>108.5</v>
      </c>
    </row>
    <row r="600" spans="1:11" ht="14.4" customHeight="1" x14ac:dyDescent="0.3">
      <c r="A600" s="723" t="s">
        <v>561</v>
      </c>
      <c r="B600" s="724" t="s">
        <v>2111</v>
      </c>
      <c r="C600" s="725" t="s">
        <v>586</v>
      </c>
      <c r="D600" s="726" t="s">
        <v>587</v>
      </c>
      <c r="E600" s="725" t="s">
        <v>4818</v>
      </c>
      <c r="F600" s="726" t="s">
        <v>4819</v>
      </c>
      <c r="G600" s="725" t="s">
        <v>4212</v>
      </c>
      <c r="H600" s="725" t="s">
        <v>4213</v>
      </c>
      <c r="I600" s="727">
        <v>2.7</v>
      </c>
      <c r="J600" s="727">
        <v>50</v>
      </c>
      <c r="K600" s="728">
        <v>135</v>
      </c>
    </row>
    <row r="601" spans="1:11" ht="14.4" customHeight="1" x14ac:dyDescent="0.3">
      <c r="A601" s="723" t="s">
        <v>561</v>
      </c>
      <c r="B601" s="724" t="s">
        <v>2111</v>
      </c>
      <c r="C601" s="725" t="s">
        <v>586</v>
      </c>
      <c r="D601" s="726" t="s">
        <v>587</v>
      </c>
      <c r="E601" s="725" t="s">
        <v>4818</v>
      </c>
      <c r="F601" s="726" t="s">
        <v>4819</v>
      </c>
      <c r="G601" s="725" t="s">
        <v>4228</v>
      </c>
      <c r="H601" s="725" t="s">
        <v>4229</v>
      </c>
      <c r="I601" s="727">
        <v>11.74</v>
      </c>
      <c r="J601" s="727">
        <v>20</v>
      </c>
      <c r="K601" s="728">
        <v>234.8</v>
      </c>
    </row>
    <row r="602" spans="1:11" ht="14.4" customHeight="1" x14ac:dyDescent="0.3">
      <c r="A602" s="723" t="s">
        <v>561</v>
      </c>
      <c r="B602" s="724" t="s">
        <v>2111</v>
      </c>
      <c r="C602" s="725" t="s">
        <v>586</v>
      </c>
      <c r="D602" s="726" t="s">
        <v>587</v>
      </c>
      <c r="E602" s="725" t="s">
        <v>4818</v>
      </c>
      <c r="F602" s="726" t="s">
        <v>4819</v>
      </c>
      <c r="G602" s="725" t="s">
        <v>4242</v>
      </c>
      <c r="H602" s="725" t="s">
        <v>4243</v>
      </c>
      <c r="I602" s="727">
        <v>21.23</v>
      </c>
      <c r="J602" s="727">
        <v>10</v>
      </c>
      <c r="K602" s="728">
        <v>212.3</v>
      </c>
    </row>
    <row r="603" spans="1:11" ht="14.4" customHeight="1" x14ac:dyDescent="0.3">
      <c r="A603" s="723" t="s">
        <v>561</v>
      </c>
      <c r="B603" s="724" t="s">
        <v>2111</v>
      </c>
      <c r="C603" s="725" t="s">
        <v>586</v>
      </c>
      <c r="D603" s="726" t="s">
        <v>587</v>
      </c>
      <c r="E603" s="725" t="s">
        <v>4818</v>
      </c>
      <c r="F603" s="726" t="s">
        <v>4819</v>
      </c>
      <c r="G603" s="725" t="s">
        <v>4802</v>
      </c>
      <c r="H603" s="725" t="s">
        <v>4803</v>
      </c>
      <c r="I603" s="727">
        <v>0.47</v>
      </c>
      <c r="J603" s="727">
        <v>100</v>
      </c>
      <c r="K603" s="728">
        <v>47</v>
      </c>
    </row>
    <row r="604" spans="1:11" ht="14.4" customHeight="1" x14ac:dyDescent="0.3">
      <c r="A604" s="723" t="s">
        <v>561</v>
      </c>
      <c r="B604" s="724" t="s">
        <v>2111</v>
      </c>
      <c r="C604" s="725" t="s">
        <v>586</v>
      </c>
      <c r="D604" s="726" t="s">
        <v>587</v>
      </c>
      <c r="E604" s="725" t="s">
        <v>4818</v>
      </c>
      <c r="F604" s="726" t="s">
        <v>4819</v>
      </c>
      <c r="G604" s="725" t="s">
        <v>4264</v>
      </c>
      <c r="H604" s="725" t="s">
        <v>4265</v>
      </c>
      <c r="I604" s="727">
        <v>5</v>
      </c>
      <c r="J604" s="727">
        <v>10</v>
      </c>
      <c r="K604" s="728">
        <v>50</v>
      </c>
    </row>
    <row r="605" spans="1:11" ht="14.4" customHeight="1" x14ac:dyDescent="0.3">
      <c r="A605" s="723" t="s">
        <v>561</v>
      </c>
      <c r="B605" s="724" t="s">
        <v>2111</v>
      </c>
      <c r="C605" s="725" t="s">
        <v>586</v>
      </c>
      <c r="D605" s="726" t="s">
        <v>587</v>
      </c>
      <c r="E605" s="725" t="s">
        <v>4818</v>
      </c>
      <c r="F605" s="726" t="s">
        <v>4819</v>
      </c>
      <c r="G605" s="725" t="s">
        <v>4804</v>
      </c>
      <c r="H605" s="725" t="s">
        <v>4805</v>
      </c>
      <c r="I605" s="727">
        <v>191.94</v>
      </c>
      <c r="J605" s="727">
        <v>50</v>
      </c>
      <c r="K605" s="728">
        <v>9597</v>
      </c>
    </row>
    <row r="606" spans="1:11" ht="14.4" customHeight="1" x14ac:dyDescent="0.3">
      <c r="A606" s="723" t="s">
        <v>561</v>
      </c>
      <c r="B606" s="724" t="s">
        <v>2111</v>
      </c>
      <c r="C606" s="725" t="s">
        <v>586</v>
      </c>
      <c r="D606" s="726" t="s">
        <v>587</v>
      </c>
      <c r="E606" s="725" t="s">
        <v>4818</v>
      </c>
      <c r="F606" s="726" t="s">
        <v>4819</v>
      </c>
      <c r="G606" s="725" t="s">
        <v>4806</v>
      </c>
      <c r="H606" s="725" t="s">
        <v>4807</v>
      </c>
      <c r="I606" s="727">
        <v>3.46</v>
      </c>
      <c r="J606" s="727">
        <v>80</v>
      </c>
      <c r="K606" s="728">
        <v>276.8</v>
      </c>
    </row>
    <row r="607" spans="1:11" ht="14.4" customHeight="1" x14ac:dyDescent="0.3">
      <c r="A607" s="723" t="s">
        <v>561</v>
      </c>
      <c r="B607" s="724" t="s">
        <v>2111</v>
      </c>
      <c r="C607" s="725" t="s">
        <v>586</v>
      </c>
      <c r="D607" s="726" t="s">
        <v>587</v>
      </c>
      <c r="E607" s="725" t="s">
        <v>4818</v>
      </c>
      <c r="F607" s="726" t="s">
        <v>4819</v>
      </c>
      <c r="G607" s="725" t="s">
        <v>4808</v>
      </c>
      <c r="H607" s="725" t="s">
        <v>4809</v>
      </c>
      <c r="I607" s="727">
        <v>157.30000000000001</v>
      </c>
      <c r="J607" s="727">
        <v>1</v>
      </c>
      <c r="K607" s="728">
        <v>157.30000000000001</v>
      </c>
    </row>
    <row r="608" spans="1:11" ht="14.4" customHeight="1" x14ac:dyDescent="0.3">
      <c r="A608" s="723" t="s">
        <v>561</v>
      </c>
      <c r="B608" s="724" t="s">
        <v>2111</v>
      </c>
      <c r="C608" s="725" t="s">
        <v>586</v>
      </c>
      <c r="D608" s="726" t="s">
        <v>587</v>
      </c>
      <c r="E608" s="725" t="s">
        <v>4818</v>
      </c>
      <c r="F608" s="726" t="s">
        <v>4819</v>
      </c>
      <c r="G608" s="725" t="s">
        <v>4810</v>
      </c>
      <c r="H608" s="725" t="s">
        <v>4811</v>
      </c>
      <c r="I608" s="727">
        <v>121</v>
      </c>
      <c r="J608" s="727">
        <v>6</v>
      </c>
      <c r="K608" s="728">
        <v>726</v>
      </c>
    </row>
    <row r="609" spans="1:11" ht="14.4" customHeight="1" x14ac:dyDescent="0.3">
      <c r="A609" s="723" t="s">
        <v>561</v>
      </c>
      <c r="B609" s="724" t="s">
        <v>2111</v>
      </c>
      <c r="C609" s="725" t="s">
        <v>586</v>
      </c>
      <c r="D609" s="726" t="s">
        <v>587</v>
      </c>
      <c r="E609" s="725" t="s">
        <v>4818</v>
      </c>
      <c r="F609" s="726" t="s">
        <v>4819</v>
      </c>
      <c r="G609" s="725" t="s">
        <v>4282</v>
      </c>
      <c r="H609" s="725" t="s">
        <v>4283</v>
      </c>
      <c r="I609" s="727">
        <v>4.63</v>
      </c>
      <c r="J609" s="727">
        <v>20</v>
      </c>
      <c r="K609" s="728">
        <v>92.6</v>
      </c>
    </row>
    <row r="610" spans="1:11" ht="14.4" customHeight="1" x14ac:dyDescent="0.3">
      <c r="A610" s="723" t="s">
        <v>561</v>
      </c>
      <c r="B610" s="724" t="s">
        <v>2111</v>
      </c>
      <c r="C610" s="725" t="s">
        <v>586</v>
      </c>
      <c r="D610" s="726" t="s">
        <v>587</v>
      </c>
      <c r="E610" s="725" t="s">
        <v>4818</v>
      </c>
      <c r="F610" s="726" t="s">
        <v>4819</v>
      </c>
      <c r="G610" s="725" t="s">
        <v>4812</v>
      </c>
      <c r="H610" s="725" t="s">
        <v>4813</v>
      </c>
      <c r="I610" s="727">
        <v>245.03</v>
      </c>
      <c r="J610" s="727">
        <v>20</v>
      </c>
      <c r="K610" s="728">
        <v>4900.5</v>
      </c>
    </row>
    <row r="611" spans="1:11" ht="14.4" customHeight="1" x14ac:dyDescent="0.3">
      <c r="A611" s="723" t="s">
        <v>561</v>
      </c>
      <c r="B611" s="724" t="s">
        <v>2111</v>
      </c>
      <c r="C611" s="725" t="s">
        <v>586</v>
      </c>
      <c r="D611" s="726" t="s">
        <v>587</v>
      </c>
      <c r="E611" s="725" t="s">
        <v>4826</v>
      </c>
      <c r="F611" s="726" t="s">
        <v>4827</v>
      </c>
      <c r="G611" s="725" t="s">
        <v>4512</v>
      </c>
      <c r="H611" s="725" t="s">
        <v>4513</v>
      </c>
      <c r="I611" s="727">
        <v>2.44</v>
      </c>
      <c r="J611" s="727">
        <v>500</v>
      </c>
      <c r="K611" s="728">
        <v>1221.07</v>
      </c>
    </row>
    <row r="612" spans="1:11" ht="14.4" customHeight="1" thickBot="1" x14ac:dyDescent="0.35">
      <c r="A612" s="729" t="s">
        <v>561</v>
      </c>
      <c r="B612" s="730" t="s">
        <v>2111</v>
      </c>
      <c r="C612" s="731" t="s">
        <v>586</v>
      </c>
      <c r="D612" s="732" t="s">
        <v>587</v>
      </c>
      <c r="E612" s="731" t="s">
        <v>4828</v>
      </c>
      <c r="F612" s="732" t="s">
        <v>4829</v>
      </c>
      <c r="G612" s="731" t="s">
        <v>4814</v>
      </c>
      <c r="H612" s="731" t="s">
        <v>4815</v>
      </c>
      <c r="I612" s="733">
        <v>341.22</v>
      </c>
      <c r="J612" s="733">
        <v>2</v>
      </c>
      <c r="K612" s="734">
        <v>682.44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6" t="s">
        <v>130</v>
      </c>
      <c r="B1" s="596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242</v>
      </c>
      <c r="B3" s="594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636</v>
      </c>
      <c r="L3" s="376">
        <v>642</v>
      </c>
      <c r="M3" s="478"/>
    </row>
    <row r="4" spans="1:13" ht="24.6" outlineLevel="1" thickBot="1" x14ac:dyDescent="0.35">
      <c r="A4" s="392">
        <v>2017</v>
      </c>
      <c r="B4" s="595"/>
      <c r="C4" s="377" t="s">
        <v>244</v>
      </c>
      <c r="D4" s="377" t="s">
        <v>226</v>
      </c>
      <c r="E4" s="395" t="s">
        <v>269</v>
      </c>
      <c r="F4" s="395" t="s">
        <v>270</v>
      </c>
      <c r="G4" s="395" t="s">
        <v>271</v>
      </c>
      <c r="H4" s="395" t="s">
        <v>272</v>
      </c>
      <c r="I4" s="395" t="s">
        <v>273</v>
      </c>
      <c r="J4" s="377" t="s">
        <v>249</v>
      </c>
      <c r="K4" s="377" t="s">
        <v>250</v>
      </c>
      <c r="L4" s="377" t="s">
        <v>251</v>
      </c>
      <c r="M4" s="478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114.2</v>
      </c>
      <c r="C6" s="409">
        <f xml:space="preserve">
TRUNC(IF($A$4&lt;=12,SUMIFS('ON Data'!I:I,'ON Data'!$D:$D,$A$4,'ON Data'!$E:$E,1),SUMIFS('ON Data'!I:I,'ON Data'!$E:$E,1)/'ON Data'!$D$3),1)</f>
        <v>4</v>
      </c>
      <c r="D6" s="409">
        <f xml:space="preserve">
TRUNC(IF($A$4&lt;=12,SUMIFS('ON Data'!J:J,'ON Data'!$D:$D,$A$4,'ON Data'!$E:$E,1),SUMIFS('ON Data'!J:J,'ON Data'!$E:$E,1)/'ON Data'!$D$3),1)</f>
        <v>2.4</v>
      </c>
      <c r="E6" s="409">
        <f xml:space="preserve">
TRUNC(IF($A$4&lt;=12,SUMIFS('ON Data'!K:K,'ON Data'!$D:$D,$A$4,'ON Data'!$E:$E,1),SUMIFS('ON Data'!K:K,'ON Data'!$E:$E,1)/'ON Data'!$D$3),1)</f>
        <v>1.5</v>
      </c>
      <c r="F6" s="409">
        <f xml:space="preserve">
TRUNC(IF($A$4&lt;=12,SUMIFS('ON Data'!L:L,'ON Data'!$D:$D,$A$4,'ON Data'!$E:$E,1),SUMIFS('ON Data'!L:L,'ON Data'!$E:$E,1)/'ON Data'!$D$3),1)</f>
        <v>23.5</v>
      </c>
      <c r="G6" s="409">
        <f xml:space="preserve">
TRUNC(IF($A$4&lt;=12,SUMIFS('ON Data'!Q:Q,'ON Data'!$D:$D,$A$4,'ON Data'!$E:$E,1),SUMIFS('ON Data'!Q:Q,'ON Data'!$E:$E,1)/'ON Data'!$D$3),1)</f>
        <v>34</v>
      </c>
      <c r="H6" s="409">
        <f xml:space="preserve">
TRUNC(IF($A$4&lt;=12,SUMIFS('ON Data'!R:R,'ON Data'!$D:$D,$A$4,'ON Data'!$E:$E,1),SUMIFS('ON Data'!R:R,'ON Data'!$E:$E,1)/'ON Data'!$D$3),1)</f>
        <v>25.6</v>
      </c>
      <c r="I6" s="409">
        <f xml:space="preserve">
TRUNC(IF($A$4&lt;=12,SUMIFS('ON Data'!S:S,'ON Data'!$D:$D,$A$4,'ON Data'!$E:$E,1),SUMIFS('ON Data'!S:S,'ON Data'!$E:$E,1)/'ON Data'!$D$3),1)</f>
        <v>4</v>
      </c>
      <c r="J6" s="409">
        <f xml:space="preserve">
TRUNC(IF($A$4&lt;=12,SUMIFS('ON Data'!AO:AO,'ON Data'!$D:$D,$A$4,'ON Data'!$E:$E,1),SUMIFS('ON Data'!AO:AO,'ON Data'!$E:$E,1)/'ON Data'!$D$3),1)</f>
        <v>3.6</v>
      </c>
      <c r="K6" s="409">
        <f xml:space="preserve">
TRUNC(IF($A$4&lt;=12,SUMIFS('ON Data'!AQ:AQ,'ON Data'!$D:$D,$A$4,'ON Data'!$E:$E,1),SUMIFS('ON Data'!AQ:AQ,'ON Data'!$E:$E,1)/'ON Data'!$D$3),1)</f>
        <v>5</v>
      </c>
      <c r="L6" s="409">
        <f xml:space="preserve">
TRUNC(IF($A$4&lt;=12,SUMIFS('ON Data'!AT:AT,'ON Data'!$D:$D,$A$4,'ON Data'!$E:$E,1),SUMIFS('ON Data'!AT:AT,'ON Data'!$E:$E,1)/'ON Data'!$D$3),1)</f>
        <v>10.5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51993.09</v>
      </c>
      <c r="C11" s="399"/>
      <c r="D11" s="399">
        <f xml:space="preserve">
IF($A$4&lt;=12,SUMIFS('ON Data'!J:J,'ON Data'!$D:$D,$A$4,'ON Data'!$E:$E,2),SUMIFS('ON Data'!J:J,'ON Data'!$E:$E,2))</f>
        <v>1180.8000000000002</v>
      </c>
      <c r="E11" s="399">
        <f xml:space="preserve">
IF($A$4&lt;=12,SUMIFS('ON Data'!K:K,'ON Data'!$D:$D,$A$4,'ON Data'!$E:$E,2),SUMIFS('ON Data'!K:K,'ON Data'!$E:$E,2))</f>
        <v>779.2</v>
      </c>
      <c r="F11" s="399">
        <f xml:space="preserve">
IF($A$4&lt;=12,SUMIFS('ON Data'!L:L,'ON Data'!$D:$D,$A$4,'ON Data'!$E:$E,2),SUMIFS('ON Data'!L:L,'ON Data'!$E:$E,2))</f>
        <v>11388.800000000001</v>
      </c>
      <c r="G11" s="399">
        <f xml:space="preserve">
IF($A$4&lt;=12,SUMIFS('ON Data'!Q:Q,'ON Data'!$D:$D,$A$4,'ON Data'!$E:$E,2),SUMIFS('ON Data'!Q:Q,'ON Data'!$E:$E,2))</f>
        <v>14653.29</v>
      </c>
      <c r="H11" s="399">
        <f xml:space="preserve">
IF($A$4&lt;=12,SUMIFS('ON Data'!R:R,'ON Data'!$D:$D,$A$4,'ON Data'!$E:$E,2),SUMIFS('ON Data'!R:R,'ON Data'!$E:$E,2))</f>
        <v>11614</v>
      </c>
      <c r="I11" s="399">
        <f xml:space="preserve">
IF($A$4&lt;=12,SUMIFS('ON Data'!S:S,'ON Data'!$D:$D,$A$4,'ON Data'!$E:$E,2),SUMIFS('ON Data'!S:S,'ON Data'!$E:$E,2))</f>
        <v>1916</v>
      </c>
      <c r="J11" s="399">
        <f xml:space="preserve">
IF($A$4&lt;=12,SUMIFS('ON Data'!AO:AO,'ON Data'!$D:$D,$A$4,'ON Data'!$E:$E,2),SUMIFS('ON Data'!AO:AO,'ON Data'!$E:$E,2))</f>
        <v>1344</v>
      </c>
      <c r="K11" s="399">
        <f xml:space="preserve">
IF($A$4&lt;=12,SUMIFS('ON Data'!AQ:AQ,'ON Data'!$D:$D,$A$4,'ON Data'!$E:$E,2),SUMIFS('ON Data'!AQ:AQ,'ON Data'!$E:$E,2))</f>
        <v>2478.5</v>
      </c>
      <c r="L11" s="399">
        <f xml:space="preserve">
IF($A$4&lt;=12,SUMIFS('ON Data'!AT:AT,'ON Data'!$D:$D,$A$4,'ON Data'!$E:$E,2),SUMIFS('ON Data'!AT:AT,'ON Data'!$E:$E,2))</f>
        <v>4694.5</v>
      </c>
      <c r="M11" s="478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585.70000000000005</v>
      </c>
      <c r="C12" s="399"/>
      <c r="D12" s="399">
        <f xml:space="preserve">
IF($A$4&lt;=12,SUMIFS('ON Data'!J:J,'ON Data'!$D:$D,$A$4,'ON Data'!$E:$E,3),SUMIFS('ON Data'!J:J,'ON Data'!$E:$E,3))</f>
        <v>294.39999999999998</v>
      </c>
      <c r="E12" s="399">
        <f xml:space="preserve">
IF($A$4&lt;=12,SUMIFS('ON Data'!K:K,'ON Data'!$D:$D,$A$4,'ON Data'!$E:$E,3),SUMIFS('ON Data'!K:K,'ON Data'!$E:$E,3))</f>
        <v>68.800000000000011</v>
      </c>
      <c r="F12" s="399">
        <f xml:space="preserve">
IF($A$4&lt;=12,SUMIFS('ON Data'!L:L,'ON Data'!$D:$D,$A$4,'ON Data'!$E:$E,3),SUMIFS('ON Data'!L:L,'ON Data'!$E:$E,3))</f>
        <v>222.5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2546.1999999999998</v>
      </c>
      <c r="C13" s="399"/>
      <c r="D13" s="399">
        <f xml:space="preserve">
IF($A$4&lt;=12,SUMIFS('ON Data'!J:J,'ON Data'!$D:$D,$A$4,'ON Data'!$E:$E,4),SUMIFS('ON Data'!J:J,'ON Data'!$E:$E,4))</f>
        <v>154.1</v>
      </c>
      <c r="E13" s="399">
        <f xml:space="preserve">
IF($A$4&lt;=12,SUMIFS('ON Data'!K:K,'ON Data'!$D:$D,$A$4,'ON Data'!$E:$E,4),SUMIFS('ON Data'!K:K,'ON Data'!$E:$E,4))</f>
        <v>152.5</v>
      </c>
      <c r="F13" s="399">
        <f xml:space="preserve">
IF($A$4&lt;=12,SUMIFS('ON Data'!L:L,'ON Data'!$D:$D,$A$4,'ON Data'!$E:$E,4),SUMIFS('ON Data'!L:L,'ON Data'!$E:$E,4))</f>
        <v>2239.6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17</v>
      </c>
      <c r="C14" s="401"/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17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234</v>
      </c>
      <c r="B18" s="398">
        <f xml:space="preserve">
B19-B16-B17</f>
        <v>103396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52720</v>
      </c>
      <c r="G18" s="399">
        <f t="shared" ref="G18:J18" si="1" xml:space="preserve">
G19-G16-G17</f>
        <v>13000</v>
      </c>
      <c r="H18" s="399">
        <f t="shared" si="1"/>
        <v>15140</v>
      </c>
      <c r="I18" s="399">
        <f t="shared" si="1"/>
        <v>3688</v>
      </c>
      <c r="J18" s="399">
        <f t="shared" si="1"/>
        <v>2000</v>
      </c>
      <c r="K18" s="399">
        <f t="shared" ref="K18:L18" si="2" xml:space="preserve">
K19-K16-K17</f>
        <v>3300</v>
      </c>
      <c r="L18" s="399">
        <f t="shared" si="2"/>
        <v>13548</v>
      </c>
      <c r="M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103396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52720</v>
      </c>
      <c r="G19" s="405">
        <f xml:space="preserve">
IF($A$4&lt;=12,SUMIFS('ON Data'!Q:Q,'ON Data'!$D:$D,$A$4,'ON Data'!$E:$E,9),SUMIFS('ON Data'!Q:Q,'ON Data'!$E:$E,9))</f>
        <v>13000</v>
      </c>
      <c r="H19" s="405">
        <f xml:space="preserve">
IF($A$4&lt;=12,SUMIFS('ON Data'!R:R,'ON Data'!$D:$D,$A$4,'ON Data'!$E:$E,9),SUMIFS('ON Data'!R:R,'ON Data'!$E:$E,9))</f>
        <v>15140</v>
      </c>
      <c r="I19" s="405">
        <f xml:space="preserve">
IF($A$4&lt;=12,SUMIFS('ON Data'!S:S,'ON Data'!$D:$D,$A$4,'ON Data'!$E:$E,9),SUMIFS('ON Data'!S:S,'ON Data'!$E:$E,9))</f>
        <v>3688</v>
      </c>
      <c r="J19" s="405">
        <f xml:space="preserve">
IF($A$4&lt;=12,SUMIFS('ON Data'!AO:AO,'ON Data'!$D:$D,$A$4,'ON Data'!$E:$E,9),SUMIFS('ON Data'!AO:AO,'ON Data'!$E:$E,9))</f>
        <v>2000</v>
      </c>
      <c r="K19" s="405">
        <f xml:space="preserve">
IF($A$4&lt;=12,SUMIFS('ON Data'!AQ:AQ,'ON Data'!$D:$D,$A$4,'ON Data'!$E:$E,9),SUMIFS('ON Data'!AQ:AQ,'ON Data'!$E:$E,9))</f>
        <v>3300</v>
      </c>
      <c r="L19" s="405">
        <f xml:space="preserve">
IF($A$4&lt;=12,SUMIFS('ON Data'!AT:AT,'ON Data'!$D:$D,$A$4,'ON Data'!$E:$E,9),SUMIFS('ON Data'!AT:AT,'ON Data'!$E:$E,9))</f>
        <v>13548</v>
      </c>
      <c r="M19" s="478"/>
    </row>
    <row r="20" spans="1:46" ht="15" collapsed="1" thickBot="1" x14ac:dyDescent="0.35">
      <c r="A20" s="386" t="s">
        <v>94</v>
      </c>
      <c r="B20" s="515">
        <f xml:space="preserve">
IF($A$4&lt;=12,SUMIFS('ON Data'!F:F,'ON Data'!$D:$D,$A$4,'ON Data'!$E:$E,6),SUMIFS('ON Data'!F:F,'ON Data'!$E:$E,6))</f>
        <v>15710919</v>
      </c>
      <c r="C20" s="501"/>
      <c r="D20" s="501">
        <f xml:space="preserve">
IF($A$4&lt;=12,SUMIFS('ON Data'!J:J,'ON Data'!$D:$D,$A$4,'ON Data'!$E:$E,6),SUMIFS('ON Data'!J:J,'ON Data'!$E:$E,6))</f>
        <v>399434</v>
      </c>
      <c r="E20" s="501">
        <f xml:space="preserve">
IF($A$4&lt;=12,SUMIFS('ON Data'!K:K,'ON Data'!$D:$D,$A$4,'ON Data'!$E:$E,6),SUMIFS('ON Data'!K:K,'ON Data'!$E:$E,6))</f>
        <v>265775</v>
      </c>
      <c r="F20" s="501">
        <f xml:space="preserve">
IF($A$4&lt;=12,SUMIFS('ON Data'!L:L,'ON Data'!$D:$D,$A$4,'ON Data'!$E:$E,6),SUMIFS('ON Data'!L:L,'ON Data'!$E:$E,6))</f>
        <v>7573684</v>
      </c>
      <c r="G20" s="501">
        <f xml:space="preserve">
IF($A$4&lt;=12,SUMIFS('ON Data'!Q:Q,'ON Data'!$D:$D,$A$4,'ON Data'!$E:$E,6),SUMIFS('ON Data'!Q:Q,'ON Data'!$E:$E,6))</f>
        <v>2935765</v>
      </c>
      <c r="H20" s="501">
        <f xml:space="preserve">
IF($A$4&lt;=12,SUMIFS('ON Data'!R:R,'ON Data'!$D:$D,$A$4,'ON Data'!$E:$E,6),SUMIFS('ON Data'!R:R,'ON Data'!$E:$E,6))</f>
        <v>2620435</v>
      </c>
      <c r="I20" s="501">
        <f xml:space="preserve">
IF($A$4&lt;=12,SUMIFS('ON Data'!S:S,'ON Data'!$D:$D,$A$4,'ON Data'!$E:$E,6),SUMIFS('ON Data'!S:S,'ON Data'!$E:$E,6))</f>
        <v>512874</v>
      </c>
      <c r="J20" s="501">
        <f xml:space="preserve">
IF($A$4&lt;=12,SUMIFS('ON Data'!AO:AO,'ON Data'!$D:$D,$A$4,'ON Data'!$E:$E,6),SUMIFS('ON Data'!AO:AO,'ON Data'!$E:$E,6))</f>
        <v>169549</v>
      </c>
      <c r="K20" s="501">
        <f xml:space="preserve">
IF($A$4&lt;=12,SUMIFS('ON Data'!AQ:AQ,'ON Data'!$D:$D,$A$4,'ON Data'!$E:$E,6),SUMIFS('ON Data'!AQ:AQ,'ON Data'!$E:$E,6))</f>
        <v>325673</v>
      </c>
      <c r="L20" s="501">
        <f xml:space="preserve">
IF($A$4&lt;=12,SUMIFS('ON Data'!AT:AT,'ON Data'!$D:$D,$A$4,'ON Data'!$E:$E,6),SUMIFS('ON Data'!AT:AT,'ON Data'!$E:$E,6))</f>
        <v>604891</v>
      </c>
      <c r="M20" s="478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>
        <f xml:space="preserve">
IF($A$4&lt;=12,SUMIFS('ON Data'!AQ:AQ,'ON Data'!$D:$D,$A$4,'ON Data'!$E:$E,12),SUMIFS('ON Data'!AQ:AQ,'ON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K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 t="str">
        <f t="shared" si="4"/>
        <v/>
      </c>
      <c r="L22" s="447"/>
      <c r="M22" s="478"/>
    </row>
    <row r="23" spans="1:46" ht="15" hidden="1" outlineLevel="1" thickBot="1" x14ac:dyDescent="0.35">
      <c r="A23" s="387" t="s">
        <v>69</v>
      </c>
      <c r="B23" s="518">
        <f xml:space="preserve">
IF(B21="","",B20-B21)</f>
        <v>15710919</v>
      </c>
      <c r="C23" s="401"/>
      <c r="D23" s="401">
        <f t="shared" ref="D23:F23" si="5" xml:space="preserve">
IF(D21="","",D20-D21)</f>
        <v>399434</v>
      </c>
      <c r="E23" s="401">
        <f t="shared" si="5"/>
        <v>265775</v>
      </c>
      <c r="F23" s="401">
        <f t="shared" si="5"/>
        <v>7573684</v>
      </c>
      <c r="G23" s="401">
        <f t="shared" ref="G23:K23" si="6" xml:space="preserve">
IF(G21="","",G20-G21)</f>
        <v>2935765</v>
      </c>
      <c r="H23" s="401">
        <f t="shared" si="6"/>
        <v>2620435</v>
      </c>
      <c r="I23" s="401">
        <f t="shared" si="6"/>
        <v>512874</v>
      </c>
      <c r="J23" s="401">
        <f t="shared" si="6"/>
        <v>169549</v>
      </c>
      <c r="K23" s="401">
        <f t="shared" si="6"/>
        <v>325673</v>
      </c>
      <c r="L23" s="401"/>
      <c r="M23" s="478"/>
    </row>
    <row r="24" spans="1:46" x14ac:dyDescent="0.3">
      <c r="A24" s="381" t="s">
        <v>236</v>
      </c>
      <c r="B24" s="416" t="s">
        <v>3</v>
      </c>
      <c r="C24" s="512" t="s">
        <v>316</v>
      </c>
      <c r="D24" s="513" t="s">
        <v>317</v>
      </c>
      <c r="E24" s="513" t="s">
        <v>320</v>
      </c>
      <c r="F24" s="514" t="s">
        <v>247</v>
      </c>
      <c r="AT24" s="478"/>
    </row>
    <row r="25" spans="1:46" x14ac:dyDescent="0.3">
      <c r="A25" s="382" t="s">
        <v>94</v>
      </c>
      <c r="B25" s="398">
        <f xml:space="preserve">
SUM(C25:F25)</f>
        <v>20128</v>
      </c>
      <c r="C25" s="503">
        <f xml:space="preserve">
IF($A$4&lt;=12,SUMIFS('ON Data'!$G:$G,'ON Data'!$D:$D,$A$4,'ON Data'!$E:$E,10),SUMIFS('ON Data'!$G:$G,'ON Data'!$E:$E,10))</f>
        <v>1800</v>
      </c>
      <c r="D25" s="504">
        <f xml:space="preserve">
IF($A$4&lt;=12,SUMIFS('ON Data'!$J:$J,'ON Data'!$D:$D,$A$4,'ON Data'!$E:$E,10),SUMIFS('ON Data'!$J:$J,'ON Data'!$E:$E,10))</f>
        <v>0</v>
      </c>
      <c r="E25" s="504">
        <f xml:space="preserve">
IF($A$4&lt;=12,SUMIFS('ON Data'!$H:$H,'ON Data'!$D:$D,$A$4,'ON Data'!$E:$E,10),SUMIFS('ON Data'!$H:$H,'ON Data'!$E:$E,10))</f>
        <v>18328</v>
      </c>
      <c r="F25" s="505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30709.784909115464</v>
      </c>
      <c r="C26" s="503">
        <f xml:space="preserve">
IF($A$4&lt;=12,SUMIFS('ON Data'!$G:$G,'ON Data'!$D:$D,$A$4,'ON Data'!$E:$E,11),SUMIFS('ON Data'!$G:$G,'ON Data'!$E:$E,11))</f>
        <v>19709.784909115464</v>
      </c>
      <c r="D26" s="504">
        <f xml:space="preserve">
IF($A$4&lt;=12,SUMIFS('ON Data'!$J:$J,'ON Data'!$D:$D,$A$4,'ON Data'!$E:$E,11),SUMIFS('ON Data'!$J:$J,'ON Data'!$E:$E,11))</f>
        <v>0</v>
      </c>
      <c r="E26" s="504">
        <f xml:space="preserve">
IF($A$4&lt;=12,SUMIFS('ON Data'!$H:$H,'ON Data'!$D:$D,$A$4,'ON Data'!$E:$E,11),SUMIFS('ON Data'!$H:$H,'ON Data'!$E:$E,11))</f>
        <v>11000</v>
      </c>
      <c r="F26" s="505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0.65542627731089986</v>
      </c>
      <c r="C27" s="506">
        <f xml:space="preserve">
IF(C26=0,0,C25/C26)</f>
        <v>9.1325197524988133E-2</v>
      </c>
      <c r="D27" s="507">
        <f t="shared" ref="D27:E27" si="7" xml:space="preserve">
IF(D26=0,0,D25/D26)</f>
        <v>0</v>
      </c>
      <c r="E27" s="507">
        <f t="shared" si="7"/>
        <v>1.6661818181818182</v>
      </c>
      <c r="F27" s="508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10581.784909115464</v>
      </c>
      <c r="C28" s="509">
        <f xml:space="preserve">
C26-C25</f>
        <v>17909.784909115464</v>
      </c>
      <c r="D28" s="510">
        <f t="shared" ref="D28:E28" si="8" xml:space="preserve">
D26-D25</f>
        <v>0</v>
      </c>
      <c r="E28" s="510">
        <f t="shared" si="8"/>
        <v>-7328</v>
      </c>
      <c r="F28" s="511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4845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15869799.790000001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304795</v>
      </c>
      <c r="J3" s="371">
        <f t="shared" si="0"/>
        <v>401070.5</v>
      </c>
      <c r="K3" s="371">
        <f t="shared" si="0"/>
        <v>266780.09999999998</v>
      </c>
      <c r="L3" s="371">
        <f t="shared" si="0"/>
        <v>7640342.5999999996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2963520.29</v>
      </c>
      <c r="R3" s="371">
        <f t="shared" si="0"/>
        <v>2647265.7999999998</v>
      </c>
      <c r="S3" s="371">
        <f t="shared" si="0"/>
        <v>518490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172904</v>
      </c>
      <c r="AP3" s="371">
        <f t="shared" si="0"/>
        <v>0</v>
      </c>
      <c r="AQ3" s="371">
        <f t="shared" si="0"/>
        <v>331466.5</v>
      </c>
      <c r="AR3" s="371">
        <f t="shared" si="0"/>
        <v>0</v>
      </c>
      <c r="AS3" s="371">
        <f t="shared" si="0"/>
        <v>0</v>
      </c>
      <c r="AT3" s="371">
        <f t="shared" si="0"/>
        <v>623165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4</v>
      </c>
      <c r="D5" s="370">
        <v>1</v>
      </c>
      <c r="E5" s="370">
        <v>1</v>
      </c>
      <c r="F5" s="370">
        <v>114.6</v>
      </c>
      <c r="G5" s="370">
        <v>0</v>
      </c>
      <c r="H5" s="370">
        <v>0</v>
      </c>
      <c r="I5" s="370">
        <v>4</v>
      </c>
      <c r="J5" s="370">
        <v>2.4000000000000004</v>
      </c>
      <c r="K5" s="370">
        <v>1.8</v>
      </c>
      <c r="L5" s="370">
        <v>23.3</v>
      </c>
      <c r="M5" s="370">
        <v>0</v>
      </c>
      <c r="N5" s="370">
        <v>0</v>
      </c>
      <c r="O5" s="370">
        <v>0</v>
      </c>
      <c r="P5" s="370">
        <v>0</v>
      </c>
      <c r="Q5" s="370">
        <v>34</v>
      </c>
      <c r="R5" s="370">
        <v>25.6</v>
      </c>
      <c r="S5" s="370">
        <v>4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4</v>
      </c>
      <c r="AP5" s="370">
        <v>0</v>
      </c>
      <c r="AQ5" s="370">
        <v>5</v>
      </c>
      <c r="AR5" s="370">
        <v>0</v>
      </c>
      <c r="AS5" s="370">
        <v>0</v>
      </c>
      <c r="AT5" s="370">
        <v>10.5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4</v>
      </c>
      <c r="D6" s="370">
        <v>1</v>
      </c>
      <c r="E6" s="370">
        <v>2</v>
      </c>
      <c r="F6" s="370">
        <v>17985.690000000002</v>
      </c>
      <c r="G6" s="370">
        <v>0</v>
      </c>
      <c r="H6" s="370">
        <v>0</v>
      </c>
      <c r="I6" s="370">
        <v>584</v>
      </c>
      <c r="J6" s="370">
        <v>390.4</v>
      </c>
      <c r="K6" s="370">
        <v>316.8</v>
      </c>
      <c r="L6" s="370">
        <v>3911.2000000000003</v>
      </c>
      <c r="M6" s="370">
        <v>0</v>
      </c>
      <c r="N6" s="370">
        <v>0</v>
      </c>
      <c r="O6" s="370">
        <v>0</v>
      </c>
      <c r="P6" s="370">
        <v>0</v>
      </c>
      <c r="Q6" s="370">
        <v>5141.29</v>
      </c>
      <c r="R6" s="370">
        <v>4070.5</v>
      </c>
      <c r="S6" s="370">
        <v>668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376</v>
      </c>
      <c r="AP6" s="370">
        <v>0</v>
      </c>
      <c r="AQ6" s="370">
        <v>834.5</v>
      </c>
      <c r="AR6" s="370">
        <v>0</v>
      </c>
      <c r="AS6" s="370">
        <v>0</v>
      </c>
      <c r="AT6" s="370">
        <v>1693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4</v>
      </c>
      <c r="D7" s="370">
        <v>1</v>
      </c>
      <c r="E7" s="370">
        <v>3</v>
      </c>
      <c r="F7" s="370">
        <v>250.8</v>
      </c>
      <c r="G7" s="370">
        <v>0</v>
      </c>
      <c r="H7" s="370">
        <v>0</v>
      </c>
      <c r="I7" s="370">
        <v>0</v>
      </c>
      <c r="J7" s="370">
        <v>97.6</v>
      </c>
      <c r="K7" s="370">
        <v>35.200000000000003</v>
      </c>
      <c r="L7" s="370">
        <v>118.00000000000001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4</v>
      </c>
      <c r="D8" s="370">
        <v>1</v>
      </c>
      <c r="E8" s="370">
        <v>4</v>
      </c>
      <c r="F8" s="370">
        <v>848.40000000000009</v>
      </c>
      <c r="G8" s="370">
        <v>0</v>
      </c>
      <c r="H8" s="370">
        <v>0</v>
      </c>
      <c r="I8" s="370">
        <v>0</v>
      </c>
      <c r="J8" s="370">
        <v>58.2</v>
      </c>
      <c r="K8" s="370">
        <v>62.6</v>
      </c>
      <c r="L8" s="370">
        <v>727.6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4</v>
      </c>
      <c r="D9" s="370">
        <v>1</v>
      </c>
      <c r="E9" s="370">
        <v>5</v>
      </c>
      <c r="F9" s="370">
        <v>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4</v>
      </c>
      <c r="D10" s="370">
        <v>1</v>
      </c>
      <c r="E10" s="370">
        <v>6</v>
      </c>
      <c r="F10" s="370">
        <v>5326255</v>
      </c>
      <c r="G10" s="370">
        <v>0</v>
      </c>
      <c r="H10" s="370">
        <v>0</v>
      </c>
      <c r="I10" s="370">
        <v>100661</v>
      </c>
      <c r="J10" s="370">
        <v>136261</v>
      </c>
      <c r="K10" s="370">
        <v>109389</v>
      </c>
      <c r="L10" s="370">
        <v>2569232</v>
      </c>
      <c r="M10" s="370">
        <v>0</v>
      </c>
      <c r="N10" s="370">
        <v>0</v>
      </c>
      <c r="O10" s="370">
        <v>0</v>
      </c>
      <c r="P10" s="370">
        <v>0</v>
      </c>
      <c r="Q10" s="370">
        <v>987005</v>
      </c>
      <c r="R10" s="370">
        <v>890260</v>
      </c>
      <c r="S10" s="370">
        <v>170127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47534</v>
      </c>
      <c r="AP10" s="370">
        <v>0</v>
      </c>
      <c r="AQ10" s="370">
        <v>108410</v>
      </c>
      <c r="AR10" s="370">
        <v>0</v>
      </c>
      <c r="AS10" s="370">
        <v>0</v>
      </c>
      <c r="AT10" s="370">
        <v>207376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4</v>
      </c>
      <c r="D11" s="370">
        <v>1</v>
      </c>
      <c r="E11" s="370">
        <v>9</v>
      </c>
      <c r="F11" s="370">
        <v>16025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16025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4</v>
      </c>
      <c r="D12" s="370">
        <v>1</v>
      </c>
      <c r="E12" s="370">
        <v>10</v>
      </c>
      <c r="F12" s="370">
        <v>16128</v>
      </c>
      <c r="G12" s="370">
        <v>1800</v>
      </c>
      <c r="H12" s="370">
        <v>14328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4</v>
      </c>
      <c r="D13" s="370">
        <v>1</v>
      </c>
      <c r="E13" s="370">
        <v>11</v>
      </c>
      <c r="F13" s="370">
        <v>10236.594969705155</v>
      </c>
      <c r="G13" s="370">
        <v>6569.9283030384877</v>
      </c>
      <c r="H13" s="370">
        <v>3666.6666666666665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4</v>
      </c>
      <c r="D14" s="370">
        <v>2</v>
      </c>
      <c r="E14" s="370">
        <v>1</v>
      </c>
      <c r="F14" s="370">
        <v>114.6</v>
      </c>
      <c r="G14" s="370">
        <v>0</v>
      </c>
      <c r="H14" s="370">
        <v>0</v>
      </c>
      <c r="I14" s="370">
        <v>4</v>
      </c>
      <c r="J14" s="370">
        <v>2.4000000000000004</v>
      </c>
      <c r="K14" s="370">
        <v>1.9</v>
      </c>
      <c r="L14" s="370">
        <v>23.200000000000003</v>
      </c>
      <c r="M14" s="370">
        <v>0</v>
      </c>
      <c r="N14" s="370">
        <v>0</v>
      </c>
      <c r="O14" s="370">
        <v>0</v>
      </c>
      <c r="P14" s="370">
        <v>0</v>
      </c>
      <c r="Q14" s="370">
        <v>34</v>
      </c>
      <c r="R14" s="370">
        <v>25.6</v>
      </c>
      <c r="S14" s="370">
        <v>4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</v>
      </c>
      <c r="AP14" s="370">
        <v>0</v>
      </c>
      <c r="AQ14" s="370">
        <v>5</v>
      </c>
      <c r="AR14" s="370">
        <v>0</v>
      </c>
      <c r="AS14" s="370">
        <v>0</v>
      </c>
      <c r="AT14" s="370">
        <v>10.5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4</v>
      </c>
      <c r="D15" s="370">
        <v>2</v>
      </c>
      <c r="E15" s="370">
        <v>2</v>
      </c>
      <c r="F15" s="370">
        <v>16035.6</v>
      </c>
      <c r="G15" s="370">
        <v>0</v>
      </c>
      <c r="H15" s="370">
        <v>0</v>
      </c>
      <c r="I15" s="370">
        <v>632</v>
      </c>
      <c r="J15" s="370">
        <v>348.8</v>
      </c>
      <c r="K15" s="370">
        <v>296.8</v>
      </c>
      <c r="L15" s="370">
        <v>3460</v>
      </c>
      <c r="M15" s="370">
        <v>0</v>
      </c>
      <c r="N15" s="370">
        <v>0</v>
      </c>
      <c r="O15" s="370">
        <v>0</v>
      </c>
      <c r="P15" s="370">
        <v>0</v>
      </c>
      <c r="Q15" s="370">
        <v>4575</v>
      </c>
      <c r="R15" s="370">
        <v>3466</v>
      </c>
      <c r="S15" s="370">
        <v>600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472</v>
      </c>
      <c r="AP15" s="370">
        <v>0</v>
      </c>
      <c r="AQ15" s="370">
        <v>765</v>
      </c>
      <c r="AR15" s="370">
        <v>0</v>
      </c>
      <c r="AS15" s="370">
        <v>0</v>
      </c>
      <c r="AT15" s="370">
        <v>1420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4</v>
      </c>
      <c r="D16" s="370">
        <v>2</v>
      </c>
      <c r="E16" s="370">
        <v>3</v>
      </c>
      <c r="F16" s="370">
        <v>140.9</v>
      </c>
      <c r="G16" s="370">
        <v>0</v>
      </c>
      <c r="H16" s="370">
        <v>0</v>
      </c>
      <c r="I16" s="370">
        <v>0</v>
      </c>
      <c r="J16" s="370">
        <v>86.4</v>
      </c>
      <c r="K16" s="370">
        <v>15.200000000000001</v>
      </c>
      <c r="L16" s="370">
        <v>39.300000000000004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4</v>
      </c>
      <c r="D17" s="370">
        <v>2</v>
      </c>
      <c r="E17" s="370">
        <v>4</v>
      </c>
      <c r="F17" s="370">
        <v>842.3</v>
      </c>
      <c r="G17" s="370">
        <v>0</v>
      </c>
      <c r="H17" s="370">
        <v>0</v>
      </c>
      <c r="I17" s="370">
        <v>0</v>
      </c>
      <c r="J17" s="370">
        <v>55.4</v>
      </c>
      <c r="K17" s="370">
        <v>59.400000000000006</v>
      </c>
      <c r="L17" s="370">
        <v>727.5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4</v>
      </c>
      <c r="D18" s="370">
        <v>2</v>
      </c>
      <c r="E18" s="370">
        <v>5</v>
      </c>
      <c r="F18" s="370">
        <v>3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3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4</v>
      </c>
      <c r="D19" s="370">
        <v>2</v>
      </c>
      <c r="E19" s="370">
        <v>6</v>
      </c>
      <c r="F19" s="370">
        <v>5126456</v>
      </c>
      <c r="G19" s="370">
        <v>0</v>
      </c>
      <c r="H19" s="370">
        <v>0</v>
      </c>
      <c r="I19" s="370">
        <v>100663</v>
      </c>
      <c r="J19" s="370">
        <v>134041</v>
      </c>
      <c r="K19" s="370">
        <v>104538</v>
      </c>
      <c r="L19" s="370">
        <v>2435554</v>
      </c>
      <c r="M19" s="370">
        <v>0</v>
      </c>
      <c r="N19" s="370">
        <v>0</v>
      </c>
      <c r="O19" s="370">
        <v>0</v>
      </c>
      <c r="P19" s="370">
        <v>0</v>
      </c>
      <c r="Q19" s="370">
        <v>967528</v>
      </c>
      <c r="R19" s="370">
        <v>853859</v>
      </c>
      <c r="S19" s="370">
        <v>173044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59123</v>
      </c>
      <c r="AP19" s="370">
        <v>0</v>
      </c>
      <c r="AQ19" s="370">
        <v>107110</v>
      </c>
      <c r="AR19" s="370">
        <v>0</v>
      </c>
      <c r="AS19" s="370">
        <v>0</v>
      </c>
      <c r="AT19" s="370">
        <v>190996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4</v>
      </c>
      <c r="D20" s="370">
        <v>2</v>
      </c>
      <c r="E20" s="370">
        <v>9</v>
      </c>
      <c r="F20" s="370">
        <v>33828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13000</v>
      </c>
      <c r="R20" s="370">
        <v>15140</v>
      </c>
      <c r="S20" s="370">
        <v>3688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2000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4</v>
      </c>
      <c r="D21" s="370">
        <v>2</v>
      </c>
      <c r="E21" s="370">
        <v>10</v>
      </c>
      <c r="F21" s="370">
        <v>3500</v>
      </c>
      <c r="G21" s="370">
        <v>0</v>
      </c>
      <c r="H21" s="370">
        <v>3500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4</v>
      </c>
      <c r="D22" s="370">
        <v>2</v>
      </c>
      <c r="E22" s="370">
        <v>11</v>
      </c>
      <c r="F22" s="370">
        <v>10236.594969705155</v>
      </c>
      <c r="G22" s="370">
        <v>6569.9283030384877</v>
      </c>
      <c r="H22" s="370">
        <v>3666.6666666666665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4</v>
      </c>
      <c r="D23" s="370">
        <v>3</v>
      </c>
      <c r="E23" s="370">
        <v>1</v>
      </c>
      <c r="F23" s="370">
        <v>113.6</v>
      </c>
      <c r="G23" s="370">
        <v>0</v>
      </c>
      <c r="H23" s="370">
        <v>0</v>
      </c>
      <c r="I23" s="370">
        <v>4</v>
      </c>
      <c r="J23" s="370">
        <v>2.4000000000000004</v>
      </c>
      <c r="K23" s="370">
        <v>0.9</v>
      </c>
      <c r="L23" s="370">
        <v>24.200000000000003</v>
      </c>
      <c r="M23" s="370">
        <v>0</v>
      </c>
      <c r="N23" s="370">
        <v>0</v>
      </c>
      <c r="O23" s="370">
        <v>0</v>
      </c>
      <c r="P23" s="370">
        <v>0</v>
      </c>
      <c r="Q23" s="370">
        <v>34</v>
      </c>
      <c r="R23" s="370">
        <v>25.6</v>
      </c>
      <c r="S23" s="370">
        <v>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</v>
      </c>
      <c r="AP23" s="370">
        <v>0</v>
      </c>
      <c r="AQ23" s="370">
        <v>5</v>
      </c>
      <c r="AR23" s="370">
        <v>0</v>
      </c>
      <c r="AS23" s="370">
        <v>0</v>
      </c>
      <c r="AT23" s="370">
        <v>10.5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4</v>
      </c>
      <c r="D24" s="370">
        <v>3</v>
      </c>
      <c r="E24" s="370">
        <v>2</v>
      </c>
      <c r="F24" s="370">
        <v>17971.8</v>
      </c>
      <c r="G24" s="370">
        <v>0</v>
      </c>
      <c r="H24" s="370">
        <v>0</v>
      </c>
      <c r="I24" s="370">
        <v>728</v>
      </c>
      <c r="J24" s="370">
        <v>441.6</v>
      </c>
      <c r="K24" s="370">
        <v>165.6</v>
      </c>
      <c r="L24" s="370">
        <v>4017.6</v>
      </c>
      <c r="M24" s="370">
        <v>0</v>
      </c>
      <c r="N24" s="370">
        <v>0</v>
      </c>
      <c r="O24" s="370">
        <v>0</v>
      </c>
      <c r="P24" s="370">
        <v>0</v>
      </c>
      <c r="Q24" s="370">
        <v>4937</v>
      </c>
      <c r="R24" s="370">
        <v>4077.5</v>
      </c>
      <c r="S24" s="370">
        <v>648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496</v>
      </c>
      <c r="AP24" s="370">
        <v>0</v>
      </c>
      <c r="AQ24" s="370">
        <v>879</v>
      </c>
      <c r="AR24" s="370">
        <v>0</v>
      </c>
      <c r="AS24" s="370">
        <v>0</v>
      </c>
      <c r="AT24" s="370">
        <v>1581.5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4</v>
      </c>
      <c r="D25" s="370">
        <v>3</v>
      </c>
      <c r="E25" s="370">
        <v>3</v>
      </c>
      <c r="F25" s="370">
        <v>194</v>
      </c>
      <c r="G25" s="370">
        <v>0</v>
      </c>
      <c r="H25" s="370">
        <v>0</v>
      </c>
      <c r="I25" s="370">
        <v>0</v>
      </c>
      <c r="J25" s="370">
        <v>110.4</v>
      </c>
      <c r="K25" s="370">
        <v>18.400000000000002</v>
      </c>
      <c r="L25" s="370">
        <v>65.2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4</v>
      </c>
      <c r="D26" s="370">
        <v>3</v>
      </c>
      <c r="E26" s="370">
        <v>4</v>
      </c>
      <c r="F26" s="370">
        <v>855.5</v>
      </c>
      <c r="G26" s="370">
        <v>0</v>
      </c>
      <c r="H26" s="370">
        <v>0</v>
      </c>
      <c r="I26" s="370">
        <v>0</v>
      </c>
      <c r="J26" s="370">
        <v>40.5</v>
      </c>
      <c r="K26" s="370">
        <v>30.5</v>
      </c>
      <c r="L26" s="370">
        <v>784.5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4</v>
      </c>
      <c r="D27" s="370">
        <v>3</v>
      </c>
      <c r="E27" s="370">
        <v>5</v>
      </c>
      <c r="F27" s="370">
        <v>6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4</v>
      </c>
      <c r="D28" s="370">
        <v>3</v>
      </c>
      <c r="E28" s="370">
        <v>6</v>
      </c>
      <c r="F28" s="370">
        <v>5258208</v>
      </c>
      <c r="G28" s="370">
        <v>0</v>
      </c>
      <c r="H28" s="370">
        <v>0</v>
      </c>
      <c r="I28" s="370">
        <v>101515</v>
      </c>
      <c r="J28" s="370">
        <v>129132</v>
      </c>
      <c r="K28" s="370">
        <v>51848</v>
      </c>
      <c r="L28" s="370">
        <v>2568898</v>
      </c>
      <c r="M28" s="370">
        <v>0</v>
      </c>
      <c r="N28" s="370">
        <v>0</v>
      </c>
      <c r="O28" s="370">
        <v>0</v>
      </c>
      <c r="P28" s="370">
        <v>0</v>
      </c>
      <c r="Q28" s="370">
        <v>981232</v>
      </c>
      <c r="R28" s="370">
        <v>876316</v>
      </c>
      <c r="S28" s="370">
        <v>169703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62892</v>
      </c>
      <c r="AP28" s="370">
        <v>0</v>
      </c>
      <c r="AQ28" s="370">
        <v>110153</v>
      </c>
      <c r="AR28" s="370">
        <v>0</v>
      </c>
      <c r="AS28" s="370">
        <v>0</v>
      </c>
      <c r="AT28" s="370">
        <v>206519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4</v>
      </c>
      <c r="D29" s="370">
        <v>3</v>
      </c>
      <c r="E29" s="370">
        <v>9</v>
      </c>
      <c r="F29" s="370">
        <v>53543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36695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3300</v>
      </c>
      <c r="AR29" s="370">
        <v>0</v>
      </c>
      <c r="AS29" s="370">
        <v>0</v>
      </c>
      <c r="AT29" s="370">
        <v>13548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4</v>
      </c>
      <c r="D30" s="370">
        <v>3</v>
      </c>
      <c r="E30" s="370">
        <v>10</v>
      </c>
      <c r="F30" s="370">
        <v>500</v>
      </c>
      <c r="G30" s="370">
        <v>0</v>
      </c>
      <c r="H30" s="370">
        <v>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4</v>
      </c>
      <c r="D31" s="370">
        <v>3</v>
      </c>
      <c r="E31" s="370">
        <v>11</v>
      </c>
      <c r="F31" s="370">
        <v>10236.594969705155</v>
      </c>
      <c r="G31" s="370">
        <v>6569.9283030384877</v>
      </c>
      <c r="H31" s="370">
        <v>3666.6666666666665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9" t="s">
        <v>4849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1132969</v>
      </c>
      <c r="C3" s="344">
        <f t="shared" ref="C3:Z3" si="0">SUBTOTAL(9,C6:C1048576)</f>
        <v>9</v>
      </c>
      <c r="D3" s="344"/>
      <c r="E3" s="344">
        <f>SUBTOTAL(9,E6:E1048576)/4</f>
        <v>1406213.3400000003</v>
      </c>
      <c r="F3" s="344"/>
      <c r="G3" s="344">
        <f t="shared" si="0"/>
        <v>9</v>
      </c>
      <c r="H3" s="344">
        <f>SUBTOTAL(9,H6:H1048576)/4</f>
        <v>1278579.1999999995</v>
      </c>
      <c r="I3" s="347">
        <f>IF(B3&lt;&gt;0,H3/B3,"")</f>
        <v>1.1285209039258792</v>
      </c>
      <c r="J3" s="345">
        <f>IF(E3&lt;&gt;0,H3/E3,"")</f>
        <v>0.90923557872093519</v>
      </c>
      <c r="K3" s="346">
        <f t="shared" si="0"/>
        <v>22384.440000000006</v>
      </c>
      <c r="L3" s="346"/>
      <c r="M3" s="344">
        <f t="shared" si="0"/>
        <v>1.9724788912602507</v>
      </c>
      <c r="N3" s="344">
        <f t="shared" si="0"/>
        <v>22696.760000000002</v>
      </c>
      <c r="O3" s="344"/>
      <c r="P3" s="344">
        <f t="shared" si="0"/>
        <v>2</v>
      </c>
      <c r="Q3" s="344">
        <f t="shared" si="0"/>
        <v>14494.180000000004</v>
      </c>
      <c r="R3" s="347">
        <f>IF(K3&lt;&gt;0,Q3/K3,"")</f>
        <v>0.64751139630922194</v>
      </c>
      <c r="S3" s="347">
        <f>IF(N3&lt;&gt;0,Q3/N3,"")</f>
        <v>0.63860128053519549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0" t="s">
        <v>268</v>
      </c>
      <c r="B4" s="601" t="s">
        <v>123</v>
      </c>
      <c r="C4" s="602"/>
      <c r="D4" s="603"/>
      <c r="E4" s="602"/>
      <c r="F4" s="603"/>
      <c r="G4" s="602"/>
      <c r="H4" s="602"/>
      <c r="I4" s="603"/>
      <c r="J4" s="604"/>
      <c r="K4" s="601" t="s">
        <v>124</v>
      </c>
      <c r="L4" s="603"/>
      <c r="M4" s="602"/>
      <c r="N4" s="602"/>
      <c r="O4" s="603"/>
      <c r="P4" s="602"/>
      <c r="Q4" s="602"/>
      <c r="R4" s="603"/>
      <c r="S4" s="604"/>
      <c r="T4" s="601" t="s">
        <v>125</v>
      </c>
      <c r="U4" s="603"/>
      <c r="V4" s="602"/>
      <c r="W4" s="602"/>
      <c r="X4" s="603"/>
      <c r="Y4" s="602"/>
      <c r="Z4" s="602"/>
      <c r="AA4" s="603"/>
      <c r="AB4" s="604"/>
    </row>
    <row r="5" spans="1:28" ht="14.4" customHeight="1" thickBot="1" x14ac:dyDescent="0.35">
      <c r="A5" s="818"/>
      <c r="B5" s="819">
        <v>2015</v>
      </c>
      <c r="C5" s="820"/>
      <c r="D5" s="820"/>
      <c r="E5" s="820">
        <v>2016</v>
      </c>
      <c r="F5" s="820"/>
      <c r="G5" s="820"/>
      <c r="H5" s="820">
        <v>2017</v>
      </c>
      <c r="I5" s="821" t="s">
        <v>299</v>
      </c>
      <c r="J5" s="822" t="s">
        <v>2</v>
      </c>
      <c r="K5" s="819">
        <v>2015</v>
      </c>
      <c r="L5" s="820"/>
      <c r="M5" s="820"/>
      <c r="N5" s="820">
        <v>2016</v>
      </c>
      <c r="O5" s="820"/>
      <c r="P5" s="820"/>
      <c r="Q5" s="820">
        <v>2017</v>
      </c>
      <c r="R5" s="821" t="s">
        <v>299</v>
      </c>
      <c r="S5" s="822" t="s">
        <v>2</v>
      </c>
      <c r="T5" s="819">
        <v>2015</v>
      </c>
      <c r="U5" s="820"/>
      <c r="V5" s="820"/>
      <c r="W5" s="820">
        <v>2016</v>
      </c>
      <c r="X5" s="820"/>
      <c r="Y5" s="820"/>
      <c r="Z5" s="820">
        <v>2017</v>
      </c>
      <c r="AA5" s="821" t="s">
        <v>299</v>
      </c>
      <c r="AB5" s="822" t="s">
        <v>2</v>
      </c>
    </row>
    <row r="6" spans="1:28" ht="14.4" customHeight="1" x14ac:dyDescent="0.3">
      <c r="A6" s="823" t="s">
        <v>4846</v>
      </c>
      <c r="B6" s="824">
        <v>1132969</v>
      </c>
      <c r="C6" s="825">
        <v>1</v>
      </c>
      <c r="D6" s="825">
        <v>0.80568784818952177</v>
      </c>
      <c r="E6" s="824">
        <v>1406213.3399999996</v>
      </c>
      <c r="F6" s="825">
        <v>1.2411754778815658</v>
      </c>
      <c r="G6" s="825">
        <v>1</v>
      </c>
      <c r="H6" s="824">
        <v>1278579.1999999995</v>
      </c>
      <c r="I6" s="825">
        <v>1.1285209039258792</v>
      </c>
      <c r="J6" s="825">
        <v>0.90923557872093563</v>
      </c>
      <c r="K6" s="824">
        <v>11192.220000000003</v>
      </c>
      <c r="L6" s="825">
        <v>1</v>
      </c>
      <c r="M6" s="825">
        <v>0.98623944563012533</v>
      </c>
      <c r="N6" s="824">
        <v>11348.380000000001</v>
      </c>
      <c r="O6" s="825">
        <v>1.0139525491814849</v>
      </c>
      <c r="P6" s="825">
        <v>1</v>
      </c>
      <c r="Q6" s="824">
        <v>7247.090000000002</v>
      </c>
      <c r="R6" s="825">
        <v>0.64751139630922194</v>
      </c>
      <c r="S6" s="825">
        <v>0.63860128053519549</v>
      </c>
      <c r="T6" s="824"/>
      <c r="U6" s="825"/>
      <c r="V6" s="825"/>
      <c r="W6" s="824"/>
      <c r="X6" s="825"/>
      <c r="Y6" s="825"/>
      <c r="Z6" s="824"/>
      <c r="AA6" s="825"/>
      <c r="AB6" s="826"/>
    </row>
    <row r="7" spans="1:28" ht="14.4" customHeight="1" x14ac:dyDescent="0.3">
      <c r="A7" s="833" t="s">
        <v>4847</v>
      </c>
      <c r="B7" s="827">
        <v>1045112</v>
      </c>
      <c r="C7" s="828">
        <v>1</v>
      </c>
      <c r="D7" s="828">
        <v>0.8073270059686668</v>
      </c>
      <c r="E7" s="827">
        <v>1294533.6799999997</v>
      </c>
      <c r="F7" s="828">
        <v>1.2386554551091171</v>
      </c>
      <c r="G7" s="828">
        <v>1</v>
      </c>
      <c r="H7" s="827">
        <v>1170445.8799999994</v>
      </c>
      <c r="I7" s="828">
        <v>1.1199238741876463</v>
      </c>
      <c r="J7" s="828">
        <v>0.9041447882607424</v>
      </c>
      <c r="K7" s="827">
        <v>11192.220000000003</v>
      </c>
      <c r="L7" s="828">
        <v>1</v>
      </c>
      <c r="M7" s="828">
        <v>0.98623944563012533</v>
      </c>
      <c r="N7" s="827">
        <v>11348.380000000001</v>
      </c>
      <c r="O7" s="828">
        <v>1.0139525491814849</v>
      </c>
      <c r="P7" s="828">
        <v>1</v>
      </c>
      <c r="Q7" s="827">
        <v>7247.090000000002</v>
      </c>
      <c r="R7" s="828">
        <v>0.64751139630922194</v>
      </c>
      <c r="S7" s="828">
        <v>0.63860128053519549</v>
      </c>
      <c r="T7" s="827"/>
      <c r="U7" s="828"/>
      <c r="V7" s="828"/>
      <c r="W7" s="827"/>
      <c r="X7" s="828"/>
      <c r="Y7" s="828"/>
      <c r="Z7" s="827"/>
      <c r="AA7" s="828"/>
      <c r="AB7" s="829"/>
    </row>
    <row r="8" spans="1:28" ht="14.4" customHeight="1" thickBot="1" x14ac:dyDescent="0.35">
      <c r="A8" s="834" t="s">
        <v>4848</v>
      </c>
      <c r="B8" s="830">
        <v>87857</v>
      </c>
      <c r="C8" s="831">
        <v>1</v>
      </c>
      <c r="D8" s="831">
        <v>0.78668756692131758</v>
      </c>
      <c r="E8" s="830">
        <v>111679.66</v>
      </c>
      <c r="F8" s="831">
        <v>1.2711526685409245</v>
      </c>
      <c r="G8" s="831">
        <v>1</v>
      </c>
      <c r="H8" s="830">
        <v>108133.32</v>
      </c>
      <c r="I8" s="831">
        <v>1.2307877573784674</v>
      </c>
      <c r="J8" s="831">
        <v>0.96824542624861143</v>
      </c>
      <c r="K8" s="830"/>
      <c r="L8" s="831"/>
      <c r="M8" s="831"/>
      <c r="N8" s="830"/>
      <c r="O8" s="831"/>
      <c r="P8" s="831"/>
      <c r="Q8" s="830"/>
      <c r="R8" s="831"/>
      <c r="S8" s="831"/>
      <c r="T8" s="830"/>
      <c r="U8" s="831"/>
      <c r="V8" s="831"/>
      <c r="W8" s="830"/>
      <c r="X8" s="831"/>
      <c r="Y8" s="831"/>
      <c r="Z8" s="830"/>
      <c r="AA8" s="831"/>
      <c r="AB8" s="832"/>
    </row>
    <row r="9" spans="1:28" ht="14.4" customHeight="1" thickBot="1" x14ac:dyDescent="0.35"/>
    <row r="10" spans="1:28" ht="14.4" customHeight="1" x14ac:dyDescent="0.3">
      <c r="A10" s="823" t="s">
        <v>577</v>
      </c>
      <c r="B10" s="824">
        <v>814702</v>
      </c>
      <c r="C10" s="825">
        <v>1</v>
      </c>
      <c r="D10" s="825">
        <v>0.7544300618056069</v>
      </c>
      <c r="E10" s="824">
        <v>1079890.6900000006</v>
      </c>
      <c r="F10" s="825">
        <v>1.3255039143146827</v>
      </c>
      <c r="G10" s="825">
        <v>1</v>
      </c>
      <c r="H10" s="824">
        <v>1069584.2099999993</v>
      </c>
      <c r="I10" s="825">
        <v>1.3128533009615777</v>
      </c>
      <c r="J10" s="826">
        <v>0.99045599698613818</v>
      </c>
    </row>
    <row r="11" spans="1:28" ht="14.4" customHeight="1" x14ac:dyDescent="0.3">
      <c r="A11" s="833" t="s">
        <v>4850</v>
      </c>
      <c r="B11" s="827">
        <v>8723</v>
      </c>
      <c r="C11" s="828">
        <v>1</v>
      </c>
      <c r="D11" s="828">
        <v>0.58508322830721604</v>
      </c>
      <c r="E11" s="827">
        <v>14908.99</v>
      </c>
      <c r="F11" s="828">
        <v>1.7091585463716612</v>
      </c>
      <c r="G11" s="828">
        <v>1</v>
      </c>
      <c r="H11" s="827">
        <v>16007.33</v>
      </c>
      <c r="I11" s="828">
        <v>1.8350716496618136</v>
      </c>
      <c r="J11" s="829">
        <v>1.0736696449591823</v>
      </c>
    </row>
    <row r="12" spans="1:28" ht="14.4" customHeight="1" x14ac:dyDescent="0.3">
      <c r="A12" s="833" t="s">
        <v>4851</v>
      </c>
      <c r="B12" s="827">
        <v>805979</v>
      </c>
      <c r="C12" s="828">
        <v>1</v>
      </c>
      <c r="D12" s="828">
        <v>0.75680079760994912</v>
      </c>
      <c r="E12" s="827">
        <v>1064981.7000000007</v>
      </c>
      <c r="F12" s="828">
        <v>1.3213516729344073</v>
      </c>
      <c r="G12" s="828">
        <v>1</v>
      </c>
      <c r="H12" s="827">
        <v>1053576.8799999992</v>
      </c>
      <c r="I12" s="828">
        <v>1.3072014035105124</v>
      </c>
      <c r="J12" s="829">
        <v>0.98929106481360063</v>
      </c>
    </row>
    <row r="13" spans="1:28" ht="14.4" customHeight="1" x14ac:dyDescent="0.3">
      <c r="A13" s="835" t="s">
        <v>586</v>
      </c>
      <c r="B13" s="836">
        <v>318267</v>
      </c>
      <c r="C13" s="837">
        <v>1</v>
      </c>
      <c r="D13" s="837">
        <v>0.97531384965156431</v>
      </c>
      <c r="E13" s="836">
        <v>326322.64999999997</v>
      </c>
      <c r="F13" s="837">
        <v>1.0253109810316494</v>
      </c>
      <c r="G13" s="837">
        <v>1</v>
      </c>
      <c r="H13" s="836">
        <v>208994.99</v>
      </c>
      <c r="I13" s="837">
        <v>0.65666559838123328</v>
      </c>
      <c r="J13" s="838">
        <v>0.64045505269094871</v>
      </c>
    </row>
    <row r="14" spans="1:28" ht="14.4" customHeight="1" x14ac:dyDescent="0.3">
      <c r="A14" s="833" t="s">
        <v>4850</v>
      </c>
      <c r="B14" s="827">
        <v>590</v>
      </c>
      <c r="C14" s="828">
        <v>1</v>
      </c>
      <c r="D14" s="828">
        <v>1.4378670825920601</v>
      </c>
      <c r="E14" s="827">
        <v>410.33</v>
      </c>
      <c r="F14" s="828">
        <v>0.69547457627118636</v>
      </c>
      <c r="G14" s="828">
        <v>1</v>
      </c>
      <c r="H14" s="827">
        <v>1419.32</v>
      </c>
      <c r="I14" s="828">
        <v>2.4056271186440679</v>
      </c>
      <c r="J14" s="829">
        <v>3.4589720468890892</v>
      </c>
    </row>
    <row r="15" spans="1:28" ht="14.4" customHeight="1" thickBot="1" x14ac:dyDescent="0.35">
      <c r="A15" s="834" t="s">
        <v>4851</v>
      </c>
      <c r="B15" s="830">
        <v>317677</v>
      </c>
      <c r="C15" s="831">
        <v>1</v>
      </c>
      <c r="D15" s="831">
        <v>0.97473148606349114</v>
      </c>
      <c r="E15" s="830">
        <v>325912.31999999995</v>
      </c>
      <c r="F15" s="831">
        <v>1.0259235638714794</v>
      </c>
      <c r="G15" s="831">
        <v>1</v>
      </c>
      <c r="H15" s="830">
        <v>207575.66999999998</v>
      </c>
      <c r="I15" s="831">
        <v>0.65341737047378312</v>
      </c>
      <c r="J15" s="832">
        <v>0.63690648454160925</v>
      </c>
    </row>
    <row r="16" spans="1:28" ht="14.4" customHeight="1" x14ac:dyDescent="0.3">
      <c r="A16" s="778" t="s">
        <v>2408</v>
      </c>
    </row>
    <row r="17" spans="1:1" ht="14.4" customHeight="1" x14ac:dyDescent="0.3">
      <c r="A17" s="779" t="s">
        <v>2409</v>
      </c>
    </row>
    <row r="18" spans="1:1" ht="14.4" customHeight="1" x14ac:dyDescent="0.3">
      <c r="A18" s="778" t="s">
        <v>4852</v>
      </c>
    </row>
    <row r="19" spans="1:1" ht="14.4" customHeight="1" x14ac:dyDescent="0.3">
      <c r="A19" s="778" t="s">
        <v>4853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9" t="s">
        <v>4868</v>
      </c>
      <c r="B1" s="524"/>
      <c r="C1" s="524"/>
      <c r="D1" s="524"/>
      <c r="E1" s="524"/>
      <c r="F1" s="524"/>
      <c r="G1" s="524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9917</v>
      </c>
      <c r="C3" s="445">
        <f t="shared" si="0"/>
        <v>10475</v>
      </c>
      <c r="D3" s="481">
        <f t="shared" si="0"/>
        <v>10905</v>
      </c>
      <c r="E3" s="346">
        <f t="shared" si="0"/>
        <v>1132969</v>
      </c>
      <c r="F3" s="344">
        <f t="shared" si="0"/>
        <v>1406213.3399999999</v>
      </c>
      <c r="G3" s="446">
        <f t="shared" si="0"/>
        <v>1278579.2</v>
      </c>
    </row>
    <row r="4" spans="1:7" ht="14.4" customHeight="1" x14ac:dyDescent="0.3">
      <c r="A4" s="600" t="s">
        <v>167</v>
      </c>
      <c r="B4" s="605" t="s">
        <v>266</v>
      </c>
      <c r="C4" s="603"/>
      <c r="D4" s="606"/>
      <c r="E4" s="605" t="s">
        <v>123</v>
      </c>
      <c r="F4" s="603"/>
      <c r="G4" s="606"/>
    </row>
    <row r="5" spans="1:7" ht="14.4" customHeight="1" thickBot="1" x14ac:dyDescent="0.35">
      <c r="A5" s="818"/>
      <c r="B5" s="819">
        <v>2015</v>
      </c>
      <c r="C5" s="820">
        <v>2016</v>
      </c>
      <c r="D5" s="839">
        <v>2017</v>
      </c>
      <c r="E5" s="819">
        <v>2015</v>
      </c>
      <c r="F5" s="820">
        <v>2016</v>
      </c>
      <c r="G5" s="839">
        <v>2017</v>
      </c>
    </row>
    <row r="6" spans="1:7" ht="14.4" customHeight="1" x14ac:dyDescent="0.3">
      <c r="A6" s="813" t="s">
        <v>2411</v>
      </c>
      <c r="B6" s="225">
        <v>232</v>
      </c>
      <c r="C6" s="225">
        <v>378</v>
      </c>
      <c r="D6" s="225">
        <v>430</v>
      </c>
      <c r="E6" s="840">
        <v>46866</v>
      </c>
      <c r="F6" s="840">
        <v>59028.66</v>
      </c>
      <c r="G6" s="841">
        <v>74210.990000000005</v>
      </c>
    </row>
    <row r="7" spans="1:7" ht="14.4" customHeight="1" x14ac:dyDescent="0.3">
      <c r="A7" s="750" t="s">
        <v>4854</v>
      </c>
      <c r="B7" s="727"/>
      <c r="C7" s="727">
        <v>1</v>
      </c>
      <c r="D7" s="727"/>
      <c r="E7" s="842"/>
      <c r="F7" s="842">
        <v>37</v>
      </c>
      <c r="G7" s="843"/>
    </row>
    <row r="8" spans="1:7" ht="14.4" customHeight="1" x14ac:dyDescent="0.3">
      <c r="A8" s="750" t="s">
        <v>2412</v>
      </c>
      <c r="B8" s="727">
        <v>468</v>
      </c>
      <c r="C8" s="727">
        <v>100</v>
      </c>
      <c r="D8" s="727">
        <v>14</v>
      </c>
      <c r="E8" s="842">
        <v>53644</v>
      </c>
      <c r="F8" s="842">
        <v>8779.33</v>
      </c>
      <c r="G8" s="843">
        <v>1030</v>
      </c>
    </row>
    <row r="9" spans="1:7" ht="14.4" customHeight="1" x14ac:dyDescent="0.3">
      <c r="A9" s="750" t="s">
        <v>4850</v>
      </c>
      <c r="B9" s="727">
        <v>3673</v>
      </c>
      <c r="C9" s="727">
        <v>247</v>
      </c>
      <c r="D9" s="727">
        <v>273</v>
      </c>
      <c r="E9" s="842">
        <v>9313</v>
      </c>
      <c r="F9" s="842">
        <v>15319.32</v>
      </c>
      <c r="G9" s="843">
        <v>17426.650000000001</v>
      </c>
    </row>
    <row r="10" spans="1:7" ht="14.4" customHeight="1" x14ac:dyDescent="0.3">
      <c r="A10" s="750" t="s">
        <v>4855</v>
      </c>
      <c r="B10" s="727">
        <v>28</v>
      </c>
      <c r="C10" s="727"/>
      <c r="D10" s="727"/>
      <c r="E10" s="842">
        <v>2908</v>
      </c>
      <c r="F10" s="842"/>
      <c r="G10" s="843"/>
    </row>
    <row r="11" spans="1:7" ht="14.4" customHeight="1" x14ac:dyDescent="0.3">
      <c r="A11" s="750" t="s">
        <v>2413</v>
      </c>
      <c r="B11" s="727">
        <v>7</v>
      </c>
      <c r="C11" s="727">
        <v>12</v>
      </c>
      <c r="D11" s="727">
        <v>19</v>
      </c>
      <c r="E11" s="842">
        <v>1399</v>
      </c>
      <c r="F11" s="842">
        <v>2229</v>
      </c>
      <c r="G11" s="843">
        <v>2153.3199999999997</v>
      </c>
    </row>
    <row r="12" spans="1:7" ht="14.4" customHeight="1" x14ac:dyDescent="0.3">
      <c r="A12" s="750" t="s">
        <v>4856</v>
      </c>
      <c r="B12" s="727"/>
      <c r="C12" s="727">
        <v>5</v>
      </c>
      <c r="D12" s="727"/>
      <c r="E12" s="842"/>
      <c r="F12" s="842">
        <v>185</v>
      </c>
      <c r="G12" s="843"/>
    </row>
    <row r="13" spans="1:7" ht="14.4" customHeight="1" x14ac:dyDescent="0.3">
      <c r="A13" s="750" t="s">
        <v>2414</v>
      </c>
      <c r="B13" s="727"/>
      <c r="C13" s="727">
        <v>752</v>
      </c>
      <c r="D13" s="727">
        <v>556</v>
      </c>
      <c r="E13" s="842"/>
      <c r="F13" s="842">
        <v>83391.349999999991</v>
      </c>
      <c r="G13" s="843">
        <v>50648.67</v>
      </c>
    </row>
    <row r="14" spans="1:7" ht="14.4" customHeight="1" x14ac:dyDescent="0.3">
      <c r="A14" s="750" t="s">
        <v>2415</v>
      </c>
      <c r="B14" s="727">
        <v>350</v>
      </c>
      <c r="C14" s="727">
        <v>461</v>
      </c>
      <c r="D14" s="727">
        <v>473</v>
      </c>
      <c r="E14" s="842">
        <v>54871</v>
      </c>
      <c r="F14" s="842">
        <v>52252.66</v>
      </c>
      <c r="G14" s="843">
        <v>47632.34</v>
      </c>
    </row>
    <row r="15" spans="1:7" ht="14.4" customHeight="1" x14ac:dyDescent="0.3">
      <c r="A15" s="750" t="s">
        <v>2416</v>
      </c>
      <c r="B15" s="727">
        <v>363</v>
      </c>
      <c r="C15" s="727">
        <v>404</v>
      </c>
      <c r="D15" s="727">
        <v>495</v>
      </c>
      <c r="E15" s="842">
        <v>31091</v>
      </c>
      <c r="F15" s="842">
        <v>36261</v>
      </c>
      <c r="G15" s="843">
        <v>45919.33</v>
      </c>
    </row>
    <row r="16" spans="1:7" ht="14.4" customHeight="1" x14ac:dyDescent="0.3">
      <c r="A16" s="750" t="s">
        <v>4857</v>
      </c>
      <c r="B16" s="727">
        <v>12</v>
      </c>
      <c r="C16" s="727">
        <v>9</v>
      </c>
      <c r="D16" s="727">
        <v>8</v>
      </c>
      <c r="E16" s="842">
        <v>2160</v>
      </c>
      <c r="F16" s="842">
        <v>1369</v>
      </c>
      <c r="G16" s="843">
        <v>1243</v>
      </c>
    </row>
    <row r="17" spans="1:7" ht="14.4" customHeight="1" x14ac:dyDescent="0.3">
      <c r="A17" s="750" t="s">
        <v>4858</v>
      </c>
      <c r="B17" s="727">
        <v>6</v>
      </c>
      <c r="C17" s="727"/>
      <c r="D17" s="727"/>
      <c r="E17" s="842">
        <v>1260</v>
      </c>
      <c r="F17" s="842"/>
      <c r="G17" s="843"/>
    </row>
    <row r="18" spans="1:7" ht="14.4" customHeight="1" x14ac:dyDescent="0.3">
      <c r="A18" s="750" t="s">
        <v>2417</v>
      </c>
      <c r="B18" s="727"/>
      <c r="C18" s="727">
        <v>729</v>
      </c>
      <c r="D18" s="727">
        <v>955</v>
      </c>
      <c r="E18" s="842"/>
      <c r="F18" s="842">
        <v>68338.34</v>
      </c>
      <c r="G18" s="843">
        <v>78063.67</v>
      </c>
    </row>
    <row r="19" spans="1:7" ht="14.4" customHeight="1" x14ac:dyDescent="0.3">
      <c r="A19" s="750" t="s">
        <v>4859</v>
      </c>
      <c r="B19" s="727"/>
      <c r="C19" s="727"/>
      <c r="D19" s="727">
        <v>9</v>
      </c>
      <c r="E19" s="842"/>
      <c r="F19" s="842"/>
      <c r="G19" s="843">
        <v>628.66</v>
      </c>
    </row>
    <row r="20" spans="1:7" ht="14.4" customHeight="1" x14ac:dyDescent="0.3">
      <c r="A20" s="750" t="s">
        <v>4860</v>
      </c>
      <c r="B20" s="727"/>
      <c r="C20" s="727">
        <v>1</v>
      </c>
      <c r="D20" s="727"/>
      <c r="E20" s="842"/>
      <c r="F20" s="842">
        <v>37</v>
      </c>
      <c r="G20" s="843"/>
    </row>
    <row r="21" spans="1:7" ht="14.4" customHeight="1" x14ac:dyDescent="0.3">
      <c r="A21" s="750" t="s">
        <v>2419</v>
      </c>
      <c r="B21" s="727">
        <v>68</v>
      </c>
      <c r="C21" s="727">
        <v>148</v>
      </c>
      <c r="D21" s="727">
        <v>197</v>
      </c>
      <c r="E21" s="842">
        <v>10236</v>
      </c>
      <c r="F21" s="842">
        <v>20376</v>
      </c>
      <c r="G21" s="843">
        <v>25580</v>
      </c>
    </row>
    <row r="22" spans="1:7" ht="14.4" customHeight="1" x14ac:dyDescent="0.3">
      <c r="A22" s="750" t="s">
        <v>2421</v>
      </c>
      <c r="B22" s="727">
        <v>772</v>
      </c>
      <c r="C22" s="727">
        <v>1595</v>
      </c>
      <c r="D22" s="727">
        <v>904</v>
      </c>
      <c r="E22" s="842">
        <v>237087</v>
      </c>
      <c r="F22" s="842">
        <v>363529</v>
      </c>
      <c r="G22" s="843">
        <v>166049.34</v>
      </c>
    </row>
    <row r="23" spans="1:7" ht="14.4" customHeight="1" x14ac:dyDescent="0.3">
      <c r="A23" s="750" t="s">
        <v>2422</v>
      </c>
      <c r="B23" s="727">
        <v>335</v>
      </c>
      <c r="C23" s="727">
        <v>596</v>
      </c>
      <c r="D23" s="727">
        <v>546</v>
      </c>
      <c r="E23" s="842">
        <v>33725</v>
      </c>
      <c r="F23" s="842">
        <v>51046.990000000005</v>
      </c>
      <c r="G23" s="843">
        <v>42750.34</v>
      </c>
    </row>
    <row r="24" spans="1:7" ht="14.4" customHeight="1" x14ac:dyDescent="0.3">
      <c r="A24" s="750" t="s">
        <v>2423</v>
      </c>
      <c r="B24" s="727">
        <v>90</v>
      </c>
      <c r="C24" s="727">
        <v>201</v>
      </c>
      <c r="D24" s="727">
        <v>210</v>
      </c>
      <c r="E24" s="842">
        <v>11213</v>
      </c>
      <c r="F24" s="842">
        <v>24660.990000000005</v>
      </c>
      <c r="G24" s="843">
        <v>25237.66</v>
      </c>
    </row>
    <row r="25" spans="1:7" ht="14.4" customHeight="1" x14ac:dyDescent="0.3">
      <c r="A25" s="750" t="s">
        <v>4861</v>
      </c>
      <c r="B25" s="727"/>
      <c r="C25" s="727"/>
      <c r="D25" s="727">
        <v>6</v>
      </c>
      <c r="E25" s="842"/>
      <c r="F25" s="842"/>
      <c r="G25" s="843">
        <v>554.32999999999993</v>
      </c>
    </row>
    <row r="26" spans="1:7" ht="14.4" customHeight="1" x14ac:dyDescent="0.3">
      <c r="A26" s="750" t="s">
        <v>2424</v>
      </c>
      <c r="B26" s="727"/>
      <c r="C26" s="727"/>
      <c r="D26" s="727">
        <v>18</v>
      </c>
      <c r="E26" s="842"/>
      <c r="F26" s="842"/>
      <c r="G26" s="843">
        <v>1836.6599999999999</v>
      </c>
    </row>
    <row r="27" spans="1:7" ht="14.4" customHeight="1" x14ac:dyDescent="0.3">
      <c r="A27" s="750" t="s">
        <v>4862</v>
      </c>
      <c r="B27" s="727"/>
      <c r="C27" s="727">
        <v>4</v>
      </c>
      <c r="D27" s="727"/>
      <c r="E27" s="842"/>
      <c r="F27" s="842">
        <v>318.65999999999997</v>
      </c>
      <c r="G27" s="843"/>
    </row>
    <row r="28" spans="1:7" ht="14.4" customHeight="1" x14ac:dyDescent="0.3">
      <c r="A28" s="750" t="s">
        <v>2425</v>
      </c>
      <c r="B28" s="727">
        <v>257</v>
      </c>
      <c r="C28" s="727">
        <v>390</v>
      </c>
      <c r="D28" s="727">
        <v>312</v>
      </c>
      <c r="E28" s="842">
        <v>47076</v>
      </c>
      <c r="F28" s="842">
        <v>72270.66</v>
      </c>
      <c r="G28" s="843">
        <v>61237.33</v>
      </c>
    </row>
    <row r="29" spans="1:7" ht="14.4" customHeight="1" x14ac:dyDescent="0.3">
      <c r="A29" s="750" t="s">
        <v>2426</v>
      </c>
      <c r="B29" s="727">
        <v>131</v>
      </c>
      <c r="C29" s="727">
        <v>295</v>
      </c>
      <c r="D29" s="727">
        <v>293</v>
      </c>
      <c r="E29" s="842">
        <v>21225</v>
      </c>
      <c r="F29" s="842">
        <v>32056.329999999998</v>
      </c>
      <c r="G29" s="843">
        <v>30475.660000000003</v>
      </c>
    </row>
    <row r="30" spans="1:7" ht="14.4" customHeight="1" x14ac:dyDescent="0.3">
      <c r="A30" s="750" t="s">
        <v>2428</v>
      </c>
      <c r="B30" s="727">
        <v>209</v>
      </c>
      <c r="C30" s="727">
        <v>302</v>
      </c>
      <c r="D30" s="727">
        <v>337</v>
      </c>
      <c r="E30" s="842">
        <v>38709</v>
      </c>
      <c r="F30" s="842">
        <v>57282.990000000005</v>
      </c>
      <c r="G30" s="843">
        <v>60817.650000000009</v>
      </c>
    </row>
    <row r="31" spans="1:7" ht="14.4" customHeight="1" x14ac:dyDescent="0.3">
      <c r="A31" s="750" t="s">
        <v>2429</v>
      </c>
      <c r="B31" s="727"/>
      <c r="C31" s="727">
        <v>2</v>
      </c>
      <c r="D31" s="727">
        <v>8</v>
      </c>
      <c r="E31" s="842"/>
      <c r="F31" s="842">
        <v>284.33</v>
      </c>
      <c r="G31" s="843">
        <v>1012.32</v>
      </c>
    </row>
    <row r="32" spans="1:7" ht="14.4" customHeight="1" x14ac:dyDescent="0.3">
      <c r="A32" s="750" t="s">
        <v>2431</v>
      </c>
      <c r="B32" s="727"/>
      <c r="C32" s="727"/>
      <c r="D32" s="727">
        <v>6</v>
      </c>
      <c r="E32" s="842"/>
      <c r="F32" s="842"/>
      <c r="G32" s="843">
        <v>222</v>
      </c>
    </row>
    <row r="33" spans="1:7" ht="14.4" customHeight="1" x14ac:dyDescent="0.3">
      <c r="A33" s="750" t="s">
        <v>2433</v>
      </c>
      <c r="B33" s="727"/>
      <c r="C33" s="727">
        <v>605</v>
      </c>
      <c r="D33" s="727">
        <v>350</v>
      </c>
      <c r="E33" s="842"/>
      <c r="F33" s="842">
        <v>57120.66</v>
      </c>
      <c r="G33" s="843">
        <v>29299.67</v>
      </c>
    </row>
    <row r="34" spans="1:7" ht="14.4" customHeight="1" x14ac:dyDescent="0.3">
      <c r="A34" s="750" t="s">
        <v>4863</v>
      </c>
      <c r="B34" s="727">
        <v>8</v>
      </c>
      <c r="C34" s="727">
        <v>6</v>
      </c>
      <c r="D34" s="727">
        <v>6</v>
      </c>
      <c r="E34" s="842">
        <v>975</v>
      </c>
      <c r="F34" s="842">
        <v>1295.33</v>
      </c>
      <c r="G34" s="843">
        <v>1426.33</v>
      </c>
    </row>
    <row r="35" spans="1:7" ht="14.4" customHeight="1" x14ac:dyDescent="0.3">
      <c r="A35" s="750" t="s">
        <v>2434</v>
      </c>
      <c r="B35" s="727">
        <v>332</v>
      </c>
      <c r="C35" s="727">
        <v>189</v>
      </c>
      <c r="D35" s="727">
        <v>319</v>
      </c>
      <c r="E35" s="842">
        <v>35708</v>
      </c>
      <c r="F35" s="842">
        <v>19093.68</v>
      </c>
      <c r="G35" s="843">
        <v>25194</v>
      </c>
    </row>
    <row r="36" spans="1:7" ht="14.4" customHeight="1" x14ac:dyDescent="0.3">
      <c r="A36" s="750" t="s">
        <v>2435</v>
      </c>
      <c r="B36" s="727">
        <v>108</v>
      </c>
      <c r="C36" s="727">
        <v>199</v>
      </c>
      <c r="D36" s="727">
        <v>269</v>
      </c>
      <c r="E36" s="842">
        <v>13945</v>
      </c>
      <c r="F36" s="842">
        <v>18957.010000000002</v>
      </c>
      <c r="G36" s="843">
        <v>22275.33</v>
      </c>
    </row>
    <row r="37" spans="1:7" ht="14.4" customHeight="1" x14ac:dyDescent="0.3">
      <c r="A37" s="750" t="s">
        <v>2436</v>
      </c>
      <c r="B37" s="727">
        <v>32</v>
      </c>
      <c r="C37" s="727">
        <v>43</v>
      </c>
      <c r="D37" s="727">
        <v>40</v>
      </c>
      <c r="E37" s="842">
        <v>4982</v>
      </c>
      <c r="F37" s="842">
        <v>6740.67</v>
      </c>
      <c r="G37" s="843">
        <v>4431.33</v>
      </c>
    </row>
    <row r="38" spans="1:7" ht="14.4" customHeight="1" x14ac:dyDescent="0.3">
      <c r="A38" s="750" t="s">
        <v>4864</v>
      </c>
      <c r="B38" s="727">
        <v>1</v>
      </c>
      <c r="C38" s="727"/>
      <c r="D38" s="727"/>
      <c r="E38" s="842">
        <v>118</v>
      </c>
      <c r="F38" s="842"/>
      <c r="G38" s="843"/>
    </row>
    <row r="39" spans="1:7" ht="14.4" customHeight="1" x14ac:dyDescent="0.3">
      <c r="A39" s="750" t="s">
        <v>2437</v>
      </c>
      <c r="B39" s="727">
        <v>217</v>
      </c>
      <c r="C39" s="727">
        <v>374</v>
      </c>
      <c r="D39" s="727">
        <v>420</v>
      </c>
      <c r="E39" s="842">
        <v>27493</v>
      </c>
      <c r="F39" s="842">
        <v>29269.67</v>
      </c>
      <c r="G39" s="843">
        <v>33640.660000000003</v>
      </c>
    </row>
    <row r="40" spans="1:7" ht="14.4" customHeight="1" x14ac:dyDescent="0.3">
      <c r="A40" s="750" t="s">
        <v>2438</v>
      </c>
      <c r="B40" s="727">
        <v>587</v>
      </c>
      <c r="C40" s="727"/>
      <c r="D40" s="727">
        <v>509</v>
      </c>
      <c r="E40" s="842">
        <v>152072</v>
      </c>
      <c r="F40" s="842"/>
      <c r="G40" s="843">
        <v>95002.66</v>
      </c>
    </row>
    <row r="41" spans="1:7" ht="14.4" customHeight="1" x14ac:dyDescent="0.3">
      <c r="A41" s="750" t="s">
        <v>2440</v>
      </c>
      <c r="B41" s="727">
        <v>55</v>
      </c>
      <c r="C41" s="727">
        <v>103</v>
      </c>
      <c r="D41" s="727">
        <v>65</v>
      </c>
      <c r="E41" s="842">
        <v>7224</v>
      </c>
      <c r="F41" s="842">
        <v>10185.33</v>
      </c>
      <c r="G41" s="843">
        <v>9644.99</v>
      </c>
    </row>
    <row r="42" spans="1:7" ht="14.4" customHeight="1" x14ac:dyDescent="0.3">
      <c r="A42" s="750" t="s">
        <v>4865</v>
      </c>
      <c r="B42" s="727"/>
      <c r="C42" s="727"/>
      <c r="D42" s="727">
        <v>8</v>
      </c>
      <c r="E42" s="842"/>
      <c r="F42" s="842"/>
      <c r="G42" s="843">
        <v>628.33000000000004</v>
      </c>
    </row>
    <row r="43" spans="1:7" ht="14.4" customHeight="1" x14ac:dyDescent="0.3">
      <c r="A43" s="750" t="s">
        <v>2441</v>
      </c>
      <c r="B43" s="727"/>
      <c r="C43" s="727"/>
      <c r="D43" s="727">
        <v>2</v>
      </c>
      <c r="E43" s="842"/>
      <c r="F43" s="842"/>
      <c r="G43" s="843">
        <v>74</v>
      </c>
    </row>
    <row r="44" spans="1:7" ht="14.4" customHeight="1" x14ac:dyDescent="0.3">
      <c r="A44" s="750" t="s">
        <v>2442</v>
      </c>
      <c r="B44" s="727">
        <v>215</v>
      </c>
      <c r="C44" s="727">
        <v>491</v>
      </c>
      <c r="D44" s="727">
        <v>477</v>
      </c>
      <c r="E44" s="842">
        <v>40371</v>
      </c>
      <c r="F44" s="842">
        <v>79832</v>
      </c>
      <c r="G44" s="843">
        <v>66448.33</v>
      </c>
    </row>
    <row r="45" spans="1:7" ht="14.4" customHeight="1" x14ac:dyDescent="0.3">
      <c r="A45" s="750" t="s">
        <v>2443</v>
      </c>
      <c r="B45" s="727">
        <v>74</v>
      </c>
      <c r="C45" s="727">
        <v>158</v>
      </c>
      <c r="D45" s="727">
        <v>165</v>
      </c>
      <c r="E45" s="842">
        <v>6456</v>
      </c>
      <c r="F45" s="842">
        <v>16594.68</v>
      </c>
      <c r="G45" s="843">
        <v>14296.33</v>
      </c>
    </row>
    <row r="46" spans="1:7" ht="14.4" customHeight="1" x14ac:dyDescent="0.3">
      <c r="A46" s="750" t="s">
        <v>2444</v>
      </c>
      <c r="B46" s="727">
        <v>85</v>
      </c>
      <c r="C46" s="727">
        <v>51</v>
      </c>
      <c r="D46" s="727">
        <v>157</v>
      </c>
      <c r="E46" s="842">
        <v>14587</v>
      </c>
      <c r="F46" s="842">
        <v>6212</v>
      </c>
      <c r="G46" s="843">
        <v>19735.989999999998</v>
      </c>
    </row>
    <row r="47" spans="1:7" ht="14.4" customHeight="1" x14ac:dyDescent="0.3">
      <c r="A47" s="750" t="s">
        <v>2445</v>
      </c>
      <c r="B47" s="727">
        <v>171</v>
      </c>
      <c r="C47" s="727">
        <v>213</v>
      </c>
      <c r="D47" s="727">
        <v>219</v>
      </c>
      <c r="E47" s="842">
        <v>28057</v>
      </c>
      <c r="F47" s="842">
        <v>28602.67</v>
      </c>
      <c r="G47" s="843">
        <v>26362.339999999997</v>
      </c>
    </row>
    <row r="48" spans="1:7" ht="14.4" customHeight="1" x14ac:dyDescent="0.3">
      <c r="A48" s="750" t="s">
        <v>4866</v>
      </c>
      <c r="B48" s="727"/>
      <c r="C48" s="727">
        <v>1</v>
      </c>
      <c r="D48" s="727"/>
      <c r="E48" s="842"/>
      <c r="F48" s="842">
        <v>37</v>
      </c>
      <c r="G48" s="843"/>
    </row>
    <row r="49" spans="1:7" ht="14.4" customHeight="1" x14ac:dyDescent="0.3">
      <c r="A49" s="750" t="s">
        <v>2446</v>
      </c>
      <c r="B49" s="727">
        <v>136</v>
      </c>
      <c r="C49" s="727">
        <v>148</v>
      </c>
      <c r="D49" s="727">
        <v>241</v>
      </c>
      <c r="E49" s="842">
        <v>15054</v>
      </c>
      <c r="F49" s="842">
        <v>13466.01</v>
      </c>
      <c r="G49" s="843">
        <v>19148.330000000002</v>
      </c>
    </row>
    <row r="50" spans="1:7" ht="14.4" customHeight="1" x14ac:dyDescent="0.3">
      <c r="A50" s="750" t="s">
        <v>4867</v>
      </c>
      <c r="B50" s="727"/>
      <c r="C50" s="727">
        <v>1</v>
      </c>
      <c r="D50" s="727"/>
      <c r="E50" s="842"/>
      <c r="F50" s="842">
        <v>37</v>
      </c>
      <c r="G50" s="843"/>
    </row>
    <row r="51" spans="1:7" ht="14.4" customHeight="1" x14ac:dyDescent="0.3">
      <c r="A51" s="750" t="s">
        <v>2447</v>
      </c>
      <c r="B51" s="727">
        <v>504</v>
      </c>
      <c r="C51" s="727">
        <v>594</v>
      </c>
      <c r="D51" s="727">
        <v>729</v>
      </c>
      <c r="E51" s="842">
        <v>130054</v>
      </c>
      <c r="F51" s="842">
        <v>108151.01</v>
      </c>
      <c r="G51" s="843">
        <v>103104</v>
      </c>
    </row>
    <row r="52" spans="1:7" ht="14.4" customHeight="1" x14ac:dyDescent="0.3">
      <c r="A52" s="750" t="s">
        <v>2448</v>
      </c>
      <c r="B52" s="727">
        <v>9</v>
      </c>
      <c r="C52" s="727">
        <v>13</v>
      </c>
      <c r="D52" s="727">
        <v>6</v>
      </c>
      <c r="E52" s="842">
        <v>315</v>
      </c>
      <c r="F52" s="842">
        <v>481</v>
      </c>
      <c r="G52" s="843">
        <v>222</v>
      </c>
    </row>
    <row r="53" spans="1:7" ht="14.4" customHeight="1" thickBot="1" x14ac:dyDescent="0.35">
      <c r="A53" s="846" t="s">
        <v>2449</v>
      </c>
      <c r="B53" s="733">
        <v>382</v>
      </c>
      <c r="C53" s="733">
        <v>654</v>
      </c>
      <c r="D53" s="733">
        <v>854</v>
      </c>
      <c r="E53" s="844">
        <v>52775</v>
      </c>
      <c r="F53" s="844">
        <v>61084.01</v>
      </c>
      <c r="G53" s="845">
        <v>72914.66</v>
      </c>
    </row>
    <row r="54" spans="1:7" ht="14.4" customHeight="1" x14ac:dyDescent="0.3">
      <c r="A54" s="778" t="s">
        <v>2408</v>
      </c>
    </row>
    <row r="55" spans="1:7" ht="14.4" customHeight="1" x14ac:dyDescent="0.3">
      <c r="A55" s="779" t="s">
        <v>2409</v>
      </c>
    </row>
    <row r="56" spans="1:7" ht="14.4" customHeight="1" x14ac:dyDescent="0.3">
      <c r="A56" s="778" t="s">
        <v>4852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4" t="s">
        <v>4993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9972.9000000000015</v>
      </c>
      <c r="H3" s="208">
        <f t="shared" si="0"/>
        <v>1144161.22</v>
      </c>
      <c r="I3" s="78"/>
      <c r="J3" s="78"/>
      <c r="K3" s="208">
        <f t="shared" si="0"/>
        <v>10534.499999999998</v>
      </c>
      <c r="L3" s="208">
        <f t="shared" si="0"/>
        <v>1417561.72</v>
      </c>
      <c r="M3" s="78"/>
      <c r="N3" s="78"/>
      <c r="O3" s="208">
        <f t="shared" si="0"/>
        <v>10957.290000000003</v>
      </c>
      <c r="P3" s="208">
        <f t="shared" si="0"/>
        <v>1285826.29</v>
      </c>
      <c r="Q3" s="79">
        <f>IF(L3=0,0,P3/L3)</f>
        <v>0.90706899873114522</v>
      </c>
      <c r="R3" s="209">
        <f>IF(O3=0,0,P3/O3)</f>
        <v>117.34893299346825</v>
      </c>
    </row>
    <row r="4" spans="1:18" ht="14.4" customHeight="1" x14ac:dyDescent="0.3">
      <c r="A4" s="607" t="s">
        <v>303</v>
      </c>
      <c r="B4" s="607" t="s">
        <v>119</v>
      </c>
      <c r="C4" s="615" t="s">
        <v>0</v>
      </c>
      <c r="D4" s="609" t="s">
        <v>120</v>
      </c>
      <c r="E4" s="614" t="s">
        <v>90</v>
      </c>
      <c r="F4" s="610" t="s">
        <v>81</v>
      </c>
      <c r="G4" s="611">
        <v>2015</v>
      </c>
      <c r="H4" s="612"/>
      <c r="I4" s="206"/>
      <c r="J4" s="206"/>
      <c r="K4" s="611">
        <v>2016</v>
      </c>
      <c r="L4" s="612"/>
      <c r="M4" s="206"/>
      <c r="N4" s="206"/>
      <c r="O4" s="611">
        <v>2017</v>
      </c>
      <c r="P4" s="612"/>
      <c r="Q4" s="613" t="s">
        <v>2</v>
      </c>
      <c r="R4" s="608" t="s">
        <v>122</v>
      </c>
    </row>
    <row r="5" spans="1:18" ht="14.4" customHeight="1" thickBot="1" x14ac:dyDescent="0.35">
      <c r="A5" s="847"/>
      <c r="B5" s="847"/>
      <c r="C5" s="848"/>
      <c r="D5" s="849"/>
      <c r="E5" s="850"/>
      <c r="F5" s="851"/>
      <c r="G5" s="852" t="s">
        <v>91</v>
      </c>
      <c r="H5" s="853" t="s">
        <v>14</v>
      </c>
      <c r="I5" s="854"/>
      <c r="J5" s="854"/>
      <c r="K5" s="852" t="s">
        <v>91</v>
      </c>
      <c r="L5" s="853" t="s">
        <v>14</v>
      </c>
      <c r="M5" s="854"/>
      <c r="N5" s="854"/>
      <c r="O5" s="852" t="s">
        <v>91</v>
      </c>
      <c r="P5" s="853" t="s">
        <v>14</v>
      </c>
      <c r="Q5" s="855"/>
      <c r="R5" s="856"/>
    </row>
    <row r="6" spans="1:18" ht="14.4" customHeight="1" x14ac:dyDescent="0.3">
      <c r="A6" s="798" t="s">
        <v>4869</v>
      </c>
      <c r="B6" s="799" t="s">
        <v>4870</v>
      </c>
      <c r="C6" s="799" t="s">
        <v>577</v>
      </c>
      <c r="D6" s="799" t="s">
        <v>4871</v>
      </c>
      <c r="E6" s="799" t="s">
        <v>4872</v>
      </c>
      <c r="F6" s="799" t="s">
        <v>4873</v>
      </c>
      <c r="G6" s="225">
        <v>4.0999999999999996</v>
      </c>
      <c r="H6" s="225">
        <v>619.30000000000007</v>
      </c>
      <c r="I6" s="799">
        <v>0.83699368842156452</v>
      </c>
      <c r="J6" s="799">
        <v>151.04878048780492</v>
      </c>
      <c r="K6" s="225">
        <v>4.9000000000000004</v>
      </c>
      <c r="L6" s="225">
        <v>739.91000000000031</v>
      </c>
      <c r="M6" s="799">
        <v>1</v>
      </c>
      <c r="N6" s="799">
        <v>151.00204081632657</v>
      </c>
      <c r="O6" s="225">
        <v>5.4000000000000012</v>
      </c>
      <c r="P6" s="225">
        <v>815.5600000000004</v>
      </c>
      <c r="Q6" s="804">
        <v>1.1022421645875851</v>
      </c>
      <c r="R6" s="812">
        <v>151.02962962962968</v>
      </c>
    </row>
    <row r="7" spans="1:18" ht="14.4" customHeight="1" x14ac:dyDescent="0.3">
      <c r="A7" s="723" t="s">
        <v>4869</v>
      </c>
      <c r="B7" s="724" t="s">
        <v>4870</v>
      </c>
      <c r="C7" s="724" t="s">
        <v>577</v>
      </c>
      <c r="D7" s="724" t="s">
        <v>4871</v>
      </c>
      <c r="E7" s="724" t="s">
        <v>4874</v>
      </c>
      <c r="F7" s="724" t="s">
        <v>4875</v>
      </c>
      <c r="G7" s="727"/>
      <c r="H7" s="727"/>
      <c r="I7" s="724"/>
      <c r="J7" s="724"/>
      <c r="K7" s="727">
        <v>0.2</v>
      </c>
      <c r="L7" s="727">
        <v>50.71</v>
      </c>
      <c r="M7" s="724">
        <v>1</v>
      </c>
      <c r="N7" s="724">
        <v>253.54999999999998</v>
      </c>
      <c r="O7" s="727">
        <v>0.4</v>
      </c>
      <c r="P7" s="727">
        <v>101.42</v>
      </c>
      <c r="Q7" s="740">
        <v>2</v>
      </c>
      <c r="R7" s="728">
        <v>253.54999999999998</v>
      </c>
    </row>
    <row r="8" spans="1:18" ht="14.4" customHeight="1" x14ac:dyDescent="0.3">
      <c r="A8" s="723" t="s">
        <v>4869</v>
      </c>
      <c r="B8" s="724" t="s">
        <v>4870</v>
      </c>
      <c r="C8" s="724" t="s">
        <v>577</v>
      </c>
      <c r="D8" s="724" t="s">
        <v>4871</v>
      </c>
      <c r="E8" s="724" t="s">
        <v>4876</v>
      </c>
      <c r="F8" s="724" t="s">
        <v>2265</v>
      </c>
      <c r="G8" s="727"/>
      <c r="H8" s="727"/>
      <c r="I8" s="724"/>
      <c r="J8" s="724"/>
      <c r="K8" s="727">
        <v>0.1</v>
      </c>
      <c r="L8" s="727">
        <v>6.14</v>
      </c>
      <c r="M8" s="724">
        <v>1</v>
      </c>
      <c r="N8" s="724">
        <v>61.399999999999991</v>
      </c>
      <c r="O8" s="727">
        <v>0.1</v>
      </c>
      <c r="P8" s="727">
        <v>6.14</v>
      </c>
      <c r="Q8" s="740">
        <v>1</v>
      </c>
      <c r="R8" s="728">
        <v>61.399999999999991</v>
      </c>
    </row>
    <row r="9" spans="1:18" ht="14.4" customHeight="1" x14ac:dyDescent="0.3">
      <c r="A9" s="723" t="s">
        <v>4869</v>
      </c>
      <c r="B9" s="724" t="s">
        <v>4870</v>
      </c>
      <c r="C9" s="724" t="s">
        <v>577</v>
      </c>
      <c r="D9" s="724" t="s">
        <v>4871</v>
      </c>
      <c r="E9" s="724" t="s">
        <v>4877</v>
      </c>
      <c r="F9" s="724" t="s">
        <v>4878</v>
      </c>
      <c r="G9" s="727">
        <v>0.1</v>
      </c>
      <c r="H9" s="727">
        <v>9.3800000000000008</v>
      </c>
      <c r="I9" s="724"/>
      <c r="J9" s="724">
        <v>93.8</v>
      </c>
      <c r="K9" s="727"/>
      <c r="L9" s="727"/>
      <c r="M9" s="724"/>
      <c r="N9" s="724"/>
      <c r="O9" s="727"/>
      <c r="P9" s="727"/>
      <c r="Q9" s="740"/>
      <c r="R9" s="728"/>
    </row>
    <row r="10" spans="1:18" ht="14.4" customHeight="1" x14ac:dyDescent="0.3">
      <c r="A10" s="723" t="s">
        <v>4869</v>
      </c>
      <c r="B10" s="724" t="s">
        <v>4870</v>
      </c>
      <c r="C10" s="724" t="s">
        <v>577</v>
      </c>
      <c r="D10" s="724" t="s">
        <v>4871</v>
      </c>
      <c r="E10" s="724" t="s">
        <v>4879</v>
      </c>
      <c r="F10" s="724" t="s">
        <v>4880</v>
      </c>
      <c r="G10" s="727">
        <v>5</v>
      </c>
      <c r="H10" s="727">
        <v>257.02999999999997</v>
      </c>
      <c r="I10" s="724">
        <v>1.1361948545663512</v>
      </c>
      <c r="J10" s="724">
        <v>51.405999999999992</v>
      </c>
      <c r="K10" s="727">
        <v>4.4000000000000004</v>
      </c>
      <c r="L10" s="727">
        <v>226.22</v>
      </c>
      <c r="M10" s="724">
        <v>1</v>
      </c>
      <c r="N10" s="724">
        <v>51.413636363636357</v>
      </c>
      <c r="O10" s="727">
        <v>2.0999999999999996</v>
      </c>
      <c r="P10" s="727">
        <v>114.35</v>
      </c>
      <c r="Q10" s="740">
        <v>0.5054813897975422</v>
      </c>
      <c r="R10" s="728">
        <v>54.452380952380956</v>
      </c>
    </row>
    <row r="11" spans="1:18" ht="14.4" customHeight="1" x14ac:dyDescent="0.3">
      <c r="A11" s="723" t="s">
        <v>4869</v>
      </c>
      <c r="B11" s="724" t="s">
        <v>4870</v>
      </c>
      <c r="C11" s="724" t="s">
        <v>577</v>
      </c>
      <c r="D11" s="724" t="s">
        <v>4871</v>
      </c>
      <c r="E11" s="724" t="s">
        <v>4881</v>
      </c>
      <c r="F11" s="724" t="s">
        <v>2096</v>
      </c>
      <c r="G11" s="727"/>
      <c r="H11" s="727"/>
      <c r="I11" s="724"/>
      <c r="J11" s="724"/>
      <c r="K11" s="727">
        <v>3.2</v>
      </c>
      <c r="L11" s="727">
        <v>221.92000000000002</v>
      </c>
      <c r="M11" s="724">
        <v>1</v>
      </c>
      <c r="N11" s="724">
        <v>69.349999999999994</v>
      </c>
      <c r="O11" s="727">
        <v>2.4</v>
      </c>
      <c r="P11" s="727">
        <v>166.44</v>
      </c>
      <c r="Q11" s="740">
        <v>0.74999999999999989</v>
      </c>
      <c r="R11" s="728">
        <v>69.350000000000009</v>
      </c>
    </row>
    <row r="12" spans="1:18" ht="14.4" customHeight="1" x14ac:dyDescent="0.3">
      <c r="A12" s="723" t="s">
        <v>4869</v>
      </c>
      <c r="B12" s="724" t="s">
        <v>4870</v>
      </c>
      <c r="C12" s="724" t="s">
        <v>577</v>
      </c>
      <c r="D12" s="724" t="s">
        <v>4871</v>
      </c>
      <c r="E12" s="724" t="s">
        <v>4882</v>
      </c>
      <c r="F12" s="724" t="s">
        <v>1916</v>
      </c>
      <c r="G12" s="727"/>
      <c r="H12" s="727"/>
      <c r="I12" s="724"/>
      <c r="J12" s="724"/>
      <c r="K12" s="727"/>
      <c r="L12" s="727"/>
      <c r="M12" s="724"/>
      <c r="N12" s="724"/>
      <c r="O12" s="727">
        <v>0.4</v>
      </c>
      <c r="P12" s="727">
        <v>84.02</v>
      </c>
      <c r="Q12" s="740"/>
      <c r="R12" s="728">
        <v>210.04999999999998</v>
      </c>
    </row>
    <row r="13" spans="1:18" ht="14.4" customHeight="1" x14ac:dyDescent="0.3">
      <c r="A13" s="723" t="s">
        <v>4869</v>
      </c>
      <c r="B13" s="724" t="s">
        <v>4870</v>
      </c>
      <c r="C13" s="724" t="s">
        <v>577</v>
      </c>
      <c r="D13" s="724" t="s">
        <v>4883</v>
      </c>
      <c r="E13" s="724" t="s">
        <v>4884</v>
      </c>
      <c r="F13" s="724" t="s">
        <v>4885</v>
      </c>
      <c r="G13" s="727">
        <v>38</v>
      </c>
      <c r="H13" s="727">
        <v>6186.4</v>
      </c>
      <c r="I13" s="724">
        <v>1.0555555555555554</v>
      </c>
      <c r="J13" s="724">
        <v>162.79999999999998</v>
      </c>
      <c r="K13" s="727">
        <v>36</v>
      </c>
      <c r="L13" s="727">
        <v>5860.8</v>
      </c>
      <c r="M13" s="724">
        <v>1</v>
      </c>
      <c r="N13" s="724">
        <v>162.80000000000001</v>
      </c>
      <c r="O13" s="727">
        <v>34</v>
      </c>
      <c r="P13" s="727">
        <v>5535.2000000000007</v>
      </c>
      <c r="Q13" s="740">
        <v>0.94444444444444453</v>
      </c>
      <c r="R13" s="728">
        <v>162.80000000000001</v>
      </c>
    </row>
    <row r="14" spans="1:18" ht="14.4" customHeight="1" x14ac:dyDescent="0.3">
      <c r="A14" s="723" t="s">
        <v>4869</v>
      </c>
      <c r="B14" s="724" t="s">
        <v>4870</v>
      </c>
      <c r="C14" s="724" t="s">
        <v>577</v>
      </c>
      <c r="D14" s="724" t="s">
        <v>4886</v>
      </c>
      <c r="E14" s="724" t="s">
        <v>4887</v>
      </c>
      <c r="F14" s="724" t="s">
        <v>4888</v>
      </c>
      <c r="G14" s="727"/>
      <c r="H14" s="727"/>
      <c r="I14" s="724"/>
      <c r="J14" s="724"/>
      <c r="K14" s="727"/>
      <c r="L14" s="727"/>
      <c r="M14" s="724"/>
      <c r="N14" s="724"/>
      <c r="O14" s="727">
        <v>1</v>
      </c>
      <c r="P14" s="727">
        <v>300</v>
      </c>
      <c r="Q14" s="740"/>
      <c r="R14" s="728">
        <v>300</v>
      </c>
    </row>
    <row r="15" spans="1:18" ht="14.4" customHeight="1" x14ac:dyDescent="0.3">
      <c r="A15" s="723" t="s">
        <v>4869</v>
      </c>
      <c r="B15" s="724" t="s">
        <v>4870</v>
      </c>
      <c r="C15" s="724" t="s">
        <v>577</v>
      </c>
      <c r="D15" s="724" t="s">
        <v>4886</v>
      </c>
      <c r="E15" s="724" t="s">
        <v>4889</v>
      </c>
      <c r="F15" s="724" t="s">
        <v>4890</v>
      </c>
      <c r="G15" s="727">
        <v>1</v>
      </c>
      <c r="H15" s="727">
        <v>144</v>
      </c>
      <c r="I15" s="724">
        <v>0.1095890410958904</v>
      </c>
      <c r="J15" s="724">
        <v>144</v>
      </c>
      <c r="K15" s="727">
        <v>9</v>
      </c>
      <c r="L15" s="727">
        <v>1314</v>
      </c>
      <c r="M15" s="724">
        <v>1</v>
      </c>
      <c r="N15" s="724">
        <v>146</v>
      </c>
      <c r="O15" s="727">
        <v>1</v>
      </c>
      <c r="P15" s="727">
        <v>147</v>
      </c>
      <c r="Q15" s="740">
        <v>0.11187214611872145</v>
      </c>
      <c r="R15" s="728">
        <v>147</v>
      </c>
    </row>
    <row r="16" spans="1:18" ht="14.4" customHeight="1" x14ac:dyDescent="0.3">
      <c r="A16" s="723" t="s">
        <v>4869</v>
      </c>
      <c r="B16" s="724" t="s">
        <v>4870</v>
      </c>
      <c r="C16" s="724" t="s">
        <v>577</v>
      </c>
      <c r="D16" s="724" t="s">
        <v>4886</v>
      </c>
      <c r="E16" s="724" t="s">
        <v>4891</v>
      </c>
      <c r="F16" s="724" t="s">
        <v>4892</v>
      </c>
      <c r="G16" s="727">
        <v>242</v>
      </c>
      <c r="H16" s="727">
        <v>19602</v>
      </c>
      <c r="I16" s="724">
        <v>0.34079173838209981</v>
      </c>
      <c r="J16" s="724">
        <v>81</v>
      </c>
      <c r="K16" s="727">
        <v>693</v>
      </c>
      <c r="L16" s="727">
        <v>57519</v>
      </c>
      <c r="M16" s="724">
        <v>1</v>
      </c>
      <c r="N16" s="724">
        <v>83</v>
      </c>
      <c r="O16" s="727">
        <v>538</v>
      </c>
      <c r="P16" s="727">
        <v>44654</v>
      </c>
      <c r="Q16" s="740">
        <v>0.77633477633477632</v>
      </c>
      <c r="R16" s="728">
        <v>83</v>
      </c>
    </row>
    <row r="17" spans="1:18" ht="14.4" customHeight="1" x14ac:dyDescent="0.3">
      <c r="A17" s="723" t="s">
        <v>4869</v>
      </c>
      <c r="B17" s="724" t="s">
        <v>4870</v>
      </c>
      <c r="C17" s="724" t="s">
        <v>577</v>
      </c>
      <c r="D17" s="724" t="s">
        <v>4886</v>
      </c>
      <c r="E17" s="724" t="s">
        <v>4893</v>
      </c>
      <c r="F17" s="724" t="s">
        <v>4894</v>
      </c>
      <c r="G17" s="727">
        <v>682</v>
      </c>
      <c r="H17" s="727">
        <v>23870</v>
      </c>
      <c r="I17" s="724">
        <v>1.1902862271865962</v>
      </c>
      <c r="J17" s="724">
        <v>35</v>
      </c>
      <c r="K17" s="727">
        <v>542</v>
      </c>
      <c r="L17" s="727">
        <v>20054</v>
      </c>
      <c r="M17" s="724">
        <v>1</v>
      </c>
      <c r="N17" s="724">
        <v>37</v>
      </c>
      <c r="O17" s="727">
        <v>596</v>
      </c>
      <c r="P17" s="727">
        <v>22052</v>
      </c>
      <c r="Q17" s="740">
        <v>1.0996309963099631</v>
      </c>
      <c r="R17" s="728">
        <v>37</v>
      </c>
    </row>
    <row r="18" spans="1:18" ht="14.4" customHeight="1" x14ac:dyDescent="0.3">
      <c r="A18" s="723" t="s">
        <v>4869</v>
      </c>
      <c r="B18" s="724" t="s">
        <v>4870</v>
      </c>
      <c r="C18" s="724" t="s">
        <v>577</v>
      </c>
      <c r="D18" s="724" t="s">
        <v>4886</v>
      </c>
      <c r="E18" s="724" t="s">
        <v>4895</v>
      </c>
      <c r="F18" s="724" t="s">
        <v>4896</v>
      </c>
      <c r="G18" s="727">
        <v>89</v>
      </c>
      <c r="H18" s="727">
        <v>890</v>
      </c>
      <c r="I18" s="724">
        <v>0.3531746031746032</v>
      </c>
      <c r="J18" s="724">
        <v>10</v>
      </c>
      <c r="K18" s="727">
        <v>252</v>
      </c>
      <c r="L18" s="727">
        <v>2520</v>
      </c>
      <c r="M18" s="724">
        <v>1</v>
      </c>
      <c r="N18" s="724">
        <v>10</v>
      </c>
      <c r="O18" s="727">
        <v>168</v>
      </c>
      <c r="P18" s="727">
        <v>1680</v>
      </c>
      <c r="Q18" s="740">
        <v>0.66666666666666663</v>
      </c>
      <c r="R18" s="728">
        <v>10</v>
      </c>
    </row>
    <row r="19" spans="1:18" ht="14.4" customHeight="1" x14ac:dyDescent="0.3">
      <c r="A19" s="723" t="s">
        <v>4869</v>
      </c>
      <c r="B19" s="724" t="s">
        <v>4870</v>
      </c>
      <c r="C19" s="724" t="s">
        <v>577</v>
      </c>
      <c r="D19" s="724" t="s">
        <v>4886</v>
      </c>
      <c r="E19" s="724" t="s">
        <v>4897</v>
      </c>
      <c r="F19" s="724" t="s">
        <v>4898</v>
      </c>
      <c r="G19" s="727"/>
      <c r="H19" s="727"/>
      <c r="I19" s="724"/>
      <c r="J19" s="724"/>
      <c r="K19" s="727">
        <v>3</v>
      </c>
      <c r="L19" s="727">
        <v>15</v>
      </c>
      <c r="M19" s="724">
        <v>1</v>
      </c>
      <c r="N19" s="724">
        <v>5</v>
      </c>
      <c r="O19" s="727">
        <v>3</v>
      </c>
      <c r="P19" s="727">
        <v>15</v>
      </c>
      <c r="Q19" s="740">
        <v>1</v>
      </c>
      <c r="R19" s="728">
        <v>5</v>
      </c>
    </row>
    <row r="20" spans="1:18" ht="14.4" customHeight="1" x14ac:dyDescent="0.3">
      <c r="A20" s="723" t="s">
        <v>4869</v>
      </c>
      <c r="B20" s="724" t="s">
        <v>4870</v>
      </c>
      <c r="C20" s="724" t="s">
        <v>577</v>
      </c>
      <c r="D20" s="724" t="s">
        <v>4886</v>
      </c>
      <c r="E20" s="724" t="s">
        <v>4899</v>
      </c>
      <c r="F20" s="724" t="s">
        <v>4900</v>
      </c>
      <c r="G20" s="727"/>
      <c r="H20" s="727"/>
      <c r="I20" s="724"/>
      <c r="J20" s="724"/>
      <c r="K20" s="727"/>
      <c r="L20" s="727"/>
      <c r="M20" s="724"/>
      <c r="N20" s="724"/>
      <c r="O20" s="727">
        <v>1</v>
      </c>
      <c r="P20" s="727">
        <v>5</v>
      </c>
      <c r="Q20" s="740"/>
      <c r="R20" s="728">
        <v>5</v>
      </c>
    </row>
    <row r="21" spans="1:18" ht="14.4" customHeight="1" x14ac:dyDescent="0.3">
      <c r="A21" s="723" t="s">
        <v>4869</v>
      </c>
      <c r="B21" s="724" t="s">
        <v>4870</v>
      </c>
      <c r="C21" s="724" t="s">
        <v>577</v>
      </c>
      <c r="D21" s="724" t="s">
        <v>4886</v>
      </c>
      <c r="E21" s="724" t="s">
        <v>4901</v>
      </c>
      <c r="F21" s="724" t="s">
        <v>4902</v>
      </c>
      <c r="G21" s="727">
        <v>8</v>
      </c>
      <c r="H21" s="727">
        <v>672</v>
      </c>
      <c r="I21" s="724">
        <v>2.5454545454545454</v>
      </c>
      <c r="J21" s="724">
        <v>84</v>
      </c>
      <c r="K21" s="727">
        <v>3</v>
      </c>
      <c r="L21" s="727">
        <v>264</v>
      </c>
      <c r="M21" s="724">
        <v>1</v>
      </c>
      <c r="N21" s="724">
        <v>88</v>
      </c>
      <c r="O21" s="727">
        <v>6</v>
      </c>
      <c r="P21" s="727">
        <v>528</v>
      </c>
      <c r="Q21" s="740">
        <v>2</v>
      </c>
      <c r="R21" s="728">
        <v>88</v>
      </c>
    </row>
    <row r="22" spans="1:18" ht="14.4" customHeight="1" x14ac:dyDescent="0.3">
      <c r="A22" s="723" t="s">
        <v>4869</v>
      </c>
      <c r="B22" s="724" t="s">
        <v>4870</v>
      </c>
      <c r="C22" s="724" t="s">
        <v>577</v>
      </c>
      <c r="D22" s="724" t="s">
        <v>4886</v>
      </c>
      <c r="E22" s="724" t="s">
        <v>4903</v>
      </c>
      <c r="F22" s="724" t="s">
        <v>4904</v>
      </c>
      <c r="G22" s="727">
        <v>32</v>
      </c>
      <c r="H22" s="727">
        <v>19744</v>
      </c>
      <c r="I22" s="724">
        <v>0.68129744651483781</v>
      </c>
      <c r="J22" s="724">
        <v>617</v>
      </c>
      <c r="K22" s="727">
        <v>46</v>
      </c>
      <c r="L22" s="727">
        <v>28980</v>
      </c>
      <c r="M22" s="724">
        <v>1</v>
      </c>
      <c r="N22" s="724">
        <v>630</v>
      </c>
      <c r="O22" s="727">
        <v>46</v>
      </c>
      <c r="P22" s="727">
        <v>28980</v>
      </c>
      <c r="Q22" s="740">
        <v>1</v>
      </c>
      <c r="R22" s="728">
        <v>630</v>
      </c>
    </row>
    <row r="23" spans="1:18" ht="14.4" customHeight="1" x14ac:dyDescent="0.3">
      <c r="A23" s="723" t="s">
        <v>4869</v>
      </c>
      <c r="B23" s="724" t="s">
        <v>4870</v>
      </c>
      <c r="C23" s="724" t="s">
        <v>577</v>
      </c>
      <c r="D23" s="724" t="s">
        <v>4886</v>
      </c>
      <c r="E23" s="724" t="s">
        <v>4905</v>
      </c>
      <c r="F23" s="724" t="s">
        <v>4906</v>
      </c>
      <c r="G23" s="727">
        <v>25</v>
      </c>
      <c r="H23" s="727">
        <v>9700</v>
      </c>
      <c r="I23" s="724">
        <v>0.82482993197278909</v>
      </c>
      <c r="J23" s="724">
        <v>388</v>
      </c>
      <c r="K23" s="727">
        <v>30</v>
      </c>
      <c r="L23" s="727">
        <v>11760</v>
      </c>
      <c r="M23" s="724">
        <v>1</v>
      </c>
      <c r="N23" s="724">
        <v>392</v>
      </c>
      <c r="O23" s="727">
        <v>37</v>
      </c>
      <c r="P23" s="727">
        <v>14504</v>
      </c>
      <c r="Q23" s="740">
        <v>1.2333333333333334</v>
      </c>
      <c r="R23" s="728">
        <v>392</v>
      </c>
    </row>
    <row r="24" spans="1:18" ht="14.4" customHeight="1" x14ac:dyDescent="0.3">
      <c r="A24" s="723" t="s">
        <v>4869</v>
      </c>
      <c r="B24" s="724" t="s">
        <v>4870</v>
      </c>
      <c r="C24" s="724" t="s">
        <v>577</v>
      </c>
      <c r="D24" s="724" t="s">
        <v>4886</v>
      </c>
      <c r="E24" s="724" t="s">
        <v>4907</v>
      </c>
      <c r="F24" s="724" t="s">
        <v>4908</v>
      </c>
      <c r="G24" s="727">
        <v>29</v>
      </c>
      <c r="H24" s="727">
        <v>1131</v>
      </c>
      <c r="I24" s="724">
        <v>0.57999999999999996</v>
      </c>
      <c r="J24" s="724">
        <v>39</v>
      </c>
      <c r="K24" s="727">
        <v>50</v>
      </c>
      <c r="L24" s="727">
        <v>1950</v>
      </c>
      <c r="M24" s="724">
        <v>1</v>
      </c>
      <c r="N24" s="724">
        <v>39</v>
      </c>
      <c r="O24" s="727">
        <v>45</v>
      </c>
      <c r="P24" s="727">
        <v>1755</v>
      </c>
      <c r="Q24" s="740">
        <v>0.9</v>
      </c>
      <c r="R24" s="728">
        <v>39</v>
      </c>
    </row>
    <row r="25" spans="1:18" ht="14.4" customHeight="1" x14ac:dyDescent="0.3">
      <c r="A25" s="723" t="s">
        <v>4869</v>
      </c>
      <c r="B25" s="724" t="s">
        <v>4870</v>
      </c>
      <c r="C25" s="724" t="s">
        <v>577</v>
      </c>
      <c r="D25" s="724" t="s">
        <v>4886</v>
      </c>
      <c r="E25" s="724" t="s">
        <v>4909</v>
      </c>
      <c r="F25" s="724" t="s">
        <v>4910</v>
      </c>
      <c r="G25" s="727">
        <v>5</v>
      </c>
      <c r="H25" s="727">
        <v>22145</v>
      </c>
      <c r="I25" s="724">
        <v>0.99707339036470055</v>
      </c>
      <c r="J25" s="724">
        <v>4429</v>
      </c>
      <c r="K25" s="727">
        <v>5</v>
      </c>
      <c r="L25" s="727">
        <v>22210</v>
      </c>
      <c r="M25" s="724">
        <v>1</v>
      </c>
      <c r="N25" s="724">
        <v>4442</v>
      </c>
      <c r="O25" s="727">
        <v>3</v>
      </c>
      <c r="P25" s="727">
        <v>13326</v>
      </c>
      <c r="Q25" s="740">
        <v>0.6</v>
      </c>
      <c r="R25" s="728">
        <v>4442</v>
      </c>
    </row>
    <row r="26" spans="1:18" ht="14.4" customHeight="1" x14ac:dyDescent="0.3">
      <c r="A26" s="723" t="s">
        <v>4869</v>
      </c>
      <c r="B26" s="724" t="s">
        <v>4870</v>
      </c>
      <c r="C26" s="724" t="s">
        <v>577</v>
      </c>
      <c r="D26" s="724" t="s">
        <v>4886</v>
      </c>
      <c r="E26" s="724" t="s">
        <v>4911</v>
      </c>
      <c r="F26" s="724" t="s">
        <v>4912</v>
      </c>
      <c r="G26" s="727">
        <v>1</v>
      </c>
      <c r="H26" s="727">
        <v>695</v>
      </c>
      <c r="I26" s="724"/>
      <c r="J26" s="724">
        <v>695</v>
      </c>
      <c r="K26" s="727"/>
      <c r="L26" s="727"/>
      <c r="M26" s="724"/>
      <c r="N26" s="724"/>
      <c r="O26" s="727"/>
      <c r="P26" s="727"/>
      <c r="Q26" s="740"/>
      <c r="R26" s="728"/>
    </row>
    <row r="27" spans="1:18" ht="14.4" customHeight="1" x14ac:dyDescent="0.3">
      <c r="A27" s="723" t="s">
        <v>4869</v>
      </c>
      <c r="B27" s="724" t="s">
        <v>4870</v>
      </c>
      <c r="C27" s="724" t="s">
        <v>577</v>
      </c>
      <c r="D27" s="724" t="s">
        <v>4886</v>
      </c>
      <c r="E27" s="724" t="s">
        <v>4913</v>
      </c>
      <c r="F27" s="724" t="s">
        <v>4914</v>
      </c>
      <c r="G27" s="727">
        <v>871</v>
      </c>
      <c r="H27" s="727">
        <v>204685</v>
      </c>
      <c r="I27" s="724">
        <v>0.77150244810728708</v>
      </c>
      <c r="J27" s="724">
        <v>235</v>
      </c>
      <c r="K27" s="727">
        <v>1057</v>
      </c>
      <c r="L27" s="727">
        <v>265307</v>
      </c>
      <c r="M27" s="724">
        <v>1</v>
      </c>
      <c r="N27" s="724">
        <v>251</v>
      </c>
      <c r="O27" s="727">
        <v>1035</v>
      </c>
      <c r="P27" s="727">
        <v>259785</v>
      </c>
      <c r="Q27" s="740">
        <v>0.97918637653736995</v>
      </c>
      <c r="R27" s="728">
        <v>251</v>
      </c>
    </row>
    <row r="28" spans="1:18" ht="14.4" customHeight="1" x14ac:dyDescent="0.3">
      <c r="A28" s="723" t="s">
        <v>4869</v>
      </c>
      <c r="B28" s="724" t="s">
        <v>4870</v>
      </c>
      <c r="C28" s="724" t="s">
        <v>577</v>
      </c>
      <c r="D28" s="724" t="s">
        <v>4886</v>
      </c>
      <c r="E28" s="724" t="s">
        <v>4915</v>
      </c>
      <c r="F28" s="724" t="s">
        <v>4916</v>
      </c>
      <c r="G28" s="727">
        <v>2433</v>
      </c>
      <c r="H28" s="727">
        <v>287094</v>
      </c>
      <c r="I28" s="724">
        <v>0.81872936023133647</v>
      </c>
      <c r="J28" s="724">
        <v>118</v>
      </c>
      <c r="K28" s="727">
        <v>2783</v>
      </c>
      <c r="L28" s="727">
        <v>350658</v>
      </c>
      <c r="M28" s="724">
        <v>1</v>
      </c>
      <c r="N28" s="724">
        <v>126</v>
      </c>
      <c r="O28" s="727">
        <v>2739</v>
      </c>
      <c r="P28" s="727">
        <v>345114</v>
      </c>
      <c r="Q28" s="740">
        <v>0.98418972332015808</v>
      </c>
      <c r="R28" s="728">
        <v>126</v>
      </c>
    </row>
    <row r="29" spans="1:18" ht="14.4" customHeight="1" x14ac:dyDescent="0.3">
      <c r="A29" s="723" t="s">
        <v>4869</v>
      </c>
      <c r="B29" s="724" t="s">
        <v>4870</v>
      </c>
      <c r="C29" s="724" t="s">
        <v>577</v>
      </c>
      <c r="D29" s="724" t="s">
        <v>4886</v>
      </c>
      <c r="E29" s="724" t="s">
        <v>4917</v>
      </c>
      <c r="F29" s="724" t="s">
        <v>4918</v>
      </c>
      <c r="G29" s="727">
        <v>6</v>
      </c>
      <c r="H29" s="727">
        <v>4152</v>
      </c>
      <c r="I29" s="724">
        <v>0.82725642558278545</v>
      </c>
      <c r="J29" s="724">
        <v>692</v>
      </c>
      <c r="K29" s="727">
        <v>7</v>
      </c>
      <c r="L29" s="727">
        <v>5019</v>
      </c>
      <c r="M29" s="724">
        <v>1</v>
      </c>
      <c r="N29" s="724">
        <v>717</v>
      </c>
      <c r="O29" s="727"/>
      <c r="P29" s="727"/>
      <c r="Q29" s="740"/>
      <c r="R29" s="728"/>
    </row>
    <row r="30" spans="1:18" ht="14.4" customHeight="1" x14ac:dyDescent="0.3">
      <c r="A30" s="723" t="s">
        <v>4869</v>
      </c>
      <c r="B30" s="724" t="s">
        <v>4870</v>
      </c>
      <c r="C30" s="724" t="s">
        <v>577</v>
      </c>
      <c r="D30" s="724" t="s">
        <v>4886</v>
      </c>
      <c r="E30" s="724" t="s">
        <v>4919</v>
      </c>
      <c r="F30" s="724" t="s">
        <v>4920</v>
      </c>
      <c r="G30" s="727"/>
      <c r="H30" s="727"/>
      <c r="I30" s="724"/>
      <c r="J30" s="724"/>
      <c r="K30" s="727"/>
      <c r="L30" s="727"/>
      <c r="M30" s="724"/>
      <c r="N30" s="724"/>
      <c r="O30" s="727">
        <v>4</v>
      </c>
      <c r="P30" s="727">
        <v>796</v>
      </c>
      <c r="Q30" s="740"/>
      <c r="R30" s="728">
        <v>199</v>
      </c>
    </row>
    <row r="31" spans="1:18" ht="14.4" customHeight="1" x14ac:dyDescent="0.3">
      <c r="A31" s="723" t="s">
        <v>4869</v>
      </c>
      <c r="B31" s="724" t="s">
        <v>4870</v>
      </c>
      <c r="C31" s="724" t="s">
        <v>577</v>
      </c>
      <c r="D31" s="724" t="s">
        <v>4886</v>
      </c>
      <c r="E31" s="724" t="s">
        <v>4921</v>
      </c>
      <c r="F31" s="724" t="s">
        <v>4922</v>
      </c>
      <c r="G31" s="727">
        <v>1</v>
      </c>
      <c r="H31" s="727">
        <v>486</v>
      </c>
      <c r="I31" s="724">
        <v>0.48599999999999999</v>
      </c>
      <c r="J31" s="724">
        <v>486</v>
      </c>
      <c r="K31" s="727">
        <v>2</v>
      </c>
      <c r="L31" s="727">
        <v>1000</v>
      </c>
      <c r="M31" s="724">
        <v>1</v>
      </c>
      <c r="N31" s="724">
        <v>500</v>
      </c>
      <c r="O31" s="727"/>
      <c r="P31" s="727"/>
      <c r="Q31" s="740"/>
      <c r="R31" s="728"/>
    </row>
    <row r="32" spans="1:18" ht="14.4" customHeight="1" x14ac:dyDescent="0.3">
      <c r="A32" s="723" t="s">
        <v>4869</v>
      </c>
      <c r="B32" s="724" t="s">
        <v>4870</v>
      </c>
      <c r="C32" s="724" t="s">
        <v>577</v>
      </c>
      <c r="D32" s="724" t="s">
        <v>4886</v>
      </c>
      <c r="E32" s="724" t="s">
        <v>4923</v>
      </c>
      <c r="F32" s="724" t="s">
        <v>4924</v>
      </c>
      <c r="G32" s="727">
        <v>24</v>
      </c>
      <c r="H32" s="727">
        <v>15984</v>
      </c>
      <c r="I32" s="724">
        <v>1.120976225541763</v>
      </c>
      <c r="J32" s="724">
        <v>666</v>
      </c>
      <c r="K32" s="727">
        <v>21</v>
      </c>
      <c r="L32" s="727">
        <v>14259</v>
      </c>
      <c r="M32" s="724">
        <v>1</v>
      </c>
      <c r="N32" s="724">
        <v>679</v>
      </c>
      <c r="O32" s="727">
        <v>25</v>
      </c>
      <c r="P32" s="727">
        <v>16975</v>
      </c>
      <c r="Q32" s="740">
        <v>1.1904761904761905</v>
      </c>
      <c r="R32" s="728">
        <v>679</v>
      </c>
    </row>
    <row r="33" spans="1:18" ht="14.4" customHeight="1" x14ac:dyDescent="0.3">
      <c r="A33" s="723" t="s">
        <v>4869</v>
      </c>
      <c r="B33" s="724" t="s">
        <v>4870</v>
      </c>
      <c r="C33" s="724" t="s">
        <v>577</v>
      </c>
      <c r="D33" s="724" t="s">
        <v>4886</v>
      </c>
      <c r="E33" s="724" t="s">
        <v>4925</v>
      </c>
      <c r="F33" s="724" t="s">
        <v>4926</v>
      </c>
      <c r="G33" s="727">
        <v>2</v>
      </c>
      <c r="H33" s="727">
        <v>2004</v>
      </c>
      <c r="I33" s="724">
        <v>1.9513145082765335</v>
      </c>
      <c r="J33" s="724">
        <v>1002</v>
      </c>
      <c r="K33" s="727">
        <v>1</v>
      </c>
      <c r="L33" s="727">
        <v>1027</v>
      </c>
      <c r="M33" s="724">
        <v>1</v>
      </c>
      <c r="N33" s="724">
        <v>1027</v>
      </c>
      <c r="O33" s="727">
        <v>5</v>
      </c>
      <c r="P33" s="727">
        <v>5140</v>
      </c>
      <c r="Q33" s="740">
        <v>5.0048685491723468</v>
      </c>
      <c r="R33" s="728">
        <v>1028</v>
      </c>
    </row>
    <row r="34" spans="1:18" ht="14.4" customHeight="1" x14ac:dyDescent="0.3">
      <c r="A34" s="723" t="s">
        <v>4869</v>
      </c>
      <c r="B34" s="724" t="s">
        <v>4870</v>
      </c>
      <c r="C34" s="724" t="s">
        <v>577</v>
      </c>
      <c r="D34" s="724" t="s">
        <v>4886</v>
      </c>
      <c r="E34" s="724" t="s">
        <v>4927</v>
      </c>
      <c r="F34" s="724" t="s">
        <v>4928</v>
      </c>
      <c r="G34" s="727">
        <v>3260</v>
      </c>
      <c r="H34" s="727">
        <v>0</v>
      </c>
      <c r="I34" s="724">
        <v>0</v>
      </c>
      <c r="J34" s="724">
        <v>0</v>
      </c>
      <c r="K34" s="727">
        <v>2433</v>
      </c>
      <c r="L34" s="727">
        <v>81100.029999999984</v>
      </c>
      <c r="M34" s="724">
        <v>1</v>
      </c>
      <c r="N34" s="724">
        <v>33.333345663789551</v>
      </c>
      <c r="O34" s="727">
        <v>3705</v>
      </c>
      <c r="P34" s="727">
        <v>123499.89000000006</v>
      </c>
      <c r="Q34" s="740">
        <v>1.5228094243614962</v>
      </c>
      <c r="R34" s="728">
        <v>33.333303643724712</v>
      </c>
    </row>
    <row r="35" spans="1:18" ht="14.4" customHeight="1" x14ac:dyDescent="0.3">
      <c r="A35" s="723" t="s">
        <v>4869</v>
      </c>
      <c r="B35" s="724" t="s">
        <v>4870</v>
      </c>
      <c r="C35" s="724" t="s">
        <v>577</v>
      </c>
      <c r="D35" s="724" t="s">
        <v>4886</v>
      </c>
      <c r="E35" s="724" t="s">
        <v>4929</v>
      </c>
      <c r="F35" s="724" t="s">
        <v>4930</v>
      </c>
      <c r="G35" s="727">
        <v>34</v>
      </c>
      <c r="H35" s="727">
        <v>32504</v>
      </c>
      <c r="I35" s="724">
        <v>1.2756671899529042</v>
      </c>
      <c r="J35" s="724">
        <v>956</v>
      </c>
      <c r="K35" s="727">
        <v>26</v>
      </c>
      <c r="L35" s="727">
        <v>25480</v>
      </c>
      <c r="M35" s="724">
        <v>1</v>
      </c>
      <c r="N35" s="724">
        <v>980</v>
      </c>
      <c r="O35" s="727">
        <v>16</v>
      </c>
      <c r="P35" s="727">
        <v>15680</v>
      </c>
      <c r="Q35" s="740">
        <v>0.61538461538461542</v>
      </c>
      <c r="R35" s="728">
        <v>980</v>
      </c>
    </row>
    <row r="36" spans="1:18" ht="14.4" customHeight="1" x14ac:dyDescent="0.3">
      <c r="A36" s="723" t="s">
        <v>4869</v>
      </c>
      <c r="B36" s="724" t="s">
        <v>4870</v>
      </c>
      <c r="C36" s="724" t="s">
        <v>577</v>
      </c>
      <c r="D36" s="724" t="s">
        <v>4886</v>
      </c>
      <c r="E36" s="724" t="s">
        <v>4931</v>
      </c>
      <c r="F36" s="724" t="s">
        <v>4932</v>
      </c>
      <c r="G36" s="727">
        <v>81</v>
      </c>
      <c r="H36" s="727">
        <v>13689</v>
      </c>
      <c r="I36" s="724">
        <v>1.0902357438674737</v>
      </c>
      <c r="J36" s="724">
        <v>169</v>
      </c>
      <c r="K36" s="727">
        <v>73</v>
      </c>
      <c r="L36" s="727">
        <v>12556</v>
      </c>
      <c r="M36" s="724">
        <v>1</v>
      </c>
      <c r="N36" s="724">
        <v>172</v>
      </c>
      <c r="O36" s="727">
        <v>44</v>
      </c>
      <c r="P36" s="727">
        <v>7568</v>
      </c>
      <c r="Q36" s="740">
        <v>0.60273972602739723</v>
      </c>
      <c r="R36" s="728">
        <v>172</v>
      </c>
    </row>
    <row r="37" spans="1:18" ht="14.4" customHeight="1" x14ac:dyDescent="0.3">
      <c r="A37" s="723" t="s">
        <v>4869</v>
      </c>
      <c r="B37" s="724" t="s">
        <v>4870</v>
      </c>
      <c r="C37" s="724" t="s">
        <v>577</v>
      </c>
      <c r="D37" s="724" t="s">
        <v>4886</v>
      </c>
      <c r="E37" s="724" t="s">
        <v>4933</v>
      </c>
      <c r="F37" s="724" t="s">
        <v>4934</v>
      </c>
      <c r="G37" s="727">
        <v>106</v>
      </c>
      <c r="H37" s="727">
        <v>3816</v>
      </c>
      <c r="I37" s="724">
        <v>0.51056997591651054</v>
      </c>
      <c r="J37" s="724">
        <v>36</v>
      </c>
      <c r="K37" s="727">
        <v>202</v>
      </c>
      <c r="L37" s="727">
        <v>7474</v>
      </c>
      <c r="M37" s="724">
        <v>1</v>
      </c>
      <c r="N37" s="724">
        <v>37</v>
      </c>
      <c r="O37" s="727">
        <v>182</v>
      </c>
      <c r="P37" s="727">
        <v>6734</v>
      </c>
      <c r="Q37" s="740">
        <v>0.90099009900990101</v>
      </c>
      <c r="R37" s="728">
        <v>37</v>
      </c>
    </row>
    <row r="38" spans="1:18" ht="14.4" customHeight="1" x14ac:dyDescent="0.3">
      <c r="A38" s="723" t="s">
        <v>4869</v>
      </c>
      <c r="B38" s="724" t="s">
        <v>4870</v>
      </c>
      <c r="C38" s="724" t="s">
        <v>577</v>
      </c>
      <c r="D38" s="724" t="s">
        <v>4886</v>
      </c>
      <c r="E38" s="724" t="s">
        <v>4935</v>
      </c>
      <c r="F38" s="724" t="s">
        <v>4936</v>
      </c>
      <c r="G38" s="727">
        <v>80</v>
      </c>
      <c r="H38" s="727">
        <v>6560</v>
      </c>
      <c r="I38" s="724">
        <v>1.1384935786185353</v>
      </c>
      <c r="J38" s="724">
        <v>82</v>
      </c>
      <c r="K38" s="727">
        <v>67</v>
      </c>
      <c r="L38" s="727">
        <v>5762</v>
      </c>
      <c r="M38" s="724">
        <v>1</v>
      </c>
      <c r="N38" s="724">
        <v>86</v>
      </c>
      <c r="O38" s="727">
        <v>60</v>
      </c>
      <c r="P38" s="727">
        <v>5160</v>
      </c>
      <c r="Q38" s="740">
        <v>0.89552238805970152</v>
      </c>
      <c r="R38" s="728">
        <v>86</v>
      </c>
    </row>
    <row r="39" spans="1:18" ht="14.4" customHeight="1" x14ac:dyDescent="0.3">
      <c r="A39" s="723" t="s">
        <v>4869</v>
      </c>
      <c r="B39" s="724" t="s">
        <v>4870</v>
      </c>
      <c r="C39" s="724" t="s">
        <v>577</v>
      </c>
      <c r="D39" s="724" t="s">
        <v>4886</v>
      </c>
      <c r="E39" s="724" t="s">
        <v>4937</v>
      </c>
      <c r="F39" s="724" t="s">
        <v>4938</v>
      </c>
      <c r="G39" s="727"/>
      <c r="H39" s="727"/>
      <c r="I39" s="724"/>
      <c r="J39" s="724"/>
      <c r="K39" s="727">
        <v>4</v>
      </c>
      <c r="L39" s="727">
        <v>128</v>
      </c>
      <c r="M39" s="724">
        <v>1</v>
      </c>
      <c r="N39" s="724">
        <v>32</v>
      </c>
      <c r="O39" s="727">
        <v>1</v>
      </c>
      <c r="P39" s="727">
        <v>32</v>
      </c>
      <c r="Q39" s="740">
        <v>0.25</v>
      </c>
      <c r="R39" s="728">
        <v>32</v>
      </c>
    </row>
    <row r="40" spans="1:18" ht="14.4" customHeight="1" x14ac:dyDescent="0.3">
      <c r="A40" s="723" t="s">
        <v>4869</v>
      </c>
      <c r="B40" s="724" t="s">
        <v>4870</v>
      </c>
      <c r="C40" s="724" t="s">
        <v>577</v>
      </c>
      <c r="D40" s="724" t="s">
        <v>4886</v>
      </c>
      <c r="E40" s="724" t="s">
        <v>4939</v>
      </c>
      <c r="F40" s="724" t="s">
        <v>4940</v>
      </c>
      <c r="G40" s="727">
        <v>5</v>
      </c>
      <c r="H40" s="727">
        <v>645</v>
      </c>
      <c r="I40" s="724">
        <v>4.9236641221374047</v>
      </c>
      <c r="J40" s="724">
        <v>129</v>
      </c>
      <c r="K40" s="727">
        <v>1</v>
      </c>
      <c r="L40" s="727">
        <v>131</v>
      </c>
      <c r="M40" s="724">
        <v>1</v>
      </c>
      <c r="N40" s="724">
        <v>131</v>
      </c>
      <c r="O40" s="727"/>
      <c r="P40" s="727"/>
      <c r="Q40" s="740"/>
      <c r="R40" s="728"/>
    </row>
    <row r="41" spans="1:18" ht="14.4" customHeight="1" x14ac:dyDescent="0.3">
      <c r="A41" s="723" t="s">
        <v>4869</v>
      </c>
      <c r="B41" s="724" t="s">
        <v>4870</v>
      </c>
      <c r="C41" s="724" t="s">
        <v>577</v>
      </c>
      <c r="D41" s="724" t="s">
        <v>4886</v>
      </c>
      <c r="E41" s="724" t="s">
        <v>4941</v>
      </c>
      <c r="F41" s="724" t="s">
        <v>4942</v>
      </c>
      <c r="G41" s="727">
        <v>21</v>
      </c>
      <c r="H41" s="727">
        <v>4410</v>
      </c>
      <c r="I41" s="724">
        <v>3.9729729729729728</v>
      </c>
      <c r="J41" s="724">
        <v>210</v>
      </c>
      <c r="K41" s="727">
        <v>5</v>
      </c>
      <c r="L41" s="727">
        <v>1110</v>
      </c>
      <c r="M41" s="724">
        <v>1</v>
      </c>
      <c r="N41" s="724">
        <v>222</v>
      </c>
      <c r="O41" s="727">
        <v>5</v>
      </c>
      <c r="P41" s="727">
        <v>1115</v>
      </c>
      <c r="Q41" s="740">
        <v>1.0045045045045045</v>
      </c>
      <c r="R41" s="728">
        <v>223</v>
      </c>
    </row>
    <row r="42" spans="1:18" ht="14.4" customHeight="1" x14ac:dyDescent="0.3">
      <c r="A42" s="723" t="s">
        <v>4869</v>
      </c>
      <c r="B42" s="724" t="s">
        <v>4870</v>
      </c>
      <c r="C42" s="724" t="s">
        <v>577</v>
      </c>
      <c r="D42" s="724" t="s">
        <v>4886</v>
      </c>
      <c r="E42" s="724" t="s">
        <v>4943</v>
      </c>
      <c r="F42" s="724" t="s">
        <v>4944</v>
      </c>
      <c r="G42" s="727">
        <v>3</v>
      </c>
      <c r="H42" s="727">
        <v>2220</v>
      </c>
      <c r="I42" s="724">
        <v>1.4741035856573705</v>
      </c>
      <c r="J42" s="724">
        <v>740</v>
      </c>
      <c r="K42" s="727">
        <v>2</v>
      </c>
      <c r="L42" s="727">
        <v>1506</v>
      </c>
      <c r="M42" s="724">
        <v>1</v>
      </c>
      <c r="N42" s="724">
        <v>753</v>
      </c>
      <c r="O42" s="727">
        <v>4</v>
      </c>
      <c r="P42" s="727">
        <v>3012</v>
      </c>
      <c r="Q42" s="740">
        <v>2</v>
      </c>
      <c r="R42" s="728">
        <v>753</v>
      </c>
    </row>
    <row r="43" spans="1:18" ht="14.4" customHeight="1" x14ac:dyDescent="0.3">
      <c r="A43" s="723" t="s">
        <v>4869</v>
      </c>
      <c r="B43" s="724" t="s">
        <v>4870</v>
      </c>
      <c r="C43" s="724" t="s">
        <v>577</v>
      </c>
      <c r="D43" s="724" t="s">
        <v>4886</v>
      </c>
      <c r="E43" s="724" t="s">
        <v>4945</v>
      </c>
      <c r="F43" s="724" t="s">
        <v>4946</v>
      </c>
      <c r="G43" s="727">
        <v>1</v>
      </c>
      <c r="H43" s="727">
        <v>436</v>
      </c>
      <c r="I43" s="724"/>
      <c r="J43" s="724">
        <v>436</v>
      </c>
      <c r="K43" s="727"/>
      <c r="L43" s="727"/>
      <c r="M43" s="724"/>
      <c r="N43" s="724"/>
      <c r="O43" s="727"/>
      <c r="P43" s="727"/>
      <c r="Q43" s="740"/>
      <c r="R43" s="728"/>
    </row>
    <row r="44" spans="1:18" ht="14.4" customHeight="1" x14ac:dyDescent="0.3">
      <c r="A44" s="723" t="s">
        <v>4869</v>
      </c>
      <c r="B44" s="724" t="s">
        <v>4870</v>
      </c>
      <c r="C44" s="724" t="s">
        <v>577</v>
      </c>
      <c r="D44" s="724" t="s">
        <v>4886</v>
      </c>
      <c r="E44" s="724" t="s">
        <v>4947</v>
      </c>
      <c r="F44" s="724" t="s">
        <v>4948</v>
      </c>
      <c r="G44" s="727">
        <v>21</v>
      </c>
      <c r="H44" s="727">
        <v>22050</v>
      </c>
      <c r="I44" s="724">
        <v>1.2201870400088539</v>
      </c>
      <c r="J44" s="724">
        <v>1050</v>
      </c>
      <c r="K44" s="727">
        <v>17</v>
      </c>
      <c r="L44" s="727">
        <v>18071</v>
      </c>
      <c r="M44" s="724">
        <v>1</v>
      </c>
      <c r="N44" s="724">
        <v>1063</v>
      </c>
      <c r="O44" s="727">
        <v>12</v>
      </c>
      <c r="P44" s="727">
        <v>12756</v>
      </c>
      <c r="Q44" s="740">
        <v>0.70588235294117652</v>
      </c>
      <c r="R44" s="728">
        <v>1063</v>
      </c>
    </row>
    <row r="45" spans="1:18" ht="14.4" customHeight="1" x14ac:dyDescent="0.3">
      <c r="A45" s="723" t="s">
        <v>4869</v>
      </c>
      <c r="B45" s="724" t="s">
        <v>4870</v>
      </c>
      <c r="C45" s="724" t="s">
        <v>577</v>
      </c>
      <c r="D45" s="724" t="s">
        <v>4886</v>
      </c>
      <c r="E45" s="724" t="s">
        <v>4949</v>
      </c>
      <c r="F45" s="724" t="s">
        <v>4950</v>
      </c>
      <c r="G45" s="727">
        <v>9</v>
      </c>
      <c r="H45" s="727">
        <v>3141</v>
      </c>
      <c r="I45" s="724">
        <v>4.221774193548387</v>
      </c>
      <c r="J45" s="724">
        <v>349</v>
      </c>
      <c r="K45" s="727">
        <v>2</v>
      </c>
      <c r="L45" s="727">
        <v>744</v>
      </c>
      <c r="M45" s="724">
        <v>1</v>
      </c>
      <c r="N45" s="724">
        <v>372</v>
      </c>
      <c r="O45" s="727">
        <v>6</v>
      </c>
      <c r="P45" s="727">
        <v>2238</v>
      </c>
      <c r="Q45" s="740">
        <v>3.0080645161290325</v>
      </c>
      <c r="R45" s="728">
        <v>373</v>
      </c>
    </row>
    <row r="46" spans="1:18" ht="14.4" customHeight="1" x14ac:dyDescent="0.3">
      <c r="A46" s="723" t="s">
        <v>4869</v>
      </c>
      <c r="B46" s="724" t="s">
        <v>4870</v>
      </c>
      <c r="C46" s="724" t="s">
        <v>577</v>
      </c>
      <c r="D46" s="724" t="s">
        <v>4886</v>
      </c>
      <c r="E46" s="724" t="s">
        <v>4951</v>
      </c>
      <c r="F46" s="724" t="s">
        <v>4952</v>
      </c>
      <c r="G46" s="727"/>
      <c r="H46" s="727"/>
      <c r="I46" s="724"/>
      <c r="J46" s="724"/>
      <c r="K46" s="727">
        <v>15</v>
      </c>
      <c r="L46" s="727">
        <v>885</v>
      </c>
      <c r="M46" s="724">
        <v>1</v>
      </c>
      <c r="N46" s="724">
        <v>59</v>
      </c>
      <c r="O46" s="727">
        <v>6</v>
      </c>
      <c r="P46" s="727">
        <v>354</v>
      </c>
      <c r="Q46" s="740">
        <v>0.4</v>
      </c>
      <c r="R46" s="728">
        <v>59</v>
      </c>
    </row>
    <row r="47" spans="1:18" ht="14.4" customHeight="1" x14ac:dyDescent="0.3">
      <c r="A47" s="723" t="s">
        <v>4869</v>
      </c>
      <c r="B47" s="724" t="s">
        <v>4870</v>
      </c>
      <c r="C47" s="724" t="s">
        <v>577</v>
      </c>
      <c r="D47" s="724" t="s">
        <v>4886</v>
      </c>
      <c r="E47" s="724" t="s">
        <v>4953</v>
      </c>
      <c r="F47" s="724" t="s">
        <v>4954</v>
      </c>
      <c r="G47" s="727">
        <v>73</v>
      </c>
      <c r="H47" s="727">
        <v>8322</v>
      </c>
      <c r="I47" s="724">
        <v>0.73347435219460599</v>
      </c>
      <c r="J47" s="724">
        <v>114</v>
      </c>
      <c r="K47" s="727">
        <v>93</v>
      </c>
      <c r="L47" s="727">
        <v>11346</v>
      </c>
      <c r="M47" s="724">
        <v>1</v>
      </c>
      <c r="N47" s="724">
        <v>122</v>
      </c>
      <c r="O47" s="727">
        <v>89</v>
      </c>
      <c r="P47" s="727">
        <v>10324</v>
      </c>
      <c r="Q47" s="740">
        <v>0.90992420236206595</v>
      </c>
      <c r="R47" s="728">
        <v>116</v>
      </c>
    </row>
    <row r="48" spans="1:18" ht="14.4" customHeight="1" x14ac:dyDescent="0.3">
      <c r="A48" s="723" t="s">
        <v>4869</v>
      </c>
      <c r="B48" s="724" t="s">
        <v>4870</v>
      </c>
      <c r="C48" s="724" t="s">
        <v>577</v>
      </c>
      <c r="D48" s="724" t="s">
        <v>4886</v>
      </c>
      <c r="E48" s="724" t="s">
        <v>4955</v>
      </c>
      <c r="F48" s="724" t="s">
        <v>4956</v>
      </c>
      <c r="G48" s="727"/>
      <c r="H48" s="727"/>
      <c r="I48" s="724"/>
      <c r="J48" s="724"/>
      <c r="K48" s="727"/>
      <c r="L48" s="727"/>
      <c r="M48" s="724"/>
      <c r="N48" s="724"/>
      <c r="O48" s="727">
        <v>1</v>
      </c>
      <c r="P48" s="727">
        <v>91</v>
      </c>
      <c r="Q48" s="740"/>
      <c r="R48" s="728">
        <v>91</v>
      </c>
    </row>
    <row r="49" spans="1:18" ht="14.4" customHeight="1" x14ac:dyDescent="0.3">
      <c r="A49" s="723" t="s">
        <v>4869</v>
      </c>
      <c r="B49" s="724" t="s">
        <v>4870</v>
      </c>
      <c r="C49" s="724" t="s">
        <v>577</v>
      </c>
      <c r="D49" s="724" t="s">
        <v>4886</v>
      </c>
      <c r="E49" s="724" t="s">
        <v>4957</v>
      </c>
      <c r="F49" s="724" t="s">
        <v>4958</v>
      </c>
      <c r="G49" s="727">
        <v>21</v>
      </c>
      <c r="H49" s="727">
        <v>3759</v>
      </c>
      <c r="I49" s="724">
        <v>1.2082931533269046</v>
      </c>
      <c r="J49" s="724">
        <v>179</v>
      </c>
      <c r="K49" s="727">
        <v>17</v>
      </c>
      <c r="L49" s="727">
        <v>3111</v>
      </c>
      <c r="M49" s="724">
        <v>1</v>
      </c>
      <c r="N49" s="724">
        <v>183</v>
      </c>
      <c r="O49" s="727">
        <v>10</v>
      </c>
      <c r="P49" s="727">
        <v>1830</v>
      </c>
      <c r="Q49" s="740">
        <v>0.58823529411764708</v>
      </c>
      <c r="R49" s="728">
        <v>183</v>
      </c>
    </row>
    <row r="50" spans="1:18" ht="14.4" customHeight="1" x14ac:dyDescent="0.3">
      <c r="A50" s="723" t="s">
        <v>4869</v>
      </c>
      <c r="B50" s="724" t="s">
        <v>4870</v>
      </c>
      <c r="C50" s="724" t="s">
        <v>577</v>
      </c>
      <c r="D50" s="724" t="s">
        <v>4886</v>
      </c>
      <c r="E50" s="724" t="s">
        <v>4959</v>
      </c>
      <c r="F50" s="724" t="s">
        <v>4960</v>
      </c>
      <c r="G50" s="727">
        <v>1</v>
      </c>
      <c r="H50" s="727">
        <v>635</v>
      </c>
      <c r="I50" s="724">
        <v>0.48996913580246915</v>
      </c>
      <c r="J50" s="724">
        <v>635</v>
      </c>
      <c r="K50" s="727">
        <v>2</v>
      </c>
      <c r="L50" s="727">
        <v>1296</v>
      </c>
      <c r="M50" s="724">
        <v>1</v>
      </c>
      <c r="N50" s="724">
        <v>648</v>
      </c>
      <c r="O50" s="727">
        <v>2</v>
      </c>
      <c r="P50" s="727">
        <v>1296</v>
      </c>
      <c r="Q50" s="740">
        <v>1</v>
      </c>
      <c r="R50" s="728">
        <v>648</v>
      </c>
    </row>
    <row r="51" spans="1:18" ht="14.4" customHeight="1" x14ac:dyDescent="0.3">
      <c r="A51" s="723" t="s">
        <v>4869</v>
      </c>
      <c r="B51" s="724" t="s">
        <v>4870</v>
      </c>
      <c r="C51" s="724" t="s">
        <v>577</v>
      </c>
      <c r="D51" s="724" t="s">
        <v>4886</v>
      </c>
      <c r="E51" s="724" t="s">
        <v>4961</v>
      </c>
      <c r="F51" s="724" t="s">
        <v>4962</v>
      </c>
      <c r="G51" s="727"/>
      <c r="H51" s="727"/>
      <c r="I51" s="724"/>
      <c r="J51" s="724"/>
      <c r="K51" s="727">
        <v>1</v>
      </c>
      <c r="L51" s="727">
        <v>1307</v>
      </c>
      <c r="M51" s="724">
        <v>1</v>
      </c>
      <c r="N51" s="724">
        <v>1307</v>
      </c>
      <c r="O51" s="727">
        <v>2</v>
      </c>
      <c r="P51" s="727">
        <v>2616</v>
      </c>
      <c r="Q51" s="740">
        <v>2.0015302218821729</v>
      </c>
      <c r="R51" s="728">
        <v>1308</v>
      </c>
    </row>
    <row r="52" spans="1:18" ht="14.4" customHeight="1" x14ac:dyDescent="0.3">
      <c r="A52" s="723" t="s">
        <v>4869</v>
      </c>
      <c r="B52" s="724" t="s">
        <v>4870</v>
      </c>
      <c r="C52" s="724" t="s">
        <v>577</v>
      </c>
      <c r="D52" s="724" t="s">
        <v>4886</v>
      </c>
      <c r="E52" s="724" t="s">
        <v>4963</v>
      </c>
      <c r="F52" s="724" t="s">
        <v>4964</v>
      </c>
      <c r="G52" s="727"/>
      <c r="H52" s="727"/>
      <c r="I52" s="724"/>
      <c r="J52" s="724"/>
      <c r="K52" s="727"/>
      <c r="L52" s="727"/>
      <c r="M52" s="724"/>
      <c r="N52" s="724"/>
      <c r="O52" s="727">
        <v>1</v>
      </c>
      <c r="P52" s="727">
        <v>500</v>
      </c>
      <c r="Q52" s="740"/>
      <c r="R52" s="728">
        <v>500</v>
      </c>
    </row>
    <row r="53" spans="1:18" ht="14.4" customHeight="1" x14ac:dyDescent="0.3">
      <c r="A53" s="723" t="s">
        <v>4869</v>
      </c>
      <c r="B53" s="724" t="s">
        <v>4870</v>
      </c>
      <c r="C53" s="724" t="s">
        <v>577</v>
      </c>
      <c r="D53" s="724" t="s">
        <v>4886</v>
      </c>
      <c r="E53" s="724" t="s">
        <v>4965</v>
      </c>
      <c r="F53" s="724" t="s">
        <v>4966</v>
      </c>
      <c r="G53" s="727">
        <v>7</v>
      </c>
      <c r="H53" s="727">
        <v>1820</v>
      </c>
      <c r="I53" s="724">
        <v>0.67910447761194026</v>
      </c>
      <c r="J53" s="724">
        <v>260</v>
      </c>
      <c r="K53" s="727">
        <v>10</v>
      </c>
      <c r="L53" s="727">
        <v>2680</v>
      </c>
      <c r="M53" s="724">
        <v>1</v>
      </c>
      <c r="N53" s="724">
        <v>268</v>
      </c>
      <c r="O53" s="727">
        <v>9</v>
      </c>
      <c r="P53" s="727">
        <v>2421</v>
      </c>
      <c r="Q53" s="740">
        <v>0.9033582089552239</v>
      </c>
      <c r="R53" s="728">
        <v>269</v>
      </c>
    </row>
    <row r="54" spans="1:18" ht="14.4" customHeight="1" x14ac:dyDescent="0.3">
      <c r="A54" s="723" t="s">
        <v>4869</v>
      </c>
      <c r="B54" s="724" t="s">
        <v>4870</v>
      </c>
      <c r="C54" s="724" t="s">
        <v>577</v>
      </c>
      <c r="D54" s="724" t="s">
        <v>4886</v>
      </c>
      <c r="E54" s="724" t="s">
        <v>4967</v>
      </c>
      <c r="F54" s="724" t="s">
        <v>4968</v>
      </c>
      <c r="G54" s="727">
        <v>20</v>
      </c>
      <c r="H54" s="727">
        <v>2320</v>
      </c>
      <c r="I54" s="724">
        <v>1.7575757575757576</v>
      </c>
      <c r="J54" s="724">
        <v>116</v>
      </c>
      <c r="K54" s="727">
        <v>11</v>
      </c>
      <c r="L54" s="727">
        <v>1320</v>
      </c>
      <c r="M54" s="724">
        <v>1</v>
      </c>
      <c r="N54" s="724">
        <v>120</v>
      </c>
      <c r="O54" s="727">
        <v>6</v>
      </c>
      <c r="P54" s="727">
        <v>720</v>
      </c>
      <c r="Q54" s="740">
        <v>0.54545454545454541</v>
      </c>
      <c r="R54" s="728">
        <v>120</v>
      </c>
    </row>
    <row r="55" spans="1:18" ht="14.4" customHeight="1" x14ac:dyDescent="0.3">
      <c r="A55" s="723" t="s">
        <v>4869</v>
      </c>
      <c r="B55" s="724" t="s">
        <v>4870</v>
      </c>
      <c r="C55" s="724" t="s">
        <v>577</v>
      </c>
      <c r="D55" s="724" t="s">
        <v>4886</v>
      </c>
      <c r="E55" s="724" t="s">
        <v>4969</v>
      </c>
      <c r="F55" s="724" t="s">
        <v>4970</v>
      </c>
      <c r="G55" s="727"/>
      <c r="H55" s="727"/>
      <c r="I55" s="724"/>
      <c r="J55" s="724"/>
      <c r="K55" s="727">
        <v>1</v>
      </c>
      <c r="L55" s="727">
        <v>948</v>
      </c>
      <c r="M55" s="724">
        <v>1</v>
      </c>
      <c r="N55" s="724">
        <v>948</v>
      </c>
      <c r="O55" s="727">
        <v>1</v>
      </c>
      <c r="P55" s="727">
        <v>948</v>
      </c>
      <c r="Q55" s="740">
        <v>1</v>
      </c>
      <c r="R55" s="728">
        <v>948</v>
      </c>
    </row>
    <row r="56" spans="1:18" ht="14.4" customHeight="1" x14ac:dyDescent="0.3">
      <c r="A56" s="723" t="s">
        <v>4869</v>
      </c>
      <c r="B56" s="724" t="s">
        <v>4870</v>
      </c>
      <c r="C56" s="724" t="s">
        <v>577</v>
      </c>
      <c r="D56" s="724" t="s">
        <v>4886</v>
      </c>
      <c r="E56" s="724" t="s">
        <v>4971</v>
      </c>
      <c r="F56" s="724" t="s">
        <v>4972</v>
      </c>
      <c r="G56" s="727">
        <v>40</v>
      </c>
      <c r="H56" s="727">
        <v>7520</v>
      </c>
      <c r="I56" s="724">
        <v>1.0162162162162163</v>
      </c>
      <c r="J56" s="724">
        <v>188</v>
      </c>
      <c r="K56" s="727">
        <v>37</v>
      </c>
      <c r="L56" s="727">
        <v>7400</v>
      </c>
      <c r="M56" s="724">
        <v>1</v>
      </c>
      <c r="N56" s="724">
        <v>200</v>
      </c>
      <c r="O56" s="727">
        <v>34</v>
      </c>
      <c r="P56" s="727">
        <v>6800</v>
      </c>
      <c r="Q56" s="740">
        <v>0.91891891891891897</v>
      </c>
      <c r="R56" s="728">
        <v>200</v>
      </c>
    </row>
    <row r="57" spans="1:18" ht="14.4" customHeight="1" x14ac:dyDescent="0.3">
      <c r="A57" s="723" t="s">
        <v>4869</v>
      </c>
      <c r="B57" s="724" t="s">
        <v>4870</v>
      </c>
      <c r="C57" s="724" t="s">
        <v>586</v>
      </c>
      <c r="D57" s="724" t="s">
        <v>4871</v>
      </c>
      <c r="E57" s="724" t="s">
        <v>4872</v>
      </c>
      <c r="F57" s="724" t="s">
        <v>4873</v>
      </c>
      <c r="G57" s="727"/>
      <c r="H57" s="727"/>
      <c r="I57" s="724"/>
      <c r="J57" s="724"/>
      <c r="K57" s="727">
        <v>0.30000000000000004</v>
      </c>
      <c r="L57" s="727">
        <v>45.3</v>
      </c>
      <c r="M57" s="724">
        <v>1</v>
      </c>
      <c r="N57" s="724">
        <v>150.99999999999997</v>
      </c>
      <c r="O57" s="727"/>
      <c r="P57" s="727"/>
      <c r="Q57" s="740"/>
      <c r="R57" s="728"/>
    </row>
    <row r="58" spans="1:18" ht="14.4" customHeight="1" x14ac:dyDescent="0.3">
      <c r="A58" s="723" t="s">
        <v>4869</v>
      </c>
      <c r="B58" s="724" t="s">
        <v>4870</v>
      </c>
      <c r="C58" s="724" t="s">
        <v>586</v>
      </c>
      <c r="D58" s="724" t="s">
        <v>4871</v>
      </c>
      <c r="E58" s="724" t="s">
        <v>4973</v>
      </c>
      <c r="F58" s="724" t="s">
        <v>4974</v>
      </c>
      <c r="G58" s="727"/>
      <c r="H58" s="727"/>
      <c r="I58" s="724"/>
      <c r="J58" s="724"/>
      <c r="K58" s="727"/>
      <c r="L58" s="727"/>
      <c r="M58" s="724"/>
      <c r="N58" s="724"/>
      <c r="O58" s="727">
        <v>0.2</v>
      </c>
      <c r="P58" s="727">
        <v>5.44</v>
      </c>
      <c r="Q58" s="740"/>
      <c r="R58" s="728">
        <v>27.2</v>
      </c>
    </row>
    <row r="59" spans="1:18" ht="14.4" customHeight="1" x14ac:dyDescent="0.3">
      <c r="A59" s="723" t="s">
        <v>4869</v>
      </c>
      <c r="B59" s="724" t="s">
        <v>4870</v>
      </c>
      <c r="C59" s="724" t="s">
        <v>586</v>
      </c>
      <c r="D59" s="724" t="s">
        <v>4871</v>
      </c>
      <c r="E59" s="724" t="s">
        <v>4877</v>
      </c>
      <c r="F59" s="724" t="s">
        <v>4878</v>
      </c>
      <c r="G59" s="727">
        <v>0.1</v>
      </c>
      <c r="H59" s="727">
        <v>9.3800000000000008</v>
      </c>
      <c r="I59" s="724"/>
      <c r="J59" s="724">
        <v>93.8</v>
      </c>
      <c r="K59" s="727"/>
      <c r="L59" s="727"/>
      <c r="M59" s="724"/>
      <c r="N59" s="724"/>
      <c r="O59" s="727"/>
      <c r="P59" s="727"/>
      <c r="Q59" s="740"/>
      <c r="R59" s="728"/>
    </row>
    <row r="60" spans="1:18" ht="14.4" customHeight="1" x14ac:dyDescent="0.3">
      <c r="A60" s="723" t="s">
        <v>4869</v>
      </c>
      <c r="B60" s="724" t="s">
        <v>4870</v>
      </c>
      <c r="C60" s="724" t="s">
        <v>586</v>
      </c>
      <c r="D60" s="724" t="s">
        <v>4871</v>
      </c>
      <c r="E60" s="724" t="s">
        <v>4879</v>
      </c>
      <c r="F60" s="724" t="s">
        <v>4880</v>
      </c>
      <c r="G60" s="727">
        <v>6.6000000000000005</v>
      </c>
      <c r="H60" s="727">
        <v>339.24</v>
      </c>
      <c r="I60" s="724">
        <v>0.7021276595744681</v>
      </c>
      <c r="J60" s="724">
        <v>51.4</v>
      </c>
      <c r="K60" s="727">
        <v>9.4</v>
      </c>
      <c r="L60" s="727">
        <v>483.15999999999997</v>
      </c>
      <c r="M60" s="724">
        <v>1</v>
      </c>
      <c r="N60" s="724">
        <v>51.399999999999991</v>
      </c>
      <c r="O60" s="727">
        <v>4.1999999999999993</v>
      </c>
      <c r="P60" s="727">
        <v>228.69</v>
      </c>
      <c r="Q60" s="740">
        <v>0.47332146700885835</v>
      </c>
      <c r="R60" s="728">
        <v>54.45000000000001</v>
      </c>
    </row>
    <row r="61" spans="1:18" ht="14.4" customHeight="1" x14ac:dyDescent="0.3">
      <c r="A61" s="723" t="s">
        <v>4869</v>
      </c>
      <c r="B61" s="724" t="s">
        <v>4870</v>
      </c>
      <c r="C61" s="724" t="s">
        <v>586</v>
      </c>
      <c r="D61" s="724" t="s">
        <v>4871</v>
      </c>
      <c r="E61" s="724" t="s">
        <v>4881</v>
      </c>
      <c r="F61" s="724" t="s">
        <v>2096</v>
      </c>
      <c r="G61" s="727"/>
      <c r="H61" s="727"/>
      <c r="I61" s="724"/>
      <c r="J61" s="724"/>
      <c r="K61" s="727"/>
      <c r="L61" s="727"/>
      <c r="M61" s="724"/>
      <c r="N61" s="724"/>
      <c r="O61" s="727">
        <v>1.4500000000000002</v>
      </c>
      <c r="P61" s="727">
        <v>100.55</v>
      </c>
      <c r="Q61" s="740"/>
      <c r="R61" s="728">
        <v>69.34482758620689</v>
      </c>
    </row>
    <row r="62" spans="1:18" ht="14.4" customHeight="1" x14ac:dyDescent="0.3">
      <c r="A62" s="723" t="s">
        <v>4869</v>
      </c>
      <c r="B62" s="724" t="s">
        <v>4870</v>
      </c>
      <c r="C62" s="724" t="s">
        <v>586</v>
      </c>
      <c r="D62" s="724" t="s">
        <v>4871</v>
      </c>
      <c r="E62" s="724" t="s">
        <v>4975</v>
      </c>
      <c r="F62" s="724" t="s">
        <v>4880</v>
      </c>
      <c r="G62" s="727"/>
      <c r="H62" s="727"/>
      <c r="I62" s="724"/>
      <c r="J62" s="724"/>
      <c r="K62" s="727"/>
      <c r="L62" s="727"/>
      <c r="M62" s="724"/>
      <c r="N62" s="724"/>
      <c r="O62" s="727">
        <v>0.02</v>
      </c>
      <c r="P62" s="727">
        <v>1.08</v>
      </c>
      <c r="Q62" s="740"/>
      <c r="R62" s="728">
        <v>54</v>
      </c>
    </row>
    <row r="63" spans="1:18" ht="14.4" customHeight="1" x14ac:dyDescent="0.3">
      <c r="A63" s="723" t="s">
        <v>4869</v>
      </c>
      <c r="B63" s="724" t="s">
        <v>4870</v>
      </c>
      <c r="C63" s="724" t="s">
        <v>586</v>
      </c>
      <c r="D63" s="724" t="s">
        <v>4871</v>
      </c>
      <c r="E63" s="724" t="s">
        <v>4976</v>
      </c>
      <c r="F63" s="724" t="s">
        <v>4977</v>
      </c>
      <c r="G63" s="727">
        <v>1</v>
      </c>
      <c r="H63" s="727">
        <v>57.27</v>
      </c>
      <c r="I63" s="724"/>
      <c r="J63" s="724">
        <v>57.27</v>
      </c>
      <c r="K63" s="727"/>
      <c r="L63" s="727"/>
      <c r="M63" s="724"/>
      <c r="N63" s="724"/>
      <c r="O63" s="727"/>
      <c r="P63" s="727"/>
      <c r="Q63" s="740"/>
      <c r="R63" s="728"/>
    </row>
    <row r="64" spans="1:18" ht="14.4" customHeight="1" x14ac:dyDescent="0.3">
      <c r="A64" s="723" t="s">
        <v>4869</v>
      </c>
      <c r="B64" s="724" t="s">
        <v>4870</v>
      </c>
      <c r="C64" s="724" t="s">
        <v>586</v>
      </c>
      <c r="D64" s="724" t="s">
        <v>4871</v>
      </c>
      <c r="E64" s="724" t="s">
        <v>4978</v>
      </c>
      <c r="F64" s="724" t="s">
        <v>968</v>
      </c>
      <c r="G64" s="727"/>
      <c r="H64" s="727"/>
      <c r="I64" s="724"/>
      <c r="J64" s="724"/>
      <c r="K64" s="727"/>
      <c r="L64" s="727"/>
      <c r="M64" s="724"/>
      <c r="N64" s="724"/>
      <c r="O64" s="727">
        <v>1.62</v>
      </c>
      <c r="P64" s="727">
        <v>88.2</v>
      </c>
      <c r="Q64" s="740"/>
      <c r="R64" s="728">
        <v>54.444444444444443</v>
      </c>
    </row>
    <row r="65" spans="1:18" ht="14.4" customHeight="1" x14ac:dyDescent="0.3">
      <c r="A65" s="723" t="s">
        <v>4869</v>
      </c>
      <c r="B65" s="724" t="s">
        <v>4870</v>
      </c>
      <c r="C65" s="724" t="s">
        <v>586</v>
      </c>
      <c r="D65" s="724" t="s">
        <v>4883</v>
      </c>
      <c r="E65" s="724" t="s">
        <v>4979</v>
      </c>
      <c r="F65" s="724" t="s">
        <v>4980</v>
      </c>
      <c r="G65" s="727">
        <v>1</v>
      </c>
      <c r="H65" s="727">
        <v>3714.22</v>
      </c>
      <c r="I65" s="724">
        <v>1</v>
      </c>
      <c r="J65" s="724">
        <v>3714.22</v>
      </c>
      <c r="K65" s="727">
        <v>1</v>
      </c>
      <c r="L65" s="727">
        <v>3714.22</v>
      </c>
      <c r="M65" s="724">
        <v>1</v>
      </c>
      <c r="N65" s="724">
        <v>3714.22</v>
      </c>
      <c r="O65" s="727"/>
      <c r="P65" s="727"/>
      <c r="Q65" s="740"/>
      <c r="R65" s="728"/>
    </row>
    <row r="66" spans="1:18" ht="14.4" customHeight="1" x14ac:dyDescent="0.3">
      <c r="A66" s="723" t="s">
        <v>4869</v>
      </c>
      <c r="B66" s="724" t="s">
        <v>4870</v>
      </c>
      <c r="C66" s="724" t="s">
        <v>586</v>
      </c>
      <c r="D66" s="724" t="s">
        <v>4886</v>
      </c>
      <c r="E66" s="724" t="s">
        <v>4889</v>
      </c>
      <c r="F66" s="724" t="s">
        <v>4890</v>
      </c>
      <c r="G66" s="727">
        <v>41</v>
      </c>
      <c r="H66" s="727">
        <v>5904</v>
      </c>
      <c r="I66" s="724">
        <v>0.86039055668901199</v>
      </c>
      <c r="J66" s="724">
        <v>144</v>
      </c>
      <c r="K66" s="727">
        <v>47</v>
      </c>
      <c r="L66" s="727">
        <v>6862</v>
      </c>
      <c r="M66" s="724">
        <v>1</v>
      </c>
      <c r="N66" s="724">
        <v>146</v>
      </c>
      <c r="O66" s="727">
        <v>46</v>
      </c>
      <c r="P66" s="727">
        <v>6762</v>
      </c>
      <c r="Q66" s="740">
        <v>0.98542698921597205</v>
      </c>
      <c r="R66" s="728">
        <v>147</v>
      </c>
    </row>
    <row r="67" spans="1:18" ht="14.4" customHeight="1" x14ac:dyDescent="0.3">
      <c r="A67" s="723" t="s">
        <v>4869</v>
      </c>
      <c r="B67" s="724" t="s">
        <v>4870</v>
      </c>
      <c r="C67" s="724" t="s">
        <v>586</v>
      </c>
      <c r="D67" s="724" t="s">
        <v>4886</v>
      </c>
      <c r="E67" s="724" t="s">
        <v>4893</v>
      </c>
      <c r="F67" s="724" t="s">
        <v>4894</v>
      </c>
      <c r="G67" s="727">
        <v>13</v>
      </c>
      <c r="H67" s="727">
        <v>455</v>
      </c>
      <c r="I67" s="724">
        <v>0.68318318318318316</v>
      </c>
      <c r="J67" s="724">
        <v>35</v>
      </c>
      <c r="K67" s="727">
        <v>18</v>
      </c>
      <c r="L67" s="727">
        <v>666</v>
      </c>
      <c r="M67" s="724">
        <v>1</v>
      </c>
      <c r="N67" s="724">
        <v>37</v>
      </c>
      <c r="O67" s="727">
        <v>22</v>
      </c>
      <c r="P67" s="727">
        <v>814</v>
      </c>
      <c r="Q67" s="740">
        <v>1.2222222222222223</v>
      </c>
      <c r="R67" s="728">
        <v>37</v>
      </c>
    </row>
    <row r="68" spans="1:18" ht="14.4" customHeight="1" x14ac:dyDescent="0.3">
      <c r="A68" s="723" t="s">
        <v>4869</v>
      </c>
      <c r="B68" s="724" t="s">
        <v>4870</v>
      </c>
      <c r="C68" s="724" t="s">
        <v>586</v>
      </c>
      <c r="D68" s="724" t="s">
        <v>4886</v>
      </c>
      <c r="E68" s="724" t="s">
        <v>4895</v>
      </c>
      <c r="F68" s="724" t="s">
        <v>4896</v>
      </c>
      <c r="G68" s="727">
        <v>31</v>
      </c>
      <c r="H68" s="727">
        <v>310</v>
      </c>
      <c r="I68" s="724">
        <v>0.60784313725490191</v>
      </c>
      <c r="J68" s="724">
        <v>10</v>
      </c>
      <c r="K68" s="727">
        <v>51</v>
      </c>
      <c r="L68" s="727">
        <v>510</v>
      </c>
      <c r="M68" s="724">
        <v>1</v>
      </c>
      <c r="N68" s="724">
        <v>10</v>
      </c>
      <c r="O68" s="727">
        <v>20</v>
      </c>
      <c r="P68" s="727">
        <v>200</v>
      </c>
      <c r="Q68" s="740">
        <v>0.39215686274509803</v>
      </c>
      <c r="R68" s="728">
        <v>10</v>
      </c>
    </row>
    <row r="69" spans="1:18" ht="14.4" customHeight="1" x14ac:dyDescent="0.3">
      <c r="A69" s="723" t="s">
        <v>4869</v>
      </c>
      <c r="B69" s="724" t="s">
        <v>4870</v>
      </c>
      <c r="C69" s="724" t="s">
        <v>586</v>
      </c>
      <c r="D69" s="724" t="s">
        <v>4886</v>
      </c>
      <c r="E69" s="724" t="s">
        <v>4901</v>
      </c>
      <c r="F69" s="724" t="s">
        <v>4902</v>
      </c>
      <c r="G69" s="727">
        <v>49</v>
      </c>
      <c r="H69" s="727">
        <v>4116</v>
      </c>
      <c r="I69" s="724">
        <v>1.2308612440191387</v>
      </c>
      <c r="J69" s="724">
        <v>84</v>
      </c>
      <c r="K69" s="727">
        <v>38</v>
      </c>
      <c r="L69" s="727">
        <v>3344</v>
      </c>
      <c r="M69" s="724">
        <v>1</v>
      </c>
      <c r="N69" s="724">
        <v>88</v>
      </c>
      <c r="O69" s="727">
        <v>25</v>
      </c>
      <c r="P69" s="727">
        <v>2200</v>
      </c>
      <c r="Q69" s="740">
        <v>0.65789473684210531</v>
      </c>
      <c r="R69" s="728">
        <v>88</v>
      </c>
    </row>
    <row r="70" spans="1:18" ht="14.4" customHeight="1" x14ac:dyDescent="0.3">
      <c r="A70" s="723" t="s">
        <v>4869</v>
      </c>
      <c r="B70" s="724" t="s">
        <v>4870</v>
      </c>
      <c r="C70" s="724" t="s">
        <v>586</v>
      </c>
      <c r="D70" s="724" t="s">
        <v>4886</v>
      </c>
      <c r="E70" s="724" t="s">
        <v>4903</v>
      </c>
      <c r="F70" s="724" t="s">
        <v>4904</v>
      </c>
      <c r="G70" s="727">
        <v>56</v>
      </c>
      <c r="H70" s="727">
        <v>34552</v>
      </c>
      <c r="I70" s="724">
        <v>1.4062678062678062</v>
      </c>
      <c r="J70" s="724">
        <v>617</v>
      </c>
      <c r="K70" s="727">
        <v>39</v>
      </c>
      <c r="L70" s="727">
        <v>24570</v>
      </c>
      <c r="M70" s="724">
        <v>1</v>
      </c>
      <c r="N70" s="724">
        <v>630</v>
      </c>
      <c r="O70" s="727">
        <v>29</v>
      </c>
      <c r="P70" s="727">
        <v>18270</v>
      </c>
      <c r="Q70" s="740">
        <v>0.74358974358974361</v>
      </c>
      <c r="R70" s="728">
        <v>630</v>
      </c>
    </row>
    <row r="71" spans="1:18" ht="14.4" customHeight="1" x14ac:dyDescent="0.3">
      <c r="A71" s="723" t="s">
        <v>4869</v>
      </c>
      <c r="B71" s="724" t="s">
        <v>4870</v>
      </c>
      <c r="C71" s="724" t="s">
        <v>586</v>
      </c>
      <c r="D71" s="724" t="s">
        <v>4886</v>
      </c>
      <c r="E71" s="724" t="s">
        <v>4905</v>
      </c>
      <c r="F71" s="724" t="s">
        <v>4906</v>
      </c>
      <c r="G71" s="727">
        <v>69</v>
      </c>
      <c r="H71" s="727">
        <v>26772</v>
      </c>
      <c r="I71" s="724">
        <v>1.4531046461137647</v>
      </c>
      <c r="J71" s="724">
        <v>388</v>
      </c>
      <c r="K71" s="727">
        <v>47</v>
      </c>
      <c r="L71" s="727">
        <v>18424</v>
      </c>
      <c r="M71" s="724">
        <v>1</v>
      </c>
      <c r="N71" s="724">
        <v>392</v>
      </c>
      <c r="O71" s="727">
        <v>37</v>
      </c>
      <c r="P71" s="727">
        <v>14504</v>
      </c>
      <c r="Q71" s="740">
        <v>0.78723404255319152</v>
      </c>
      <c r="R71" s="728">
        <v>392</v>
      </c>
    </row>
    <row r="72" spans="1:18" ht="14.4" customHeight="1" x14ac:dyDescent="0.3">
      <c r="A72" s="723" t="s">
        <v>4869</v>
      </c>
      <c r="B72" s="724" t="s">
        <v>4870</v>
      </c>
      <c r="C72" s="724" t="s">
        <v>586</v>
      </c>
      <c r="D72" s="724" t="s">
        <v>4886</v>
      </c>
      <c r="E72" s="724" t="s">
        <v>4907</v>
      </c>
      <c r="F72" s="724" t="s">
        <v>4908</v>
      </c>
      <c r="G72" s="727">
        <v>279</v>
      </c>
      <c r="H72" s="727">
        <v>10881</v>
      </c>
      <c r="I72" s="724">
        <v>1.0035971223021583</v>
      </c>
      <c r="J72" s="724">
        <v>39</v>
      </c>
      <c r="K72" s="727">
        <v>278</v>
      </c>
      <c r="L72" s="727">
        <v>10842</v>
      </c>
      <c r="M72" s="724">
        <v>1</v>
      </c>
      <c r="N72" s="724">
        <v>39</v>
      </c>
      <c r="O72" s="727">
        <v>209</v>
      </c>
      <c r="P72" s="727">
        <v>8151</v>
      </c>
      <c r="Q72" s="740">
        <v>0.75179856115107913</v>
      </c>
      <c r="R72" s="728">
        <v>39</v>
      </c>
    </row>
    <row r="73" spans="1:18" ht="14.4" customHeight="1" x14ac:dyDescent="0.3">
      <c r="A73" s="723" t="s">
        <v>4869</v>
      </c>
      <c r="B73" s="724" t="s">
        <v>4870</v>
      </c>
      <c r="C73" s="724" t="s">
        <v>586</v>
      </c>
      <c r="D73" s="724" t="s">
        <v>4886</v>
      </c>
      <c r="E73" s="724" t="s">
        <v>4981</v>
      </c>
      <c r="F73" s="724" t="s">
        <v>4982</v>
      </c>
      <c r="G73" s="727">
        <v>2</v>
      </c>
      <c r="H73" s="727">
        <v>35310</v>
      </c>
      <c r="I73" s="724"/>
      <c r="J73" s="724">
        <v>17655</v>
      </c>
      <c r="K73" s="727"/>
      <c r="L73" s="727"/>
      <c r="M73" s="724"/>
      <c r="N73" s="724"/>
      <c r="O73" s="727"/>
      <c r="P73" s="727"/>
      <c r="Q73" s="740"/>
      <c r="R73" s="728"/>
    </row>
    <row r="74" spans="1:18" ht="14.4" customHeight="1" x14ac:dyDescent="0.3">
      <c r="A74" s="723" t="s">
        <v>4869</v>
      </c>
      <c r="B74" s="724" t="s">
        <v>4870</v>
      </c>
      <c r="C74" s="724" t="s">
        <v>586</v>
      </c>
      <c r="D74" s="724" t="s">
        <v>4886</v>
      </c>
      <c r="E74" s="724" t="s">
        <v>4983</v>
      </c>
      <c r="F74" s="724" t="s">
        <v>4984</v>
      </c>
      <c r="G74" s="727"/>
      <c r="H74" s="727"/>
      <c r="I74" s="724"/>
      <c r="J74" s="724"/>
      <c r="K74" s="727">
        <v>1</v>
      </c>
      <c r="L74" s="727">
        <v>586</v>
      </c>
      <c r="M74" s="724">
        <v>1</v>
      </c>
      <c r="N74" s="724">
        <v>586</v>
      </c>
      <c r="O74" s="727"/>
      <c r="P74" s="727"/>
      <c r="Q74" s="740"/>
      <c r="R74" s="728"/>
    </row>
    <row r="75" spans="1:18" ht="14.4" customHeight="1" x14ac:dyDescent="0.3">
      <c r="A75" s="723" t="s">
        <v>4869</v>
      </c>
      <c r="B75" s="724" t="s">
        <v>4870</v>
      </c>
      <c r="C75" s="724" t="s">
        <v>586</v>
      </c>
      <c r="D75" s="724" t="s">
        <v>4886</v>
      </c>
      <c r="E75" s="724" t="s">
        <v>4985</v>
      </c>
      <c r="F75" s="724" t="s">
        <v>4986</v>
      </c>
      <c r="G75" s="727">
        <v>1</v>
      </c>
      <c r="H75" s="727">
        <v>1689</v>
      </c>
      <c r="I75" s="724">
        <v>0.33098177542621987</v>
      </c>
      <c r="J75" s="724">
        <v>1689</v>
      </c>
      <c r="K75" s="727">
        <v>3</v>
      </c>
      <c r="L75" s="727">
        <v>5103</v>
      </c>
      <c r="M75" s="724">
        <v>1</v>
      </c>
      <c r="N75" s="724">
        <v>1701</v>
      </c>
      <c r="O75" s="727"/>
      <c r="P75" s="727"/>
      <c r="Q75" s="740"/>
      <c r="R75" s="728"/>
    </row>
    <row r="76" spans="1:18" ht="14.4" customHeight="1" x14ac:dyDescent="0.3">
      <c r="A76" s="723" t="s">
        <v>4869</v>
      </c>
      <c r="B76" s="724" t="s">
        <v>4870</v>
      </c>
      <c r="C76" s="724" t="s">
        <v>586</v>
      </c>
      <c r="D76" s="724" t="s">
        <v>4886</v>
      </c>
      <c r="E76" s="724" t="s">
        <v>4987</v>
      </c>
      <c r="F76" s="724" t="s">
        <v>4988</v>
      </c>
      <c r="G76" s="727"/>
      <c r="H76" s="727"/>
      <c r="I76" s="724"/>
      <c r="J76" s="724"/>
      <c r="K76" s="727">
        <v>1</v>
      </c>
      <c r="L76" s="727">
        <v>704</v>
      </c>
      <c r="M76" s="724">
        <v>1</v>
      </c>
      <c r="N76" s="724">
        <v>704</v>
      </c>
      <c r="O76" s="727"/>
      <c r="P76" s="727"/>
      <c r="Q76" s="740"/>
      <c r="R76" s="728"/>
    </row>
    <row r="77" spans="1:18" ht="14.4" customHeight="1" x14ac:dyDescent="0.3">
      <c r="A77" s="723" t="s">
        <v>4869</v>
      </c>
      <c r="B77" s="724" t="s">
        <v>4870</v>
      </c>
      <c r="C77" s="724" t="s">
        <v>586</v>
      </c>
      <c r="D77" s="724" t="s">
        <v>4886</v>
      </c>
      <c r="E77" s="724" t="s">
        <v>4909</v>
      </c>
      <c r="F77" s="724" t="s">
        <v>4910</v>
      </c>
      <c r="G77" s="727">
        <v>18</v>
      </c>
      <c r="H77" s="727">
        <v>79722</v>
      </c>
      <c r="I77" s="724">
        <v>0.99707339036470055</v>
      </c>
      <c r="J77" s="724">
        <v>4429</v>
      </c>
      <c r="K77" s="727">
        <v>18</v>
      </c>
      <c r="L77" s="727">
        <v>79956</v>
      </c>
      <c r="M77" s="724">
        <v>1</v>
      </c>
      <c r="N77" s="724">
        <v>4442</v>
      </c>
      <c r="O77" s="727">
        <v>10</v>
      </c>
      <c r="P77" s="727">
        <v>44420</v>
      </c>
      <c r="Q77" s="740">
        <v>0.55555555555555558</v>
      </c>
      <c r="R77" s="728">
        <v>4442</v>
      </c>
    </row>
    <row r="78" spans="1:18" ht="14.4" customHeight="1" x14ac:dyDescent="0.3">
      <c r="A78" s="723" t="s">
        <v>4869</v>
      </c>
      <c r="B78" s="724" t="s">
        <v>4870</v>
      </c>
      <c r="C78" s="724" t="s">
        <v>586</v>
      </c>
      <c r="D78" s="724" t="s">
        <v>4886</v>
      </c>
      <c r="E78" s="724" t="s">
        <v>4911</v>
      </c>
      <c r="F78" s="724" t="s">
        <v>4912</v>
      </c>
      <c r="G78" s="727">
        <v>1</v>
      </c>
      <c r="H78" s="727">
        <v>695</v>
      </c>
      <c r="I78" s="724">
        <v>0.9666203059805285</v>
      </c>
      <c r="J78" s="724">
        <v>695</v>
      </c>
      <c r="K78" s="727">
        <v>1</v>
      </c>
      <c r="L78" s="727">
        <v>719</v>
      </c>
      <c r="M78" s="724">
        <v>1</v>
      </c>
      <c r="N78" s="724">
        <v>719</v>
      </c>
      <c r="O78" s="727"/>
      <c r="P78" s="727"/>
      <c r="Q78" s="740"/>
      <c r="R78" s="728"/>
    </row>
    <row r="79" spans="1:18" ht="14.4" customHeight="1" x14ac:dyDescent="0.3">
      <c r="A79" s="723" t="s">
        <v>4869</v>
      </c>
      <c r="B79" s="724" t="s">
        <v>4870</v>
      </c>
      <c r="C79" s="724" t="s">
        <v>586</v>
      </c>
      <c r="D79" s="724" t="s">
        <v>4886</v>
      </c>
      <c r="E79" s="724" t="s">
        <v>4913</v>
      </c>
      <c r="F79" s="724" t="s">
        <v>4914</v>
      </c>
      <c r="G79" s="727">
        <v>51</v>
      </c>
      <c r="H79" s="727">
        <v>11985</v>
      </c>
      <c r="I79" s="724">
        <v>0.24740416572053753</v>
      </c>
      <c r="J79" s="724">
        <v>235</v>
      </c>
      <c r="K79" s="727">
        <v>193</v>
      </c>
      <c r="L79" s="727">
        <v>48443</v>
      </c>
      <c r="M79" s="724">
        <v>1</v>
      </c>
      <c r="N79" s="724">
        <v>251</v>
      </c>
      <c r="O79" s="727">
        <v>81</v>
      </c>
      <c r="P79" s="727">
        <v>20331</v>
      </c>
      <c r="Q79" s="740">
        <v>0.41968911917098445</v>
      </c>
      <c r="R79" s="728">
        <v>251</v>
      </c>
    </row>
    <row r="80" spans="1:18" ht="14.4" customHeight="1" x14ac:dyDescent="0.3">
      <c r="A80" s="723" t="s">
        <v>4869</v>
      </c>
      <c r="B80" s="724" t="s">
        <v>4870</v>
      </c>
      <c r="C80" s="724" t="s">
        <v>586</v>
      </c>
      <c r="D80" s="724" t="s">
        <v>4886</v>
      </c>
      <c r="E80" s="724" t="s">
        <v>4915</v>
      </c>
      <c r="F80" s="724" t="s">
        <v>4916</v>
      </c>
      <c r="G80" s="727">
        <v>199</v>
      </c>
      <c r="H80" s="727">
        <v>23482</v>
      </c>
      <c r="I80" s="724">
        <v>0.99660470248705546</v>
      </c>
      <c r="J80" s="724">
        <v>118</v>
      </c>
      <c r="K80" s="727">
        <v>187</v>
      </c>
      <c r="L80" s="727">
        <v>23562</v>
      </c>
      <c r="M80" s="724">
        <v>1</v>
      </c>
      <c r="N80" s="724">
        <v>126</v>
      </c>
      <c r="O80" s="727">
        <v>111</v>
      </c>
      <c r="P80" s="727">
        <v>13986</v>
      </c>
      <c r="Q80" s="740">
        <v>0.5935828877005348</v>
      </c>
      <c r="R80" s="728">
        <v>126</v>
      </c>
    </row>
    <row r="81" spans="1:18" ht="14.4" customHeight="1" x14ac:dyDescent="0.3">
      <c r="A81" s="723" t="s">
        <v>4869</v>
      </c>
      <c r="B81" s="724" t="s">
        <v>4870</v>
      </c>
      <c r="C81" s="724" t="s">
        <v>586</v>
      </c>
      <c r="D81" s="724" t="s">
        <v>4886</v>
      </c>
      <c r="E81" s="724" t="s">
        <v>4927</v>
      </c>
      <c r="F81" s="724" t="s">
        <v>4928</v>
      </c>
      <c r="G81" s="727">
        <v>247</v>
      </c>
      <c r="H81" s="727">
        <v>0</v>
      </c>
      <c r="I81" s="724">
        <v>0</v>
      </c>
      <c r="J81" s="724">
        <v>0</v>
      </c>
      <c r="K81" s="727">
        <v>284</v>
      </c>
      <c r="L81" s="727">
        <v>9466.65</v>
      </c>
      <c r="M81" s="724">
        <v>1</v>
      </c>
      <c r="N81" s="724">
        <v>33.333274647887322</v>
      </c>
      <c r="O81" s="727">
        <v>192</v>
      </c>
      <c r="P81" s="727">
        <v>6399.99</v>
      </c>
      <c r="Q81" s="740">
        <v>0.6760564719304083</v>
      </c>
      <c r="R81" s="728">
        <v>33.333281249999999</v>
      </c>
    </row>
    <row r="82" spans="1:18" ht="14.4" customHeight="1" x14ac:dyDescent="0.3">
      <c r="A82" s="723" t="s">
        <v>4869</v>
      </c>
      <c r="B82" s="724" t="s">
        <v>4870</v>
      </c>
      <c r="C82" s="724" t="s">
        <v>586</v>
      </c>
      <c r="D82" s="724" t="s">
        <v>4886</v>
      </c>
      <c r="E82" s="724" t="s">
        <v>4929</v>
      </c>
      <c r="F82" s="724" t="s">
        <v>4930</v>
      </c>
      <c r="G82" s="727">
        <v>70</v>
      </c>
      <c r="H82" s="727">
        <v>66920</v>
      </c>
      <c r="I82" s="724">
        <v>0.86437613019891502</v>
      </c>
      <c r="J82" s="724">
        <v>956</v>
      </c>
      <c r="K82" s="727">
        <v>79</v>
      </c>
      <c r="L82" s="727">
        <v>77420</v>
      </c>
      <c r="M82" s="724">
        <v>1</v>
      </c>
      <c r="N82" s="724">
        <v>980</v>
      </c>
      <c r="O82" s="727">
        <v>60</v>
      </c>
      <c r="P82" s="727">
        <v>58800</v>
      </c>
      <c r="Q82" s="740">
        <v>0.759493670886076</v>
      </c>
      <c r="R82" s="728">
        <v>980</v>
      </c>
    </row>
    <row r="83" spans="1:18" ht="14.4" customHeight="1" x14ac:dyDescent="0.3">
      <c r="A83" s="723" t="s">
        <v>4869</v>
      </c>
      <c r="B83" s="724" t="s">
        <v>4870</v>
      </c>
      <c r="C83" s="724" t="s">
        <v>586</v>
      </c>
      <c r="D83" s="724" t="s">
        <v>4886</v>
      </c>
      <c r="E83" s="724" t="s">
        <v>4931</v>
      </c>
      <c r="F83" s="724" t="s">
        <v>4932</v>
      </c>
      <c r="G83" s="727">
        <v>68</v>
      </c>
      <c r="H83" s="727">
        <v>11492</v>
      </c>
      <c r="I83" s="724">
        <v>0.89085271317829462</v>
      </c>
      <c r="J83" s="724">
        <v>169</v>
      </c>
      <c r="K83" s="727">
        <v>75</v>
      </c>
      <c r="L83" s="727">
        <v>12900</v>
      </c>
      <c r="M83" s="724">
        <v>1</v>
      </c>
      <c r="N83" s="724">
        <v>172</v>
      </c>
      <c r="O83" s="727">
        <v>59</v>
      </c>
      <c r="P83" s="727">
        <v>10148</v>
      </c>
      <c r="Q83" s="740">
        <v>0.78666666666666663</v>
      </c>
      <c r="R83" s="728">
        <v>172</v>
      </c>
    </row>
    <row r="84" spans="1:18" ht="14.4" customHeight="1" x14ac:dyDescent="0.3">
      <c r="A84" s="723" t="s">
        <v>4869</v>
      </c>
      <c r="B84" s="724" t="s">
        <v>4870</v>
      </c>
      <c r="C84" s="724" t="s">
        <v>586</v>
      </c>
      <c r="D84" s="724" t="s">
        <v>4886</v>
      </c>
      <c r="E84" s="724" t="s">
        <v>4933</v>
      </c>
      <c r="F84" s="724" t="s">
        <v>4934</v>
      </c>
      <c r="G84" s="727">
        <v>1</v>
      </c>
      <c r="H84" s="727">
        <v>36</v>
      </c>
      <c r="I84" s="724">
        <v>6.9498069498069498E-2</v>
      </c>
      <c r="J84" s="724">
        <v>36</v>
      </c>
      <c r="K84" s="727">
        <v>14</v>
      </c>
      <c r="L84" s="727">
        <v>518</v>
      </c>
      <c r="M84" s="724">
        <v>1</v>
      </c>
      <c r="N84" s="724">
        <v>37</v>
      </c>
      <c r="O84" s="727">
        <v>5</v>
      </c>
      <c r="P84" s="727">
        <v>185</v>
      </c>
      <c r="Q84" s="740">
        <v>0.35714285714285715</v>
      </c>
      <c r="R84" s="728">
        <v>37</v>
      </c>
    </row>
    <row r="85" spans="1:18" ht="14.4" customHeight="1" x14ac:dyDescent="0.3">
      <c r="A85" s="723" t="s">
        <v>4869</v>
      </c>
      <c r="B85" s="724" t="s">
        <v>4870</v>
      </c>
      <c r="C85" s="724" t="s">
        <v>586</v>
      </c>
      <c r="D85" s="724" t="s">
        <v>4886</v>
      </c>
      <c r="E85" s="724" t="s">
        <v>4935</v>
      </c>
      <c r="F85" s="724" t="s">
        <v>4936</v>
      </c>
      <c r="G85" s="727">
        <v>3</v>
      </c>
      <c r="H85" s="727">
        <v>246</v>
      </c>
      <c r="I85" s="724">
        <v>0.47674418604651164</v>
      </c>
      <c r="J85" s="724">
        <v>82</v>
      </c>
      <c r="K85" s="727">
        <v>6</v>
      </c>
      <c r="L85" s="727">
        <v>516</v>
      </c>
      <c r="M85" s="724">
        <v>1</v>
      </c>
      <c r="N85" s="724">
        <v>86</v>
      </c>
      <c r="O85" s="727"/>
      <c r="P85" s="727"/>
      <c r="Q85" s="740"/>
      <c r="R85" s="728"/>
    </row>
    <row r="86" spans="1:18" ht="14.4" customHeight="1" x14ac:dyDescent="0.3">
      <c r="A86" s="723" t="s">
        <v>4869</v>
      </c>
      <c r="B86" s="724" t="s">
        <v>4870</v>
      </c>
      <c r="C86" s="724" t="s">
        <v>586</v>
      </c>
      <c r="D86" s="724" t="s">
        <v>4886</v>
      </c>
      <c r="E86" s="724" t="s">
        <v>4943</v>
      </c>
      <c r="F86" s="724" t="s">
        <v>4944</v>
      </c>
      <c r="G86" s="727">
        <v>5</v>
      </c>
      <c r="H86" s="727">
        <v>3700</v>
      </c>
      <c r="I86" s="724"/>
      <c r="J86" s="724">
        <v>740</v>
      </c>
      <c r="K86" s="727"/>
      <c r="L86" s="727"/>
      <c r="M86" s="724"/>
      <c r="N86" s="724"/>
      <c r="O86" s="727">
        <v>5</v>
      </c>
      <c r="P86" s="727">
        <v>3765</v>
      </c>
      <c r="Q86" s="740"/>
      <c r="R86" s="728">
        <v>753</v>
      </c>
    </row>
    <row r="87" spans="1:18" ht="14.4" customHeight="1" x14ac:dyDescent="0.3">
      <c r="A87" s="723" t="s">
        <v>4869</v>
      </c>
      <c r="B87" s="724" t="s">
        <v>4870</v>
      </c>
      <c r="C87" s="724" t="s">
        <v>586</v>
      </c>
      <c r="D87" s="724" t="s">
        <v>4886</v>
      </c>
      <c r="E87" s="724" t="s">
        <v>4951</v>
      </c>
      <c r="F87" s="724" t="s">
        <v>4952</v>
      </c>
      <c r="G87" s="727"/>
      <c r="H87" s="727"/>
      <c r="I87" s="724"/>
      <c r="J87" s="724"/>
      <c r="K87" s="727">
        <v>5</v>
      </c>
      <c r="L87" s="727">
        <v>295</v>
      </c>
      <c r="M87" s="724">
        <v>1</v>
      </c>
      <c r="N87" s="724">
        <v>59</v>
      </c>
      <c r="O87" s="727">
        <v>1</v>
      </c>
      <c r="P87" s="727">
        <v>59</v>
      </c>
      <c r="Q87" s="740">
        <v>0.2</v>
      </c>
      <c r="R87" s="728">
        <v>59</v>
      </c>
    </row>
    <row r="88" spans="1:18" ht="14.4" customHeight="1" x14ac:dyDescent="0.3">
      <c r="A88" s="723" t="s">
        <v>4869</v>
      </c>
      <c r="B88" s="724" t="s">
        <v>4870</v>
      </c>
      <c r="C88" s="724" t="s">
        <v>586</v>
      </c>
      <c r="D88" s="724" t="s">
        <v>4886</v>
      </c>
      <c r="E88" s="724" t="s">
        <v>4959</v>
      </c>
      <c r="F88" s="724" t="s">
        <v>4960</v>
      </c>
      <c r="G88" s="727"/>
      <c r="H88" s="727"/>
      <c r="I88" s="724"/>
      <c r="J88" s="724"/>
      <c r="K88" s="727">
        <v>1</v>
      </c>
      <c r="L88" s="727">
        <v>648</v>
      </c>
      <c r="M88" s="724">
        <v>1</v>
      </c>
      <c r="N88" s="724">
        <v>648</v>
      </c>
      <c r="O88" s="727"/>
      <c r="P88" s="727"/>
      <c r="Q88" s="740"/>
      <c r="R88" s="728"/>
    </row>
    <row r="89" spans="1:18" ht="14.4" customHeight="1" x14ac:dyDescent="0.3">
      <c r="A89" s="723" t="s">
        <v>4869</v>
      </c>
      <c r="B89" s="724" t="s">
        <v>4870</v>
      </c>
      <c r="C89" s="724" t="s">
        <v>586</v>
      </c>
      <c r="D89" s="724" t="s">
        <v>4886</v>
      </c>
      <c r="E89" s="724" t="s">
        <v>4965</v>
      </c>
      <c r="F89" s="724" t="s">
        <v>4966</v>
      </c>
      <c r="G89" s="727"/>
      <c r="H89" s="727"/>
      <c r="I89" s="724"/>
      <c r="J89" s="724"/>
      <c r="K89" s="727">
        <v>1</v>
      </c>
      <c r="L89" s="727">
        <v>268</v>
      </c>
      <c r="M89" s="724">
        <v>1</v>
      </c>
      <c r="N89" s="724">
        <v>268</v>
      </c>
      <c r="O89" s="727"/>
      <c r="P89" s="727"/>
      <c r="Q89" s="740"/>
      <c r="R89" s="728"/>
    </row>
    <row r="90" spans="1:18" ht="14.4" customHeight="1" x14ac:dyDescent="0.3">
      <c r="A90" s="723" t="s">
        <v>4869</v>
      </c>
      <c r="B90" s="724" t="s">
        <v>624</v>
      </c>
      <c r="C90" s="724" t="s">
        <v>577</v>
      </c>
      <c r="D90" s="724" t="s">
        <v>4886</v>
      </c>
      <c r="E90" s="724" t="s">
        <v>4989</v>
      </c>
      <c r="F90" s="724" t="s">
        <v>4990</v>
      </c>
      <c r="G90" s="727">
        <v>287</v>
      </c>
      <c r="H90" s="727">
        <v>67445</v>
      </c>
      <c r="I90" s="724">
        <v>0.7833970241483047</v>
      </c>
      <c r="J90" s="724">
        <v>235</v>
      </c>
      <c r="K90" s="727">
        <v>343</v>
      </c>
      <c r="L90" s="727">
        <v>86093</v>
      </c>
      <c r="M90" s="724">
        <v>1</v>
      </c>
      <c r="N90" s="724">
        <v>251</v>
      </c>
      <c r="O90" s="727">
        <v>336</v>
      </c>
      <c r="P90" s="727">
        <v>84336</v>
      </c>
      <c r="Q90" s="740">
        <v>0.97959183673469385</v>
      </c>
      <c r="R90" s="728">
        <v>251</v>
      </c>
    </row>
    <row r="91" spans="1:18" ht="14.4" customHeight="1" x14ac:dyDescent="0.3">
      <c r="A91" s="723" t="s">
        <v>4869</v>
      </c>
      <c r="B91" s="724" t="s">
        <v>624</v>
      </c>
      <c r="C91" s="724" t="s">
        <v>577</v>
      </c>
      <c r="D91" s="724" t="s">
        <v>4886</v>
      </c>
      <c r="E91" s="724" t="s">
        <v>4927</v>
      </c>
      <c r="F91" s="724" t="s">
        <v>4928</v>
      </c>
      <c r="G91" s="727">
        <v>3</v>
      </c>
      <c r="H91" s="727">
        <v>0</v>
      </c>
      <c r="I91" s="724">
        <v>0</v>
      </c>
      <c r="J91" s="724">
        <v>0</v>
      </c>
      <c r="K91" s="727">
        <v>2</v>
      </c>
      <c r="L91" s="727">
        <v>66.66</v>
      </c>
      <c r="M91" s="724">
        <v>1</v>
      </c>
      <c r="N91" s="724">
        <v>33.33</v>
      </c>
      <c r="O91" s="727">
        <v>4</v>
      </c>
      <c r="P91" s="727">
        <v>133.32</v>
      </c>
      <c r="Q91" s="740">
        <v>2</v>
      </c>
      <c r="R91" s="728">
        <v>33.33</v>
      </c>
    </row>
    <row r="92" spans="1:18" ht="14.4" customHeight="1" thickBot="1" x14ac:dyDescent="0.35">
      <c r="A92" s="729" t="s">
        <v>4869</v>
      </c>
      <c r="B92" s="730" t="s">
        <v>624</v>
      </c>
      <c r="C92" s="730" t="s">
        <v>577</v>
      </c>
      <c r="D92" s="730" t="s">
        <v>4886</v>
      </c>
      <c r="E92" s="730" t="s">
        <v>4991</v>
      </c>
      <c r="F92" s="730" t="s">
        <v>4992</v>
      </c>
      <c r="G92" s="733">
        <v>189</v>
      </c>
      <c r="H92" s="733">
        <v>20412</v>
      </c>
      <c r="I92" s="730">
        <v>0.79984326018808782</v>
      </c>
      <c r="J92" s="730">
        <v>108</v>
      </c>
      <c r="K92" s="733">
        <v>220</v>
      </c>
      <c r="L92" s="733">
        <v>25520</v>
      </c>
      <c r="M92" s="730">
        <v>1</v>
      </c>
      <c r="N92" s="730">
        <v>116</v>
      </c>
      <c r="O92" s="733">
        <v>204</v>
      </c>
      <c r="P92" s="733">
        <v>23664</v>
      </c>
      <c r="Q92" s="741">
        <v>0.92727272727272725</v>
      </c>
      <c r="R92" s="734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4" t="s">
        <v>4994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9972.9000000000015</v>
      </c>
      <c r="I3" s="208">
        <f t="shared" si="0"/>
        <v>1144161.2200000002</v>
      </c>
      <c r="J3" s="78"/>
      <c r="K3" s="78"/>
      <c r="L3" s="208">
        <f t="shared" si="0"/>
        <v>10534.5</v>
      </c>
      <c r="M3" s="208">
        <f t="shared" si="0"/>
        <v>1417561.72</v>
      </c>
      <c r="N3" s="78"/>
      <c r="O3" s="78"/>
      <c r="P3" s="208">
        <f t="shared" si="0"/>
        <v>10957.290000000005</v>
      </c>
      <c r="Q3" s="208">
        <f t="shared" si="0"/>
        <v>1285826.2899999993</v>
      </c>
      <c r="R3" s="79">
        <f>IF(M3=0,0,Q3/M3)</f>
        <v>0.90706899873114477</v>
      </c>
      <c r="S3" s="209">
        <f>IF(P3=0,0,Q3/P3)</f>
        <v>117.34893299346817</v>
      </c>
    </row>
    <row r="4" spans="1:19" ht="14.4" customHeight="1" x14ac:dyDescent="0.3">
      <c r="A4" s="607" t="s">
        <v>303</v>
      </c>
      <c r="B4" s="607" t="s">
        <v>119</v>
      </c>
      <c r="C4" s="615" t="s">
        <v>0</v>
      </c>
      <c r="D4" s="473" t="s">
        <v>167</v>
      </c>
      <c r="E4" s="609" t="s">
        <v>120</v>
      </c>
      <c r="F4" s="614" t="s">
        <v>90</v>
      </c>
      <c r="G4" s="610" t="s">
        <v>81</v>
      </c>
      <c r="H4" s="611">
        <v>2015</v>
      </c>
      <c r="I4" s="612"/>
      <c r="J4" s="206"/>
      <c r="K4" s="206"/>
      <c r="L4" s="611">
        <v>2016</v>
      </c>
      <c r="M4" s="612"/>
      <c r="N4" s="206"/>
      <c r="O4" s="206"/>
      <c r="P4" s="611">
        <v>2017</v>
      </c>
      <c r="Q4" s="612"/>
      <c r="R4" s="613" t="s">
        <v>2</v>
      </c>
      <c r="S4" s="608" t="s">
        <v>122</v>
      </c>
    </row>
    <row r="5" spans="1:19" ht="14.4" customHeight="1" thickBot="1" x14ac:dyDescent="0.35">
      <c r="A5" s="847"/>
      <c r="B5" s="847"/>
      <c r="C5" s="848"/>
      <c r="D5" s="857"/>
      <c r="E5" s="849"/>
      <c r="F5" s="850"/>
      <c r="G5" s="851"/>
      <c r="H5" s="852" t="s">
        <v>91</v>
      </c>
      <c r="I5" s="853" t="s">
        <v>14</v>
      </c>
      <c r="J5" s="854"/>
      <c r="K5" s="854"/>
      <c r="L5" s="852" t="s">
        <v>91</v>
      </c>
      <c r="M5" s="853" t="s">
        <v>14</v>
      </c>
      <c r="N5" s="854"/>
      <c r="O5" s="854"/>
      <c r="P5" s="852" t="s">
        <v>91</v>
      </c>
      <c r="Q5" s="853" t="s">
        <v>14</v>
      </c>
      <c r="R5" s="855"/>
      <c r="S5" s="856"/>
    </row>
    <row r="6" spans="1:19" ht="14.4" customHeight="1" x14ac:dyDescent="0.3">
      <c r="A6" s="798" t="s">
        <v>4869</v>
      </c>
      <c r="B6" s="799" t="s">
        <v>4870</v>
      </c>
      <c r="C6" s="799" t="s">
        <v>577</v>
      </c>
      <c r="D6" s="799" t="s">
        <v>2411</v>
      </c>
      <c r="E6" s="799" t="s">
        <v>4871</v>
      </c>
      <c r="F6" s="799" t="s">
        <v>4872</v>
      </c>
      <c r="G6" s="799" t="s">
        <v>4873</v>
      </c>
      <c r="H6" s="225"/>
      <c r="I6" s="225"/>
      <c r="J6" s="799"/>
      <c r="K6" s="799"/>
      <c r="L6" s="225">
        <v>0.1</v>
      </c>
      <c r="M6" s="225">
        <v>15.1</v>
      </c>
      <c r="N6" s="799">
        <v>1</v>
      </c>
      <c r="O6" s="799">
        <v>151</v>
      </c>
      <c r="P6" s="225">
        <v>0.1</v>
      </c>
      <c r="Q6" s="225">
        <v>15.1</v>
      </c>
      <c r="R6" s="804">
        <v>1</v>
      </c>
      <c r="S6" s="812">
        <v>151</v>
      </c>
    </row>
    <row r="7" spans="1:19" ht="14.4" customHeight="1" x14ac:dyDescent="0.3">
      <c r="A7" s="723" t="s">
        <v>4869</v>
      </c>
      <c r="B7" s="724" t="s">
        <v>4870</v>
      </c>
      <c r="C7" s="724" t="s">
        <v>577</v>
      </c>
      <c r="D7" s="724" t="s">
        <v>2411</v>
      </c>
      <c r="E7" s="724" t="s">
        <v>4886</v>
      </c>
      <c r="F7" s="724" t="s">
        <v>4891</v>
      </c>
      <c r="G7" s="724" t="s">
        <v>4892</v>
      </c>
      <c r="H7" s="727"/>
      <c r="I7" s="727"/>
      <c r="J7" s="724"/>
      <c r="K7" s="724"/>
      <c r="L7" s="727">
        <v>1</v>
      </c>
      <c r="M7" s="727">
        <v>83</v>
      </c>
      <c r="N7" s="724">
        <v>1</v>
      </c>
      <c r="O7" s="724">
        <v>83</v>
      </c>
      <c r="P7" s="727">
        <v>2</v>
      </c>
      <c r="Q7" s="727">
        <v>166</v>
      </c>
      <c r="R7" s="740">
        <v>2</v>
      </c>
      <c r="S7" s="728">
        <v>83</v>
      </c>
    </row>
    <row r="8" spans="1:19" ht="14.4" customHeight="1" x14ac:dyDescent="0.3">
      <c r="A8" s="723" t="s">
        <v>4869</v>
      </c>
      <c r="B8" s="724" t="s">
        <v>4870</v>
      </c>
      <c r="C8" s="724" t="s">
        <v>577</v>
      </c>
      <c r="D8" s="724" t="s">
        <v>2411</v>
      </c>
      <c r="E8" s="724" t="s">
        <v>4886</v>
      </c>
      <c r="F8" s="724" t="s">
        <v>4893</v>
      </c>
      <c r="G8" s="724" t="s">
        <v>4894</v>
      </c>
      <c r="H8" s="727">
        <v>4</v>
      </c>
      <c r="I8" s="727">
        <v>140</v>
      </c>
      <c r="J8" s="724">
        <v>0.42042042042042044</v>
      </c>
      <c r="K8" s="724">
        <v>35</v>
      </c>
      <c r="L8" s="727">
        <v>9</v>
      </c>
      <c r="M8" s="727">
        <v>333</v>
      </c>
      <c r="N8" s="724">
        <v>1</v>
      </c>
      <c r="O8" s="724">
        <v>37</v>
      </c>
      <c r="P8" s="727">
        <v>8</v>
      </c>
      <c r="Q8" s="727">
        <v>296</v>
      </c>
      <c r="R8" s="740">
        <v>0.88888888888888884</v>
      </c>
      <c r="S8" s="728">
        <v>37</v>
      </c>
    </row>
    <row r="9" spans="1:19" ht="14.4" customHeight="1" x14ac:dyDescent="0.3">
      <c r="A9" s="723" t="s">
        <v>4869</v>
      </c>
      <c r="B9" s="724" t="s">
        <v>4870</v>
      </c>
      <c r="C9" s="724" t="s">
        <v>577</v>
      </c>
      <c r="D9" s="724" t="s">
        <v>2411</v>
      </c>
      <c r="E9" s="724" t="s">
        <v>4886</v>
      </c>
      <c r="F9" s="724" t="s">
        <v>4901</v>
      </c>
      <c r="G9" s="724" t="s">
        <v>4902</v>
      </c>
      <c r="H9" s="727">
        <v>7</v>
      </c>
      <c r="I9" s="727">
        <v>588</v>
      </c>
      <c r="J9" s="724">
        <v>2.2272727272727271</v>
      </c>
      <c r="K9" s="724">
        <v>84</v>
      </c>
      <c r="L9" s="727">
        <v>3</v>
      </c>
      <c r="M9" s="727">
        <v>264</v>
      </c>
      <c r="N9" s="724">
        <v>1</v>
      </c>
      <c r="O9" s="724">
        <v>88</v>
      </c>
      <c r="P9" s="727">
        <v>5</v>
      </c>
      <c r="Q9" s="727">
        <v>440</v>
      </c>
      <c r="R9" s="740">
        <v>1.6666666666666667</v>
      </c>
      <c r="S9" s="728">
        <v>88</v>
      </c>
    </row>
    <row r="10" spans="1:19" ht="14.4" customHeight="1" x14ac:dyDescent="0.3">
      <c r="A10" s="723" t="s">
        <v>4869</v>
      </c>
      <c r="B10" s="724" t="s">
        <v>4870</v>
      </c>
      <c r="C10" s="724" t="s">
        <v>577</v>
      </c>
      <c r="D10" s="724" t="s">
        <v>2411</v>
      </c>
      <c r="E10" s="724" t="s">
        <v>4886</v>
      </c>
      <c r="F10" s="724" t="s">
        <v>4903</v>
      </c>
      <c r="G10" s="724" t="s">
        <v>4904</v>
      </c>
      <c r="H10" s="727">
        <v>25</v>
      </c>
      <c r="I10" s="727">
        <v>15425</v>
      </c>
      <c r="J10" s="724">
        <v>0.789810547875064</v>
      </c>
      <c r="K10" s="724">
        <v>617</v>
      </c>
      <c r="L10" s="727">
        <v>31</v>
      </c>
      <c r="M10" s="727">
        <v>19530</v>
      </c>
      <c r="N10" s="724">
        <v>1</v>
      </c>
      <c r="O10" s="724">
        <v>630</v>
      </c>
      <c r="P10" s="727">
        <v>41</v>
      </c>
      <c r="Q10" s="727">
        <v>25830</v>
      </c>
      <c r="R10" s="740">
        <v>1.3225806451612903</v>
      </c>
      <c r="S10" s="728">
        <v>630</v>
      </c>
    </row>
    <row r="11" spans="1:19" ht="14.4" customHeight="1" x14ac:dyDescent="0.3">
      <c r="A11" s="723" t="s">
        <v>4869</v>
      </c>
      <c r="B11" s="724" t="s">
        <v>4870</v>
      </c>
      <c r="C11" s="724" t="s">
        <v>577</v>
      </c>
      <c r="D11" s="724" t="s">
        <v>2411</v>
      </c>
      <c r="E11" s="724" t="s">
        <v>4886</v>
      </c>
      <c r="F11" s="724" t="s">
        <v>4905</v>
      </c>
      <c r="G11" s="724" t="s">
        <v>4906</v>
      </c>
      <c r="H11" s="727">
        <v>16</v>
      </c>
      <c r="I11" s="727">
        <v>6208</v>
      </c>
      <c r="J11" s="724">
        <v>0.75413022351797865</v>
      </c>
      <c r="K11" s="724">
        <v>388</v>
      </c>
      <c r="L11" s="727">
        <v>21</v>
      </c>
      <c r="M11" s="727">
        <v>8232</v>
      </c>
      <c r="N11" s="724">
        <v>1</v>
      </c>
      <c r="O11" s="724">
        <v>392</v>
      </c>
      <c r="P11" s="727">
        <v>30</v>
      </c>
      <c r="Q11" s="727">
        <v>11760</v>
      </c>
      <c r="R11" s="740">
        <v>1.4285714285714286</v>
      </c>
      <c r="S11" s="728">
        <v>392</v>
      </c>
    </row>
    <row r="12" spans="1:19" ht="14.4" customHeight="1" x14ac:dyDescent="0.3">
      <c r="A12" s="723" t="s">
        <v>4869</v>
      </c>
      <c r="B12" s="724" t="s">
        <v>4870</v>
      </c>
      <c r="C12" s="724" t="s">
        <v>577</v>
      </c>
      <c r="D12" s="724" t="s">
        <v>2411</v>
      </c>
      <c r="E12" s="724" t="s">
        <v>4886</v>
      </c>
      <c r="F12" s="724" t="s">
        <v>4907</v>
      </c>
      <c r="G12" s="724" t="s">
        <v>4908</v>
      </c>
      <c r="H12" s="727">
        <v>25</v>
      </c>
      <c r="I12" s="727">
        <v>975</v>
      </c>
      <c r="J12" s="724">
        <v>0.78125</v>
      </c>
      <c r="K12" s="724">
        <v>39</v>
      </c>
      <c r="L12" s="727">
        <v>32</v>
      </c>
      <c r="M12" s="727">
        <v>1248</v>
      </c>
      <c r="N12" s="724">
        <v>1</v>
      </c>
      <c r="O12" s="724">
        <v>39</v>
      </c>
      <c r="P12" s="727">
        <v>41</v>
      </c>
      <c r="Q12" s="727">
        <v>1599</v>
      </c>
      <c r="R12" s="740">
        <v>1.28125</v>
      </c>
      <c r="S12" s="728">
        <v>39</v>
      </c>
    </row>
    <row r="13" spans="1:19" ht="14.4" customHeight="1" x14ac:dyDescent="0.3">
      <c r="A13" s="723" t="s">
        <v>4869</v>
      </c>
      <c r="B13" s="724" t="s">
        <v>4870</v>
      </c>
      <c r="C13" s="724" t="s">
        <v>577</v>
      </c>
      <c r="D13" s="724" t="s">
        <v>2411</v>
      </c>
      <c r="E13" s="724" t="s">
        <v>4886</v>
      </c>
      <c r="F13" s="724" t="s">
        <v>4913</v>
      </c>
      <c r="G13" s="724" t="s">
        <v>4914</v>
      </c>
      <c r="H13" s="727">
        <v>44</v>
      </c>
      <c r="I13" s="727">
        <v>10340</v>
      </c>
      <c r="J13" s="724">
        <v>1.0298804780876494</v>
      </c>
      <c r="K13" s="724">
        <v>235</v>
      </c>
      <c r="L13" s="727">
        <v>40</v>
      </c>
      <c r="M13" s="727">
        <v>10040</v>
      </c>
      <c r="N13" s="724">
        <v>1</v>
      </c>
      <c r="O13" s="724">
        <v>251</v>
      </c>
      <c r="P13" s="727">
        <v>44</v>
      </c>
      <c r="Q13" s="727">
        <v>11044</v>
      </c>
      <c r="R13" s="740">
        <v>1.1000000000000001</v>
      </c>
      <c r="S13" s="728">
        <v>251</v>
      </c>
    </row>
    <row r="14" spans="1:19" ht="14.4" customHeight="1" x14ac:dyDescent="0.3">
      <c r="A14" s="723" t="s">
        <v>4869</v>
      </c>
      <c r="B14" s="724" t="s">
        <v>4870</v>
      </c>
      <c r="C14" s="724" t="s">
        <v>577</v>
      </c>
      <c r="D14" s="724" t="s">
        <v>2411</v>
      </c>
      <c r="E14" s="724" t="s">
        <v>4886</v>
      </c>
      <c r="F14" s="724" t="s">
        <v>4915</v>
      </c>
      <c r="G14" s="724" t="s">
        <v>4916</v>
      </c>
      <c r="H14" s="727">
        <v>110</v>
      </c>
      <c r="I14" s="727">
        <v>12980</v>
      </c>
      <c r="J14" s="724">
        <v>0.85137085137085133</v>
      </c>
      <c r="K14" s="724">
        <v>118</v>
      </c>
      <c r="L14" s="727">
        <v>121</v>
      </c>
      <c r="M14" s="727">
        <v>15246</v>
      </c>
      <c r="N14" s="724">
        <v>1</v>
      </c>
      <c r="O14" s="724">
        <v>126</v>
      </c>
      <c r="P14" s="727">
        <v>99</v>
      </c>
      <c r="Q14" s="727">
        <v>12474</v>
      </c>
      <c r="R14" s="740">
        <v>0.81818181818181823</v>
      </c>
      <c r="S14" s="728">
        <v>126</v>
      </c>
    </row>
    <row r="15" spans="1:19" ht="14.4" customHeight="1" x14ac:dyDescent="0.3">
      <c r="A15" s="723" t="s">
        <v>4869</v>
      </c>
      <c r="B15" s="724" t="s">
        <v>4870</v>
      </c>
      <c r="C15" s="724" t="s">
        <v>577</v>
      </c>
      <c r="D15" s="724" t="s">
        <v>2411</v>
      </c>
      <c r="E15" s="724" t="s">
        <v>4886</v>
      </c>
      <c r="F15" s="724" t="s">
        <v>4925</v>
      </c>
      <c r="G15" s="724" t="s">
        <v>4926</v>
      </c>
      <c r="H15" s="727"/>
      <c r="I15" s="727"/>
      <c r="J15" s="724"/>
      <c r="K15" s="724"/>
      <c r="L15" s="727"/>
      <c r="M15" s="727"/>
      <c r="N15" s="724"/>
      <c r="O15" s="724"/>
      <c r="P15" s="727">
        <v>1</v>
      </c>
      <c r="Q15" s="727">
        <v>1028</v>
      </c>
      <c r="R15" s="740"/>
      <c r="S15" s="728">
        <v>1028</v>
      </c>
    </row>
    <row r="16" spans="1:19" ht="14.4" customHeight="1" x14ac:dyDescent="0.3">
      <c r="A16" s="723" t="s">
        <v>4869</v>
      </c>
      <c r="B16" s="724" t="s">
        <v>4870</v>
      </c>
      <c r="C16" s="724" t="s">
        <v>577</v>
      </c>
      <c r="D16" s="724" t="s">
        <v>2411</v>
      </c>
      <c r="E16" s="724" t="s">
        <v>4886</v>
      </c>
      <c r="F16" s="724" t="s">
        <v>4927</v>
      </c>
      <c r="G16" s="724" t="s">
        <v>4928</v>
      </c>
      <c r="H16" s="727"/>
      <c r="I16" s="727"/>
      <c r="J16" s="724"/>
      <c r="K16" s="724"/>
      <c r="L16" s="727">
        <v>119</v>
      </c>
      <c r="M16" s="727">
        <v>3966.66</v>
      </c>
      <c r="N16" s="724">
        <v>1</v>
      </c>
      <c r="O16" s="724">
        <v>33.333277310924366</v>
      </c>
      <c r="P16" s="727">
        <v>143</v>
      </c>
      <c r="Q16" s="727">
        <v>4766.66</v>
      </c>
      <c r="R16" s="740">
        <v>1.2016810112285903</v>
      </c>
      <c r="S16" s="728">
        <v>33.333286713286711</v>
      </c>
    </row>
    <row r="17" spans="1:19" ht="14.4" customHeight="1" x14ac:dyDescent="0.3">
      <c r="A17" s="723" t="s">
        <v>4869</v>
      </c>
      <c r="B17" s="724" t="s">
        <v>4870</v>
      </c>
      <c r="C17" s="724" t="s">
        <v>577</v>
      </c>
      <c r="D17" s="724" t="s">
        <v>2411</v>
      </c>
      <c r="E17" s="724" t="s">
        <v>4886</v>
      </c>
      <c r="F17" s="724" t="s">
        <v>4935</v>
      </c>
      <c r="G17" s="724" t="s">
        <v>4936</v>
      </c>
      <c r="H17" s="727"/>
      <c r="I17" s="727"/>
      <c r="J17" s="724"/>
      <c r="K17" s="724"/>
      <c r="L17" s="727">
        <v>1</v>
      </c>
      <c r="M17" s="727">
        <v>86</v>
      </c>
      <c r="N17" s="724">
        <v>1</v>
      </c>
      <c r="O17" s="724">
        <v>86</v>
      </c>
      <c r="P17" s="727">
        <v>3</v>
      </c>
      <c r="Q17" s="727">
        <v>258</v>
      </c>
      <c r="R17" s="740">
        <v>3</v>
      </c>
      <c r="S17" s="728">
        <v>86</v>
      </c>
    </row>
    <row r="18" spans="1:19" ht="14.4" customHeight="1" x14ac:dyDescent="0.3">
      <c r="A18" s="723" t="s">
        <v>4869</v>
      </c>
      <c r="B18" s="724" t="s">
        <v>4870</v>
      </c>
      <c r="C18" s="724" t="s">
        <v>577</v>
      </c>
      <c r="D18" s="724" t="s">
        <v>2411</v>
      </c>
      <c r="E18" s="724" t="s">
        <v>4886</v>
      </c>
      <c r="F18" s="724" t="s">
        <v>4941</v>
      </c>
      <c r="G18" s="724" t="s">
        <v>4942</v>
      </c>
      <c r="H18" s="727">
        <v>1</v>
      </c>
      <c r="I18" s="727">
        <v>210</v>
      </c>
      <c r="J18" s="724"/>
      <c r="K18" s="724">
        <v>210</v>
      </c>
      <c r="L18" s="727"/>
      <c r="M18" s="727"/>
      <c r="N18" s="724"/>
      <c r="O18" s="724"/>
      <c r="P18" s="727">
        <v>5</v>
      </c>
      <c r="Q18" s="727">
        <v>1115</v>
      </c>
      <c r="R18" s="740"/>
      <c r="S18" s="728">
        <v>223</v>
      </c>
    </row>
    <row r="19" spans="1:19" ht="14.4" customHeight="1" x14ac:dyDescent="0.3">
      <c r="A19" s="723" t="s">
        <v>4869</v>
      </c>
      <c r="B19" s="724" t="s">
        <v>4870</v>
      </c>
      <c r="C19" s="724" t="s">
        <v>577</v>
      </c>
      <c r="D19" s="724" t="s">
        <v>2411</v>
      </c>
      <c r="E19" s="724" t="s">
        <v>4886</v>
      </c>
      <c r="F19" s="724" t="s">
        <v>4947</v>
      </c>
      <c r="G19" s="724" t="s">
        <v>4948</v>
      </c>
      <c r="H19" s="727"/>
      <c r="I19" s="727"/>
      <c r="J19" s="724"/>
      <c r="K19" s="724"/>
      <c r="L19" s="727"/>
      <c r="M19" s="727"/>
      <c r="N19" s="724"/>
      <c r="O19" s="724"/>
      <c r="P19" s="727">
        <v>2</v>
      </c>
      <c r="Q19" s="727">
        <v>2126</v>
      </c>
      <c r="R19" s="740"/>
      <c r="S19" s="728">
        <v>1063</v>
      </c>
    </row>
    <row r="20" spans="1:19" ht="14.4" customHeight="1" x14ac:dyDescent="0.3">
      <c r="A20" s="723" t="s">
        <v>4869</v>
      </c>
      <c r="B20" s="724" t="s">
        <v>4870</v>
      </c>
      <c r="C20" s="724" t="s">
        <v>577</v>
      </c>
      <c r="D20" s="724" t="s">
        <v>4854</v>
      </c>
      <c r="E20" s="724" t="s">
        <v>4886</v>
      </c>
      <c r="F20" s="724" t="s">
        <v>4893</v>
      </c>
      <c r="G20" s="724" t="s">
        <v>4894</v>
      </c>
      <c r="H20" s="727"/>
      <c r="I20" s="727"/>
      <c r="J20" s="724"/>
      <c r="K20" s="724"/>
      <c r="L20" s="727">
        <v>1</v>
      </c>
      <c r="M20" s="727">
        <v>37</v>
      </c>
      <c r="N20" s="724">
        <v>1</v>
      </c>
      <c r="O20" s="724">
        <v>37</v>
      </c>
      <c r="P20" s="727"/>
      <c r="Q20" s="727"/>
      <c r="R20" s="740"/>
      <c r="S20" s="728"/>
    </row>
    <row r="21" spans="1:19" ht="14.4" customHeight="1" x14ac:dyDescent="0.3">
      <c r="A21" s="723" t="s">
        <v>4869</v>
      </c>
      <c r="B21" s="724" t="s">
        <v>4870</v>
      </c>
      <c r="C21" s="724" t="s">
        <v>577</v>
      </c>
      <c r="D21" s="724" t="s">
        <v>2412</v>
      </c>
      <c r="E21" s="724" t="s">
        <v>4886</v>
      </c>
      <c r="F21" s="724" t="s">
        <v>4891</v>
      </c>
      <c r="G21" s="724" t="s">
        <v>4892</v>
      </c>
      <c r="H21" s="727">
        <v>19</v>
      </c>
      <c r="I21" s="727">
        <v>1539</v>
      </c>
      <c r="J21" s="724">
        <v>0.59813447337738046</v>
      </c>
      <c r="K21" s="724">
        <v>81</v>
      </c>
      <c r="L21" s="727">
        <v>31</v>
      </c>
      <c r="M21" s="727">
        <v>2573</v>
      </c>
      <c r="N21" s="724">
        <v>1</v>
      </c>
      <c r="O21" s="724">
        <v>83</v>
      </c>
      <c r="P21" s="727"/>
      <c r="Q21" s="727"/>
      <c r="R21" s="740"/>
      <c r="S21" s="728"/>
    </row>
    <row r="22" spans="1:19" ht="14.4" customHeight="1" x14ac:dyDescent="0.3">
      <c r="A22" s="723" t="s">
        <v>4869</v>
      </c>
      <c r="B22" s="724" t="s">
        <v>4870</v>
      </c>
      <c r="C22" s="724" t="s">
        <v>577</v>
      </c>
      <c r="D22" s="724" t="s">
        <v>2412</v>
      </c>
      <c r="E22" s="724" t="s">
        <v>4886</v>
      </c>
      <c r="F22" s="724" t="s">
        <v>4893</v>
      </c>
      <c r="G22" s="724" t="s">
        <v>4894</v>
      </c>
      <c r="H22" s="727">
        <v>65</v>
      </c>
      <c r="I22" s="727">
        <v>2275</v>
      </c>
      <c r="J22" s="724">
        <v>12.297297297297296</v>
      </c>
      <c r="K22" s="724">
        <v>35</v>
      </c>
      <c r="L22" s="727">
        <v>5</v>
      </c>
      <c r="M22" s="727">
        <v>185</v>
      </c>
      <c r="N22" s="724">
        <v>1</v>
      </c>
      <c r="O22" s="724">
        <v>37</v>
      </c>
      <c r="P22" s="727">
        <v>2</v>
      </c>
      <c r="Q22" s="727">
        <v>74</v>
      </c>
      <c r="R22" s="740">
        <v>0.4</v>
      </c>
      <c r="S22" s="728">
        <v>37</v>
      </c>
    </row>
    <row r="23" spans="1:19" ht="14.4" customHeight="1" x14ac:dyDescent="0.3">
      <c r="A23" s="723" t="s">
        <v>4869</v>
      </c>
      <c r="B23" s="724" t="s">
        <v>4870</v>
      </c>
      <c r="C23" s="724" t="s">
        <v>577</v>
      </c>
      <c r="D23" s="724" t="s">
        <v>2412</v>
      </c>
      <c r="E23" s="724" t="s">
        <v>4886</v>
      </c>
      <c r="F23" s="724" t="s">
        <v>4913</v>
      </c>
      <c r="G23" s="724" t="s">
        <v>4914</v>
      </c>
      <c r="H23" s="727">
        <v>20</v>
      </c>
      <c r="I23" s="727">
        <v>4700</v>
      </c>
      <c r="J23" s="724">
        <v>18.725099601593627</v>
      </c>
      <c r="K23" s="724">
        <v>235</v>
      </c>
      <c r="L23" s="727">
        <v>1</v>
      </c>
      <c r="M23" s="727">
        <v>251</v>
      </c>
      <c r="N23" s="724">
        <v>1</v>
      </c>
      <c r="O23" s="724">
        <v>251</v>
      </c>
      <c r="P23" s="727"/>
      <c r="Q23" s="727"/>
      <c r="R23" s="740"/>
      <c r="S23" s="728"/>
    </row>
    <row r="24" spans="1:19" ht="14.4" customHeight="1" x14ac:dyDescent="0.3">
      <c r="A24" s="723" t="s">
        <v>4869</v>
      </c>
      <c r="B24" s="724" t="s">
        <v>4870</v>
      </c>
      <c r="C24" s="724" t="s">
        <v>577</v>
      </c>
      <c r="D24" s="724" t="s">
        <v>2412</v>
      </c>
      <c r="E24" s="724" t="s">
        <v>4886</v>
      </c>
      <c r="F24" s="724" t="s">
        <v>4915</v>
      </c>
      <c r="G24" s="724" t="s">
        <v>4916</v>
      </c>
      <c r="H24" s="727">
        <v>320</v>
      </c>
      <c r="I24" s="727">
        <v>37760</v>
      </c>
      <c r="J24" s="724">
        <v>7.6841676841676838</v>
      </c>
      <c r="K24" s="724">
        <v>118</v>
      </c>
      <c r="L24" s="727">
        <v>39</v>
      </c>
      <c r="M24" s="727">
        <v>4914</v>
      </c>
      <c r="N24" s="724">
        <v>1</v>
      </c>
      <c r="O24" s="724">
        <v>126</v>
      </c>
      <c r="P24" s="727">
        <v>6</v>
      </c>
      <c r="Q24" s="727">
        <v>756</v>
      </c>
      <c r="R24" s="740">
        <v>0.15384615384615385</v>
      </c>
      <c r="S24" s="728">
        <v>126</v>
      </c>
    </row>
    <row r="25" spans="1:19" ht="14.4" customHeight="1" x14ac:dyDescent="0.3">
      <c r="A25" s="723" t="s">
        <v>4869</v>
      </c>
      <c r="B25" s="724" t="s">
        <v>4870</v>
      </c>
      <c r="C25" s="724" t="s">
        <v>577</v>
      </c>
      <c r="D25" s="724" t="s">
        <v>2412</v>
      </c>
      <c r="E25" s="724" t="s">
        <v>4886</v>
      </c>
      <c r="F25" s="724" t="s">
        <v>4923</v>
      </c>
      <c r="G25" s="724" t="s">
        <v>4924</v>
      </c>
      <c r="H25" s="727">
        <v>3</v>
      </c>
      <c r="I25" s="727">
        <v>1998</v>
      </c>
      <c r="J25" s="724"/>
      <c r="K25" s="724">
        <v>666</v>
      </c>
      <c r="L25" s="727"/>
      <c r="M25" s="727"/>
      <c r="N25" s="724"/>
      <c r="O25" s="724"/>
      <c r="P25" s="727"/>
      <c r="Q25" s="727"/>
      <c r="R25" s="740"/>
      <c r="S25" s="728"/>
    </row>
    <row r="26" spans="1:19" ht="14.4" customHeight="1" x14ac:dyDescent="0.3">
      <c r="A26" s="723" t="s">
        <v>4869</v>
      </c>
      <c r="B26" s="724" t="s">
        <v>4870</v>
      </c>
      <c r="C26" s="724" t="s">
        <v>577</v>
      </c>
      <c r="D26" s="724" t="s">
        <v>2412</v>
      </c>
      <c r="E26" s="724" t="s">
        <v>4886</v>
      </c>
      <c r="F26" s="724" t="s">
        <v>4927</v>
      </c>
      <c r="G26" s="724" t="s">
        <v>4928</v>
      </c>
      <c r="H26" s="727"/>
      <c r="I26" s="727"/>
      <c r="J26" s="724"/>
      <c r="K26" s="724"/>
      <c r="L26" s="727">
        <v>22</v>
      </c>
      <c r="M26" s="727">
        <v>733.32999999999993</v>
      </c>
      <c r="N26" s="724">
        <v>1</v>
      </c>
      <c r="O26" s="724">
        <v>33.333181818181814</v>
      </c>
      <c r="P26" s="727">
        <v>6</v>
      </c>
      <c r="Q26" s="727">
        <v>200</v>
      </c>
      <c r="R26" s="740">
        <v>0.27272851240232915</v>
      </c>
      <c r="S26" s="728">
        <v>33.333333333333336</v>
      </c>
    </row>
    <row r="27" spans="1:19" ht="14.4" customHeight="1" x14ac:dyDescent="0.3">
      <c r="A27" s="723" t="s">
        <v>4869</v>
      </c>
      <c r="B27" s="724" t="s">
        <v>4870</v>
      </c>
      <c r="C27" s="724" t="s">
        <v>577</v>
      </c>
      <c r="D27" s="724" t="s">
        <v>2412</v>
      </c>
      <c r="E27" s="724" t="s">
        <v>4886</v>
      </c>
      <c r="F27" s="724" t="s">
        <v>4933</v>
      </c>
      <c r="G27" s="724" t="s">
        <v>4934</v>
      </c>
      <c r="H27" s="727"/>
      <c r="I27" s="727"/>
      <c r="J27" s="724"/>
      <c r="K27" s="724"/>
      <c r="L27" s="727">
        <v>1</v>
      </c>
      <c r="M27" s="727">
        <v>37</v>
      </c>
      <c r="N27" s="724">
        <v>1</v>
      </c>
      <c r="O27" s="724">
        <v>37</v>
      </c>
      <c r="P27" s="727"/>
      <c r="Q27" s="727"/>
      <c r="R27" s="740"/>
      <c r="S27" s="728"/>
    </row>
    <row r="28" spans="1:19" ht="14.4" customHeight="1" x14ac:dyDescent="0.3">
      <c r="A28" s="723" t="s">
        <v>4869</v>
      </c>
      <c r="B28" s="724" t="s">
        <v>4870</v>
      </c>
      <c r="C28" s="724" t="s">
        <v>577</v>
      </c>
      <c r="D28" s="724" t="s">
        <v>2412</v>
      </c>
      <c r="E28" s="724" t="s">
        <v>4886</v>
      </c>
      <c r="F28" s="724" t="s">
        <v>4935</v>
      </c>
      <c r="G28" s="724" t="s">
        <v>4936</v>
      </c>
      <c r="H28" s="727">
        <v>16</v>
      </c>
      <c r="I28" s="727">
        <v>1312</v>
      </c>
      <c r="J28" s="724">
        <v>15.255813953488373</v>
      </c>
      <c r="K28" s="724">
        <v>82</v>
      </c>
      <c r="L28" s="727">
        <v>1</v>
      </c>
      <c r="M28" s="727">
        <v>86</v>
      </c>
      <c r="N28" s="724">
        <v>1</v>
      </c>
      <c r="O28" s="724">
        <v>86</v>
      </c>
      <c r="P28" s="727"/>
      <c r="Q28" s="727"/>
      <c r="R28" s="740"/>
      <c r="S28" s="728"/>
    </row>
    <row r="29" spans="1:19" ht="14.4" customHeight="1" x14ac:dyDescent="0.3">
      <c r="A29" s="723" t="s">
        <v>4869</v>
      </c>
      <c r="B29" s="724" t="s">
        <v>4870</v>
      </c>
      <c r="C29" s="724" t="s">
        <v>577</v>
      </c>
      <c r="D29" s="724" t="s">
        <v>2412</v>
      </c>
      <c r="E29" s="724" t="s">
        <v>4886</v>
      </c>
      <c r="F29" s="724" t="s">
        <v>4947</v>
      </c>
      <c r="G29" s="724" t="s">
        <v>4948</v>
      </c>
      <c r="H29" s="727">
        <v>1</v>
      </c>
      <c r="I29" s="727">
        <v>1050</v>
      </c>
      <c r="J29" s="724"/>
      <c r="K29" s="724">
        <v>1050</v>
      </c>
      <c r="L29" s="727"/>
      <c r="M29" s="727"/>
      <c r="N29" s="724"/>
      <c r="O29" s="724"/>
      <c r="P29" s="727"/>
      <c r="Q29" s="727"/>
      <c r="R29" s="740"/>
      <c r="S29" s="728"/>
    </row>
    <row r="30" spans="1:19" ht="14.4" customHeight="1" x14ac:dyDescent="0.3">
      <c r="A30" s="723" t="s">
        <v>4869</v>
      </c>
      <c r="B30" s="724" t="s">
        <v>4870</v>
      </c>
      <c r="C30" s="724" t="s">
        <v>577</v>
      </c>
      <c r="D30" s="724" t="s">
        <v>2412</v>
      </c>
      <c r="E30" s="724" t="s">
        <v>4886</v>
      </c>
      <c r="F30" s="724" t="s">
        <v>4953</v>
      </c>
      <c r="G30" s="724" t="s">
        <v>4954</v>
      </c>
      <c r="H30" s="727">
        <v>13</v>
      </c>
      <c r="I30" s="727">
        <v>1482</v>
      </c>
      <c r="J30" s="724"/>
      <c r="K30" s="724">
        <v>114</v>
      </c>
      <c r="L30" s="727"/>
      <c r="M30" s="727"/>
      <c r="N30" s="724"/>
      <c r="O30" s="724"/>
      <c r="P30" s="727"/>
      <c r="Q30" s="727"/>
      <c r="R30" s="740"/>
      <c r="S30" s="728"/>
    </row>
    <row r="31" spans="1:19" ht="14.4" customHeight="1" x14ac:dyDescent="0.3">
      <c r="A31" s="723" t="s">
        <v>4869</v>
      </c>
      <c r="B31" s="724" t="s">
        <v>4870</v>
      </c>
      <c r="C31" s="724" t="s">
        <v>577</v>
      </c>
      <c r="D31" s="724" t="s">
        <v>2412</v>
      </c>
      <c r="E31" s="724" t="s">
        <v>4886</v>
      </c>
      <c r="F31" s="724" t="s">
        <v>4957</v>
      </c>
      <c r="G31" s="724" t="s">
        <v>4958</v>
      </c>
      <c r="H31" s="727">
        <v>4</v>
      </c>
      <c r="I31" s="727">
        <v>716</v>
      </c>
      <c r="J31" s="724"/>
      <c r="K31" s="724">
        <v>179</v>
      </c>
      <c r="L31" s="727"/>
      <c r="M31" s="727"/>
      <c r="N31" s="724"/>
      <c r="O31" s="724"/>
      <c r="P31" s="727"/>
      <c r="Q31" s="727"/>
      <c r="R31" s="740"/>
      <c r="S31" s="728"/>
    </row>
    <row r="32" spans="1:19" ht="14.4" customHeight="1" x14ac:dyDescent="0.3">
      <c r="A32" s="723" t="s">
        <v>4869</v>
      </c>
      <c r="B32" s="724" t="s">
        <v>4870</v>
      </c>
      <c r="C32" s="724" t="s">
        <v>577</v>
      </c>
      <c r="D32" s="724" t="s">
        <v>2412</v>
      </c>
      <c r="E32" s="724" t="s">
        <v>4886</v>
      </c>
      <c r="F32" s="724" t="s">
        <v>4967</v>
      </c>
      <c r="G32" s="724" t="s">
        <v>4968</v>
      </c>
      <c r="H32" s="727">
        <v>7</v>
      </c>
      <c r="I32" s="727">
        <v>812</v>
      </c>
      <c r="J32" s="724"/>
      <c r="K32" s="724">
        <v>116</v>
      </c>
      <c r="L32" s="727"/>
      <c r="M32" s="727"/>
      <c r="N32" s="724"/>
      <c r="O32" s="724"/>
      <c r="P32" s="727"/>
      <c r="Q32" s="727"/>
      <c r="R32" s="740"/>
      <c r="S32" s="728"/>
    </row>
    <row r="33" spans="1:19" ht="14.4" customHeight="1" x14ac:dyDescent="0.3">
      <c r="A33" s="723" t="s">
        <v>4869</v>
      </c>
      <c r="B33" s="724" t="s">
        <v>4870</v>
      </c>
      <c r="C33" s="724" t="s">
        <v>577</v>
      </c>
      <c r="D33" s="724" t="s">
        <v>4850</v>
      </c>
      <c r="E33" s="724" t="s">
        <v>4886</v>
      </c>
      <c r="F33" s="724" t="s">
        <v>4891</v>
      </c>
      <c r="G33" s="724" t="s">
        <v>4892</v>
      </c>
      <c r="H33" s="727"/>
      <c r="I33" s="727"/>
      <c r="J33" s="724"/>
      <c r="K33" s="724"/>
      <c r="L33" s="727">
        <v>4</v>
      </c>
      <c r="M33" s="727">
        <v>332</v>
      </c>
      <c r="N33" s="724">
        <v>1</v>
      </c>
      <c r="O33" s="724">
        <v>83</v>
      </c>
      <c r="P33" s="727">
        <v>4</v>
      </c>
      <c r="Q33" s="727">
        <v>332</v>
      </c>
      <c r="R33" s="740">
        <v>1</v>
      </c>
      <c r="S33" s="728">
        <v>83</v>
      </c>
    </row>
    <row r="34" spans="1:19" ht="14.4" customHeight="1" x14ac:dyDescent="0.3">
      <c r="A34" s="723" t="s">
        <v>4869</v>
      </c>
      <c r="B34" s="724" t="s">
        <v>4870</v>
      </c>
      <c r="C34" s="724" t="s">
        <v>577</v>
      </c>
      <c r="D34" s="724" t="s">
        <v>4850</v>
      </c>
      <c r="E34" s="724" t="s">
        <v>4886</v>
      </c>
      <c r="F34" s="724" t="s">
        <v>4893</v>
      </c>
      <c r="G34" s="724" t="s">
        <v>4894</v>
      </c>
      <c r="H34" s="727">
        <v>125</v>
      </c>
      <c r="I34" s="727">
        <v>4375</v>
      </c>
      <c r="J34" s="724">
        <v>0.67567567567567566</v>
      </c>
      <c r="K34" s="724">
        <v>35</v>
      </c>
      <c r="L34" s="727">
        <v>175</v>
      </c>
      <c r="M34" s="727">
        <v>6475</v>
      </c>
      <c r="N34" s="724">
        <v>1</v>
      </c>
      <c r="O34" s="724">
        <v>37</v>
      </c>
      <c r="P34" s="727">
        <v>197</v>
      </c>
      <c r="Q34" s="727">
        <v>7289</v>
      </c>
      <c r="R34" s="740">
        <v>1.1257142857142857</v>
      </c>
      <c r="S34" s="728">
        <v>37</v>
      </c>
    </row>
    <row r="35" spans="1:19" ht="14.4" customHeight="1" x14ac:dyDescent="0.3">
      <c r="A35" s="723" t="s">
        <v>4869</v>
      </c>
      <c r="B35" s="724" t="s">
        <v>4870</v>
      </c>
      <c r="C35" s="724" t="s">
        <v>577</v>
      </c>
      <c r="D35" s="724" t="s">
        <v>4850</v>
      </c>
      <c r="E35" s="724" t="s">
        <v>4886</v>
      </c>
      <c r="F35" s="724" t="s">
        <v>4895</v>
      </c>
      <c r="G35" s="724" t="s">
        <v>4896</v>
      </c>
      <c r="H35" s="727">
        <v>1</v>
      </c>
      <c r="I35" s="727">
        <v>10</v>
      </c>
      <c r="J35" s="724"/>
      <c r="K35" s="724">
        <v>10</v>
      </c>
      <c r="L35" s="727"/>
      <c r="M35" s="727"/>
      <c r="N35" s="724"/>
      <c r="O35" s="724"/>
      <c r="P35" s="727">
        <v>1</v>
      </c>
      <c r="Q35" s="727">
        <v>10</v>
      </c>
      <c r="R35" s="740"/>
      <c r="S35" s="728">
        <v>10</v>
      </c>
    </row>
    <row r="36" spans="1:19" ht="14.4" customHeight="1" x14ac:dyDescent="0.3">
      <c r="A36" s="723" t="s">
        <v>4869</v>
      </c>
      <c r="B36" s="724" t="s">
        <v>4870</v>
      </c>
      <c r="C36" s="724" t="s">
        <v>577</v>
      </c>
      <c r="D36" s="724" t="s">
        <v>4850</v>
      </c>
      <c r="E36" s="724" t="s">
        <v>4886</v>
      </c>
      <c r="F36" s="724" t="s">
        <v>4903</v>
      </c>
      <c r="G36" s="724" t="s">
        <v>4904</v>
      </c>
      <c r="H36" s="727"/>
      <c r="I36" s="727"/>
      <c r="J36" s="724"/>
      <c r="K36" s="724"/>
      <c r="L36" s="727">
        <v>1</v>
      </c>
      <c r="M36" s="727">
        <v>630</v>
      </c>
      <c r="N36" s="724">
        <v>1</v>
      </c>
      <c r="O36" s="724">
        <v>630</v>
      </c>
      <c r="P36" s="727"/>
      <c r="Q36" s="727"/>
      <c r="R36" s="740"/>
      <c r="S36" s="728"/>
    </row>
    <row r="37" spans="1:19" ht="14.4" customHeight="1" x14ac:dyDescent="0.3">
      <c r="A37" s="723" t="s">
        <v>4869</v>
      </c>
      <c r="B37" s="724" t="s">
        <v>4870</v>
      </c>
      <c r="C37" s="724" t="s">
        <v>577</v>
      </c>
      <c r="D37" s="724" t="s">
        <v>4850</v>
      </c>
      <c r="E37" s="724" t="s">
        <v>4886</v>
      </c>
      <c r="F37" s="724" t="s">
        <v>4913</v>
      </c>
      <c r="G37" s="724" t="s">
        <v>4914</v>
      </c>
      <c r="H37" s="727">
        <v>6</v>
      </c>
      <c r="I37" s="727">
        <v>1410</v>
      </c>
      <c r="J37" s="724">
        <v>0.43211768311369902</v>
      </c>
      <c r="K37" s="724">
        <v>235</v>
      </c>
      <c r="L37" s="727">
        <v>13</v>
      </c>
      <c r="M37" s="727">
        <v>3263</v>
      </c>
      <c r="N37" s="724">
        <v>1</v>
      </c>
      <c r="O37" s="724">
        <v>251</v>
      </c>
      <c r="P37" s="727">
        <v>6</v>
      </c>
      <c r="Q37" s="727">
        <v>1506</v>
      </c>
      <c r="R37" s="740">
        <v>0.46153846153846156</v>
      </c>
      <c r="S37" s="728">
        <v>251</v>
      </c>
    </row>
    <row r="38" spans="1:19" ht="14.4" customHeight="1" x14ac:dyDescent="0.3">
      <c r="A38" s="723" t="s">
        <v>4869</v>
      </c>
      <c r="B38" s="724" t="s">
        <v>4870</v>
      </c>
      <c r="C38" s="724" t="s">
        <v>577</v>
      </c>
      <c r="D38" s="724" t="s">
        <v>4850</v>
      </c>
      <c r="E38" s="724" t="s">
        <v>4886</v>
      </c>
      <c r="F38" s="724" t="s">
        <v>4915</v>
      </c>
      <c r="G38" s="724" t="s">
        <v>4916</v>
      </c>
      <c r="H38" s="727">
        <v>9</v>
      </c>
      <c r="I38" s="727">
        <v>1062</v>
      </c>
      <c r="J38" s="724">
        <v>0.56190476190476191</v>
      </c>
      <c r="K38" s="724">
        <v>118</v>
      </c>
      <c r="L38" s="727">
        <v>15</v>
      </c>
      <c r="M38" s="727">
        <v>1890</v>
      </c>
      <c r="N38" s="724">
        <v>1</v>
      </c>
      <c r="O38" s="724">
        <v>126</v>
      </c>
      <c r="P38" s="727">
        <v>16</v>
      </c>
      <c r="Q38" s="727">
        <v>2016</v>
      </c>
      <c r="R38" s="740">
        <v>1.0666666666666667</v>
      </c>
      <c r="S38" s="728">
        <v>126</v>
      </c>
    </row>
    <row r="39" spans="1:19" ht="14.4" customHeight="1" x14ac:dyDescent="0.3">
      <c r="A39" s="723" t="s">
        <v>4869</v>
      </c>
      <c r="B39" s="724" t="s">
        <v>4870</v>
      </c>
      <c r="C39" s="724" t="s">
        <v>577</v>
      </c>
      <c r="D39" s="724" t="s">
        <v>4850</v>
      </c>
      <c r="E39" s="724" t="s">
        <v>4886</v>
      </c>
      <c r="F39" s="724" t="s">
        <v>4923</v>
      </c>
      <c r="G39" s="724" t="s">
        <v>4924</v>
      </c>
      <c r="H39" s="727"/>
      <c r="I39" s="727"/>
      <c r="J39" s="724"/>
      <c r="K39" s="724"/>
      <c r="L39" s="727"/>
      <c r="M39" s="727"/>
      <c r="N39" s="724"/>
      <c r="O39" s="724"/>
      <c r="P39" s="727">
        <v>3</v>
      </c>
      <c r="Q39" s="727">
        <v>2037</v>
      </c>
      <c r="R39" s="740"/>
      <c r="S39" s="728">
        <v>679</v>
      </c>
    </row>
    <row r="40" spans="1:19" ht="14.4" customHeight="1" x14ac:dyDescent="0.3">
      <c r="A40" s="723" t="s">
        <v>4869</v>
      </c>
      <c r="B40" s="724" t="s">
        <v>4870</v>
      </c>
      <c r="C40" s="724" t="s">
        <v>577</v>
      </c>
      <c r="D40" s="724" t="s">
        <v>4850</v>
      </c>
      <c r="E40" s="724" t="s">
        <v>4886</v>
      </c>
      <c r="F40" s="724" t="s">
        <v>4927</v>
      </c>
      <c r="G40" s="724" t="s">
        <v>4928</v>
      </c>
      <c r="H40" s="727">
        <v>3260</v>
      </c>
      <c r="I40" s="727">
        <v>0</v>
      </c>
      <c r="J40" s="724">
        <v>0</v>
      </c>
      <c r="K40" s="724">
        <v>0</v>
      </c>
      <c r="L40" s="727">
        <v>21</v>
      </c>
      <c r="M40" s="727">
        <v>699.99000000000012</v>
      </c>
      <c r="N40" s="724">
        <v>1</v>
      </c>
      <c r="O40" s="724">
        <v>33.332857142857151</v>
      </c>
      <c r="P40" s="727">
        <v>22</v>
      </c>
      <c r="Q40" s="727">
        <v>733.33</v>
      </c>
      <c r="R40" s="740">
        <v>1.0476292518464547</v>
      </c>
      <c r="S40" s="728">
        <v>33.333181818181821</v>
      </c>
    </row>
    <row r="41" spans="1:19" ht="14.4" customHeight="1" x14ac:dyDescent="0.3">
      <c r="A41" s="723" t="s">
        <v>4869</v>
      </c>
      <c r="B41" s="724" t="s">
        <v>4870</v>
      </c>
      <c r="C41" s="724" t="s">
        <v>577</v>
      </c>
      <c r="D41" s="724" t="s">
        <v>4850</v>
      </c>
      <c r="E41" s="724" t="s">
        <v>4886</v>
      </c>
      <c r="F41" s="724" t="s">
        <v>4933</v>
      </c>
      <c r="G41" s="724" t="s">
        <v>4934</v>
      </c>
      <c r="H41" s="727">
        <v>1</v>
      </c>
      <c r="I41" s="727">
        <v>36</v>
      </c>
      <c r="J41" s="724">
        <v>0.48648648648648651</v>
      </c>
      <c r="K41" s="724">
        <v>36</v>
      </c>
      <c r="L41" s="727">
        <v>2</v>
      </c>
      <c r="M41" s="727">
        <v>74</v>
      </c>
      <c r="N41" s="724">
        <v>1</v>
      </c>
      <c r="O41" s="724">
        <v>37</v>
      </c>
      <c r="P41" s="727">
        <v>1</v>
      </c>
      <c r="Q41" s="727">
        <v>37</v>
      </c>
      <c r="R41" s="740">
        <v>0.5</v>
      </c>
      <c r="S41" s="728">
        <v>37</v>
      </c>
    </row>
    <row r="42" spans="1:19" ht="14.4" customHeight="1" x14ac:dyDescent="0.3">
      <c r="A42" s="723" t="s">
        <v>4869</v>
      </c>
      <c r="B42" s="724" t="s">
        <v>4870</v>
      </c>
      <c r="C42" s="724" t="s">
        <v>577</v>
      </c>
      <c r="D42" s="724" t="s">
        <v>4850</v>
      </c>
      <c r="E42" s="724" t="s">
        <v>4886</v>
      </c>
      <c r="F42" s="724" t="s">
        <v>4935</v>
      </c>
      <c r="G42" s="724" t="s">
        <v>4936</v>
      </c>
      <c r="H42" s="727"/>
      <c r="I42" s="727"/>
      <c r="J42" s="724"/>
      <c r="K42" s="724"/>
      <c r="L42" s="727">
        <v>1</v>
      </c>
      <c r="M42" s="727">
        <v>86</v>
      </c>
      <c r="N42" s="724">
        <v>1</v>
      </c>
      <c r="O42" s="724">
        <v>86</v>
      </c>
      <c r="P42" s="727">
        <v>2</v>
      </c>
      <c r="Q42" s="727">
        <v>172</v>
      </c>
      <c r="R42" s="740">
        <v>2</v>
      </c>
      <c r="S42" s="728">
        <v>86</v>
      </c>
    </row>
    <row r="43" spans="1:19" ht="14.4" customHeight="1" x14ac:dyDescent="0.3">
      <c r="A43" s="723" t="s">
        <v>4869</v>
      </c>
      <c r="B43" s="724" t="s">
        <v>4870</v>
      </c>
      <c r="C43" s="724" t="s">
        <v>577</v>
      </c>
      <c r="D43" s="724" t="s">
        <v>4850</v>
      </c>
      <c r="E43" s="724" t="s">
        <v>4886</v>
      </c>
      <c r="F43" s="724" t="s">
        <v>4941</v>
      </c>
      <c r="G43" s="724" t="s">
        <v>4942</v>
      </c>
      <c r="H43" s="727">
        <v>1</v>
      </c>
      <c r="I43" s="727">
        <v>210</v>
      </c>
      <c r="J43" s="724"/>
      <c r="K43" s="724">
        <v>210</v>
      </c>
      <c r="L43" s="727"/>
      <c r="M43" s="727"/>
      <c r="N43" s="724"/>
      <c r="O43" s="724"/>
      <c r="P43" s="727"/>
      <c r="Q43" s="727"/>
      <c r="R43" s="740"/>
      <c r="S43" s="728"/>
    </row>
    <row r="44" spans="1:19" ht="14.4" customHeight="1" x14ac:dyDescent="0.3">
      <c r="A44" s="723" t="s">
        <v>4869</v>
      </c>
      <c r="B44" s="724" t="s">
        <v>4870</v>
      </c>
      <c r="C44" s="724" t="s">
        <v>577</v>
      </c>
      <c r="D44" s="724" t="s">
        <v>4850</v>
      </c>
      <c r="E44" s="724" t="s">
        <v>4886</v>
      </c>
      <c r="F44" s="724" t="s">
        <v>4947</v>
      </c>
      <c r="G44" s="724" t="s">
        <v>4948</v>
      </c>
      <c r="H44" s="727"/>
      <c r="I44" s="727"/>
      <c r="J44" s="724"/>
      <c r="K44" s="724"/>
      <c r="L44" s="727"/>
      <c r="M44" s="727"/>
      <c r="N44" s="724"/>
      <c r="O44" s="724"/>
      <c r="P44" s="727">
        <v>1</v>
      </c>
      <c r="Q44" s="727">
        <v>1063</v>
      </c>
      <c r="R44" s="740"/>
      <c r="S44" s="728">
        <v>1063</v>
      </c>
    </row>
    <row r="45" spans="1:19" ht="14.4" customHeight="1" x14ac:dyDescent="0.3">
      <c r="A45" s="723" t="s">
        <v>4869</v>
      </c>
      <c r="B45" s="724" t="s">
        <v>4870</v>
      </c>
      <c r="C45" s="724" t="s">
        <v>577</v>
      </c>
      <c r="D45" s="724" t="s">
        <v>4850</v>
      </c>
      <c r="E45" s="724" t="s">
        <v>4886</v>
      </c>
      <c r="F45" s="724" t="s">
        <v>4957</v>
      </c>
      <c r="G45" s="724" t="s">
        <v>4958</v>
      </c>
      <c r="H45" s="727"/>
      <c r="I45" s="727"/>
      <c r="J45" s="724"/>
      <c r="K45" s="724"/>
      <c r="L45" s="727">
        <v>1</v>
      </c>
      <c r="M45" s="727">
        <v>183</v>
      </c>
      <c r="N45" s="724">
        <v>1</v>
      </c>
      <c r="O45" s="724">
        <v>183</v>
      </c>
      <c r="P45" s="727"/>
      <c r="Q45" s="727"/>
      <c r="R45" s="740"/>
      <c r="S45" s="728"/>
    </row>
    <row r="46" spans="1:19" ht="14.4" customHeight="1" x14ac:dyDescent="0.3">
      <c r="A46" s="723" t="s">
        <v>4869</v>
      </c>
      <c r="B46" s="724" t="s">
        <v>4870</v>
      </c>
      <c r="C46" s="724" t="s">
        <v>577</v>
      </c>
      <c r="D46" s="724" t="s">
        <v>4855</v>
      </c>
      <c r="E46" s="724" t="s">
        <v>4886</v>
      </c>
      <c r="F46" s="724" t="s">
        <v>4893</v>
      </c>
      <c r="G46" s="724" t="s">
        <v>4894</v>
      </c>
      <c r="H46" s="727">
        <v>9</v>
      </c>
      <c r="I46" s="727">
        <v>315</v>
      </c>
      <c r="J46" s="724"/>
      <c r="K46" s="724">
        <v>35</v>
      </c>
      <c r="L46" s="727"/>
      <c r="M46" s="727"/>
      <c r="N46" s="724"/>
      <c r="O46" s="724"/>
      <c r="P46" s="727"/>
      <c r="Q46" s="727"/>
      <c r="R46" s="740"/>
      <c r="S46" s="728"/>
    </row>
    <row r="47" spans="1:19" ht="14.4" customHeight="1" x14ac:dyDescent="0.3">
      <c r="A47" s="723" t="s">
        <v>4869</v>
      </c>
      <c r="B47" s="724" t="s">
        <v>4870</v>
      </c>
      <c r="C47" s="724" t="s">
        <v>577</v>
      </c>
      <c r="D47" s="724" t="s">
        <v>4855</v>
      </c>
      <c r="E47" s="724" t="s">
        <v>4886</v>
      </c>
      <c r="F47" s="724" t="s">
        <v>4913</v>
      </c>
      <c r="G47" s="724" t="s">
        <v>4914</v>
      </c>
      <c r="H47" s="727">
        <v>3</v>
      </c>
      <c r="I47" s="727">
        <v>705</v>
      </c>
      <c r="J47" s="724"/>
      <c r="K47" s="724">
        <v>235</v>
      </c>
      <c r="L47" s="727"/>
      <c r="M47" s="727"/>
      <c r="N47" s="724"/>
      <c r="O47" s="724"/>
      <c r="P47" s="727"/>
      <c r="Q47" s="727"/>
      <c r="R47" s="740"/>
      <c r="S47" s="728"/>
    </row>
    <row r="48" spans="1:19" ht="14.4" customHeight="1" x14ac:dyDescent="0.3">
      <c r="A48" s="723" t="s">
        <v>4869</v>
      </c>
      <c r="B48" s="724" t="s">
        <v>4870</v>
      </c>
      <c r="C48" s="724" t="s">
        <v>577</v>
      </c>
      <c r="D48" s="724" t="s">
        <v>4855</v>
      </c>
      <c r="E48" s="724" t="s">
        <v>4886</v>
      </c>
      <c r="F48" s="724" t="s">
        <v>4915</v>
      </c>
      <c r="G48" s="724" t="s">
        <v>4916</v>
      </c>
      <c r="H48" s="727">
        <v>16</v>
      </c>
      <c r="I48" s="727">
        <v>1888</v>
      </c>
      <c r="J48" s="724"/>
      <c r="K48" s="724">
        <v>118</v>
      </c>
      <c r="L48" s="727"/>
      <c r="M48" s="727"/>
      <c r="N48" s="724"/>
      <c r="O48" s="724"/>
      <c r="P48" s="727"/>
      <c r="Q48" s="727"/>
      <c r="R48" s="740"/>
      <c r="S48" s="728"/>
    </row>
    <row r="49" spans="1:19" ht="14.4" customHeight="1" x14ac:dyDescent="0.3">
      <c r="A49" s="723" t="s">
        <v>4869</v>
      </c>
      <c r="B49" s="724" t="s">
        <v>4870</v>
      </c>
      <c r="C49" s="724" t="s">
        <v>577</v>
      </c>
      <c r="D49" s="724" t="s">
        <v>2413</v>
      </c>
      <c r="E49" s="724" t="s">
        <v>4871</v>
      </c>
      <c r="F49" s="724" t="s">
        <v>4872</v>
      </c>
      <c r="G49" s="724" t="s">
        <v>4873</v>
      </c>
      <c r="H49" s="727"/>
      <c r="I49" s="727"/>
      <c r="J49" s="724"/>
      <c r="K49" s="724"/>
      <c r="L49" s="727">
        <v>0.1</v>
      </c>
      <c r="M49" s="727">
        <v>15.1</v>
      </c>
      <c r="N49" s="724">
        <v>1</v>
      </c>
      <c r="O49" s="724">
        <v>151</v>
      </c>
      <c r="P49" s="727">
        <v>0.1</v>
      </c>
      <c r="Q49" s="727">
        <v>15.1</v>
      </c>
      <c r="R49" s="740">
        <v>1</v>
      </c>
      <c r="S49" s="728">
        <v>151</v>
      </c>
    </row>
    <row r="50" spans="1:19" ht="14.4" customHeight="1" x14ac:dyDescent="0.3">
      <c r="A50" s="723" t="s">
        <v>4869</v>
      </c>
      <c r="B50" s="724" t="s">
        <v>4870</v>
      </c>
      <c r="C50" s="724" t="s">
        <v>577</v>
      </c>
      <c r="D50" s="724" t="s">
        <v>2413</v>
      </c>
      <c r="E50" s="724" t="s">
        <v>4886</v>
      </c>
      <c r="F50" s="724" t="s">
        <v>4893</v>
      </c>
      <c r="G50" s="724" t="s">
        <v>4894</v>
      </c>
      <c r="H50" s="727">
        <v>1</v>
      </c>
      <c r="I50" s="727">
        <v>35</v>
      </c>
      <c r="J50" s="724">
        <v>0.94594594594594594</v>
      </c>
      <c r="K50" s="724">
        <v>35</v>
      </c>
      <c r="L50" s="727">
        <v>1</v>
      </c>
      <c r="M50" s="727">
        <v>37</v>
      </c>
      <c r="N50" s="724">
        <v>1</v>
      </c>
      <c r="O50" s="724">
        <v>37</v>
      </c>
      <c r="P50" s="727">
        <v>3</v>
      </c>
      <c r="Q50" s="727">
        <v>111</v>
      </c>
      <c r="R50" s="740">
        <v>3</v>
      </c>
      <c r="S50" s="728">
        <v>37</v>
      </c>
    </row>
    <row r="51" spans="1:19" ht="14.4" customHeight="1" x14ac:dyDescent="0.3">
      <c r="A51" s="723" t="s">
        <v>4869</v>
      </c>
      <c r="B51" s="724" t="s">
        <v>4870</v>
      </c>
      <c r="C51" s="724" t="s">
        <v>577</v>
      </c>
      <c r="D51" s="724" t="s">
        <v>2413</v>
      </c>
      <c r="E51" s="724" t="s">
        <v>4886</v>
      </c>
      <c r="F51" s="724" t="s">
        <v>4913</v>
      </c>
      <c r="G51" s="724" t="s">
        <v>4914</v>
      </c>
      <c r="H51" s="727"/>
      <c r="I51" s="727"/>
      <c r="J51" s="724"/>
      <c r="K51" s="724"/>
      <c r="L51" s="727">
        <v>6</v>
      </c>
      <c r="M51" s="727">
        <v>1506</v>
      </c>
      <c r="N51" s="724">
        <v>1</v>
      </c>
      <c r="O51" s="724">
        <v>251</v>
      </c>
      <c r="P51" s="727">
        <v>6</v>
      </c>
      <c r="Q51" s="727">
        <v>1506</v>
      </c>
      <c r="R51" s="740">
        <v>1</v>
      </c>
      <c r="S51" s="728">
        <v>251</v>
      </c>
    </row>
    <row r="52" spans="1:19" ht="14.4" customHeight="1" x14ac:dyDescent="0.3">
      <c r="A52" s="723" t="s">
        <v>4869</v>
      </c>
      <c r="B52" s="724" t="s">
        <v>4870</v>
      </c>
      <c r="C52" s="724" t="s">
        <v>577</v>
      </c>
      <c r="D52" s="724" t="s">
        <v>2413</v>
      </c>
      <c r="E52" s="724" t="s">
        <v>4886</v>
      </c>
      <c r="F52" s="724" t="s">
        <v>4915</v>
      </c>
      <c r="G52" s="724" t="s">
        <v>4916</v>
      </c>
      <c r="H52" s="727">
        <v>1</v>
      </c>
      <c r="I52" s="727">
        <v>118</v>
      </c>
      <c r="J52" s="724"/>
      <c r="K52" s="724">
        <v>118</v>
      </c>
      <c r="L52" s="727"/>
      <c r="M52" s="727"/>
      <c r="N52" s="724"/>
      <c r="O52" s="724"/>
      <c r="P52" s="727">
        <v>1</v>
      </c>
      <c r="Q52" s="727">
        <v>126</v>
      </c>
      <c r="R52" s="740"/>
      <c r="S52" s="728">
        <v>126</v>
      </c>
    </row>
    <row r="53" spans="1:19" ht="14.4" customHeight="1" x14ac:dyDescent="0.3">
      <c r="A53" s="723" t="s">
        <v>4869</v>
      </c>
      <c r="B53" s="724" t="s">
        <v>4870</v>
      </c>
      <c r="C53" s="724" t="s">
        <v>577</v>
      </c>
      <c r="D53" s="724" t="s">
        <v>2413</v>
      </c>
      <c r="E53" s="724" t="s">
        <v>4886</v>
      </c>
      <c r="F53" s="724" t="s">
        <v>4921</v>
      </c>
      <c r="G53" s="724" t="s">
        <v>4922</v>
      </c>
      <c r="H53" s="727"/>
      <c r="I53" s="727"/>
      <c r="J53" s="724"/>
      <c r="K53" s="724"/>
      <c r="L53" s="727">
        <v>1</v>
      </c>
      <c r="M53" s="727">
        <v>500</v>
      </c>
      <c r="N53" s="724">
        <v>1</v>
      </c>
      <c r="O53" s="724">
        <v>500</v>
      </c>
      <c r="P53" s="727"/>
      <c r="Q53" s="727"/>
      <c r="R53" s="740"/>
      <c r="S53" s="728"/>
    </row>
    <row r="54" spans="1:19" ht="14.4" customHeight="1" x14ac:dyDescent="0.3">
      <c r="A54" s="723" t="s">
        <v>4869</v>
      </c>
      <c r="B54" s="724" t="s">
        <v>4870</v>
      </c>
      <c r="C54" s="724" t="s">
        <v>577</v>
      </c>
      <c r="D54" s="724" t="s">
        <v>2413</v>
      </c>
      <c r="E54" s="724" t="s">
        <v>4886</v>
      </c>
      <c r="F54" s="724" t="s">
        <v>4927</v>
      </c>
      <c r="G54" s="724" t="s">
        <v>4928</v>
      </c>
      <c r="H54" s="727"/>
      <c r="I54" s="727"/>
      <c r="J54" s="724"/>
      <c r="K54" s="724"/>
      <c r="L54" s="727">
        <v>3</v>
      </c>
      <c r="M54" s="727">
        <v>100</v>
      </c>
      <c r="N54" s="724">
        <v>1</v>
      </c>
      <c r="O54" s="724">
        <v>33.333333333333336</v>
      </c>
      <c r="P54" s="727">
        <v>7</v>
      </c>
      <c r="Q54" s="727">
        <v>233.32</v>
      </c>
      <c r="R54" s="740">
        <v>2.3331999999999997</v>
      </c>
      <c r="S54" s="728">
        <v>33.331428571428567</v>
      </c>
    </row>
    <row r="55" spans="1:19" ht="14.4" customHeight="1" x14ac:dyDescent="0.3">
      <c r="A55" s="723" t="s">
        <v>4869</v>
      </c>
      <c r="B55" s="724" t="s">
        <v>4870</v>
      </c>
      <c r="C55" s="724" t="s">
        <v>577</v>
      </c>
      <c r="D55" s="724" t="s">
        <v>2413</v>
      </c>
      <c r="E55" s="724" t="s">
        <v>4886</v>
      </c>
      <c r="F55" s="724" t="s">
        <v>4935</v>
      </c>
      <c r="G55" s="724" t="s">
        <v>4936</v>
      </c>
      <c r="H55" s="727"/>
      <c r="I55" s="727"/>
      <c r="J55" s="724"/>
      <c r="K55" s="724"/>
      <c r="L55" s="727">
        <v>1</v>
      </c>
      <c r="M55" s="727">
        <v>86</v>
      </c>
      <c r="N55" s="724">
        <v>1</v>
      </c>
      <c r="O55" s="724">
        <v>86</v>
      </c>
      <c r="P55" s="727">
        <v>1</v>
      </c>
      <c r="Q55" s="727">
        <v>86</v>
      </c>
      <c r="R55" s="740">
        <v>1</v>
      </c>
      <c r="S55" s="728">
        <v>86</v>
      </c>
    </row>
    <row r="56" spans="1:19" ht="14.4" customHeight="1" x14ac:dyDescent="0.3">
      <c r="A56" s="723" t="s">
        <v>4869</v>
      </c>
      <c r="B56" s="724" t="s">
        <v>4870</v>
      </c>
      <c r="C56" s="724" t="s">
        <v>577</v>
      </c>
      <c r="D56" s="724" t="s">
        <v>2413</v>
      </c>
      <c r="E56" s="724" t="s">
        <v>4886</v>
      </c>
      <c r="F56" s="724" t="s">
        <v>4955</v>
      </c>
      <c r="G56" s="724" t="s">
        <v>4956</v>
      </c>
      <c r="H56" s="727"/>
      <c r="I56" s="727"/>
      <c r="J56" s="724"/>
      <c r="K56" s="724"/>
      <c r="L56" s="727"/>
      <c r="M56" s="727"/>
      <c r="N56" s="724"/>
      <c r="O56" s="724"/>
      <c r="P56" s="727">
        <v>1</v>
      </c>
      <c r="Q56" s="727">
        <v>91</v>
      </c>
      <c r="R56" s="740"/>
      <c r="S56" s="728">
        <v>91</v>
      </c>
    </row>
    <row r="57" spans="1:19" ht="14.4" customHeight="1" x14ac:dyDescent="0.3">
      <c r="A57" s="723" t="s">
        <v>4869</v>
      </c>
      <c r="B57" s="724" t="s">
        <v>4870</v>
      </c>
      <c r="C57" s="724" t="s">
        <v>577</v>
      </c>
      <c r="D57" s="724" t="s">
        <v>4856</v>
      </c>
      <c r="E57" s="724" t="s">
        <v>4886</v>
      </c>
      <c r="F57" s="724" t="s">
        <v>4893</v>
      </c>
      <c r="G57" s="724" t="s">
        <v>4894</v>
      </c>
      <c r="H57" s="727"/>
      <c r="I57" s="727"/>
      <c r="J57" s="724"/>
      <c r="K57" s="724"/>
      <c r="L57" s="727">
        <v>5</v>
      </c>
      <c r="M57" s="727">
        <v>185</v>
      </c>
      <c r="N57" s="724">
        <v>1</v>
      </c>
      <c r="O57" s="724">
        <v>37</v>
      </c>
      <c r="P57" s="727"/>
      <c r="Q57" s="727"/>
      <c r="R57" s="740"/>
      <c r="S57" s="728"/>
    </row>
    <row r="58" spans="1:19" ht="14.4" customHeight="1" x14ac:dyDescent="0.3">
      <c r="A58" s="723" t="s">
        <v>4869</v>
      </c>
      <c r="B58" s="724" t="s">
        <v>4870</v>
      </c>
      <c r="C58" s="724" t="s">
        <v>577</v>
      </c>
      <c r="D58" s="724" t="s">
        <v>2414</v>
      </c>
      <c r="E58" s="724" t="s">
        <v>4871</v>
      </c>
      <c r="F58" s="724" t="s">
        <v>4872</v>
      </c>
      <c r="G58" s="724" t="s">
        <v>4873</v>
      </c>
      <c r="H58" s="727"/>
      <c r="I58" s="727"/>
      <c r="J58" s="724"/>
      <c r="K58" s="724"/>
      <c r="L58" s="727">
        <v>0.60000000000000009</v>
      </c>
      <c r="M58" s="727">
        <v>90.6</v>
      </c>
      <c r="N58" s="724">
        <v>1</v>
      </c>
      <c r="O58" s="724">
        <v>150.99999999999997</v>
      </c>
      <c r="P58" s="727">
        <v>0.2</v>
      </c>
      <c r="Q58" s="727">
        <v>30.2</v>
      </c>
      <c r="R58" s="740">
        <v>0.33333333333333337</v>
      </c>
      <c r="S58" s="728">
        <v>151</v>
      </c>
    </row>
    <row r="59" spans="1:19" ht="14.4" customHeight="1" x14ac:dyDescent="0.3">
      <c r="A59" s="723" t="s">
        <v>4869</v>
      </c>
      <c r="B59" s="724" t="s">
        <v>4870</v>
      </c>
      <c r="C59" s="724" t="s">
        <v>577</v>
      </c>
      <c r="D59" s="724" t="s">
        <v>2414</v>
      </c>
      <c r="E59" s="724" t="s">
        <v>4871</v>
      </c>
      <c r="F59" s="724" t="s">
        <v>4874</v>
      </c>
      <c r="G59" s="724" t="s">
        <v>4875</v>
      </c>
      <c r="H59" s="727"/>
      <c r="I59" s="727"/>
      <c r="J59" s="724"/>
      <c r="K59" s="724"/>
      <c r="L59" s="727"/>
      <c r="M59" s="727"/>
      <c r="N59" s="724"/>
      <c r="O59" s="724"/>
      <c r="P59" s="727">
        <v>0.2</v>
      </c>
      <c r="Q59" s="727">
        <v>50.71</v>
      </c>
      <c r="R59" s="740"/>
      <c r="S59" s="728">
        <v>253.54999999999998</v>
      </c>
    </row>
    <row r="60" spans="1:19" ht="14.4" customHeight="1" x14ac:dyDescent="0.3">
      <c r="A60" s="723" t="s">
        <v>4869</v>
      </c>
      <c r="B60" s="724" t="s">
        <v>4870</v>
      </c>
      <c r="C60" s="724" t="s">
        <v>577</v>
      </c>
      <c r="D60" s="724" t="s">
        <v>2414</v>
      </c>
      <c r="E60" s="724" t="s">
        <v>4871</v>
      </c>
      <c r="F60" s="724" t="s">
        <v>4882</v>
      </c>
      <c r="G60" s="724" t="s">
        <v>1916</v>
      </c>
      <c r="H60" s="727"/>
      <c r="I60" s="727"/>
      <c r="J60" s="724"/>
      <c r="K60" s="724"/>
      <c r="L60" s="727"/>
      <c r="M60" s="727"/>
      <c r="N60" s="724"/>
      <c r="O60" s="724"/>
      <c r="P60" s="727">
        <v>0.2</v>
      </c>
      <c r="Q60" s="727">
        <v>42.01</v>
      </c>
      <c r="R60" s="740"/>
      <c r="S60" s="728">
        <v>210.04999999999998</v>
      </c>
    </row>
    <row r="61" spans="1:19" ht="14.4" customHeight="1" x14ac:dyDescent="0.3">
      <c r="A61" s="723" t="s">
        <v>4869</v>
      </c>
      <c r="B61" s="724" t="s">
        <v>4870</v>
      </c>
      <c r="C61" s="724" t="s">
        <v>577</v>
      </c>
      <c r="D61" s="724" t="s">
        <v>2414</v>
      </c>
      <c r="E61" s="724" t="s">
        <v>4886</v>
      </c>
      <c r="F61" s="724" t="s">
        <v>4891</v>
      </c>
      <c r="G61" s="724" t="s">
        <v>4892</v>
      </c>
      <c r="H61" s="727"/>
      <c r="I61" s="727"/>
      <c r="J61" s="724"/>
      <c r="K61" s="724"/>
      <c r="L61" s="727">
        <v>151</v>
      </c>
      <c r="M61" s="727">
        <v>12533</v>
      </c>
      <c r="N61" s="724">
        <v>1</v>
      </c>
      <c r="O61" s="724">
        <v>83</v>
      </c>
      <c r="P61" s="727">
        <v>106</v>
      </c>
      <c r="Q61" s="727">
        <v>8798</v>
      </c>
      <c r="R61" s="740">
        <v>0.70198675496688745</v>
      </c>
      <c r="S61" s="728">
        <v>83</v>
      </c>
    </row>
    <row r="62" spans="1:19" ht="14.4" customHeight="1" x14ac:dyDescent="0.3">
      <c r="A62" s="723" t="s">
        <v>4869</v>
      </c>
      <c r="B62" s="724" t="s">
        <v>4870</v>
      </c>
      <c r="C62" s="724" t="s">
        <v>577</v>
      </c>
      <c r="D62" s="724" t="s">
        <v>2414</v>
      </c>
      <c r="E62" s="724" t="s">
        <v>4886</v>
      </c>
      <c r="F62" s="724" t="s">
        <v>4893</v>
      </c>
      <c r="G62" s="724" t="s">
        <v>4894</v>
      </c>
      <c r="H62" s="727"/>
      <c r="I62" s="727"/>
      <c r="J62" s="724"/>
      <c r="K62" s="724"/>
      <c r="L62" s="727">
        <v>45</v>
      </c>
      <c r="M62" s="727">
        <v>1665</v>
      </c>
      <c r="N62" s="724">
        <v>1</v>
      </c>
      <c r="O62" s="724">
        <v>37</v>
      </c>
      <c r="P62" s="727">
        <v>34</v>
      </c>
      <c r="Q62" s="727">
        <v>1258</v>
      </c>
      <c r="R62" s="740">
        <v>0.75555555555555554</v>
      </c>
      <c r="S62" s="728">
        <v>37</v>
      </c>
    </row>
    <row r="63" spans="1:19" ht="14.4" customHeight="1" x14ac:dyDescent="0.3">
      <c r="A63" s="723" t="s">
        <v>4869</v>
      </c>
      <c r="B63" s="724" t="s">
        <v>4870</v>
      </c>
      <c r="C63" s="724" t="s">
        <v>577</v>
      </c>
      <c r="D63" s="724" t="s">
        <v>2414</v>
      </c>
      <c r="E63" s="724" t="s">
        <v>4886</v>
      </c>
      <c r="F63" s="724" t="s">
        <v>4897</v>
      </c>
      <c r="G63" s="724" t="s">
        <v>4898</v>
      </c>
      <c r="H63" s="727"/>
      <c r="I63" s="727"/>
      <c r="J63" s="724"/>
      <c r="K63" s="724"/>
      <c r="L63" s="727">
        <v>1</v>
      </c>
      <c r="M63" s="727">
        <v>5</v>
      </c>
      <c r="N63" s="724">
        <v>1</v>
      </c>
      <c r="O63" s="724">
        <v>5</v>
      </c>
      <c r="P63" s="727"/>
      <c r="Q63" s="727"/>
      <c r="R63" s="740"/>
      <c r="S63" s="728"/>
    </row>
    <row r="64" spans="1:19" ht="14.4" customHeight="1" x14ac:dyDescent="0.3">
      <c r="A64" s="723" t="s">
        <v>4869</v>
      </c>
      <c r="B64" s="724" t="s">
        <v>4870</v>
      </c>
      <c r="C64" s="724" t="s">
        <v>577</v>
      </c>
      <c r="D64" s="724" t="s">
        <v>2414</v>
      </c>
      <c r="E64" s="724" t="s">
        <v>4886</v>
      </c>
      <c r="F64" s="724" t="s">
        <v>4913</v>
      </c>
      <c r="G64" s="724" t="s">
        <v>4914</v>
      </c>
      <c r="H64" s="727"/>
      <c r="I64" s="727"/>
      <c r="J64" s="724"/>
      <c r="K64" s="724"/>
      <c r="L64" s="727">
        <v>60</v>
      </c>
      <c r="M64" s="727">
        <v>15060</v>
      </c>
      <c r="N64" s="724">
        <v>1</v>
      </c>
      <c r="O64" s="724">
        <v>251</v>
      </c>
      <c r="P64" s="727">
        <v>49</v>
      </c>
      <c r="Q64" s="727">
        <v>12299</v>
      </c>
      <c r="R64" s="740">
        <v>0.81666666666666665</v>
      </c>
      <c r="S64" s="728">
        <v>251</v>
      </c>
    </row>
    <row r="65" spans="1:19" ht="14.4" customHeight="1" x14ac:dyDescent="0.3">
      <c r="A65" s="723" t="s">
        <v>4869</v>
      </c>
      <c r="B65" s="724" t="s">
        <v>4870</v>
      </c>
      <c r="C65" s="724" t="s">
        <v>577</v>
      </c>
      <c r="D65" s="724" t="s">
        <v>2414</v>
      </c>
      <c r="E65" s="724" t="s">
        <v>4886</v>
      </c>
      <c r="F65" s="724" t="s">
        <v>4915</v>
      </c>
      <c r="G65" s="724" t="s">
        <v>4916</v>
      </c>
      <c r="H65" s="727"/>
      <c r="I65" s="727"/>
      <c r="J65" s="724"/>
      <c r="K65" s="724"/>
      <c r="L65" s="727">
        <v>356</v>
      </c>
      <c r="M65" s="727">
        <v>44856</v>
      </c>
      <c r="N65" s="724">
        <v>1</v>
      </c>
      <c r="O65" s="724">
        <v>126</v>
      </c>
      <c r="P65" s="727">
        <v>160</v>
      </c>
      <c r="Q65" s="727">
        <v>20160</v>
      </c>
      <c r="R65" s="740">
        <v>0.449438202247191</v>
      </c>
      <c r="S65" s="728">
        <v>126</v>
      </c>
    </row>
    <row r="66" spans="1:19" ht="14.4" customHeight="1" x14ac:dyDescent="0.3">
      <c r="A66" s="723" t="s">
        <v>4869</v>
      </c>
      <c r="B66" s="724" t="s">
        <v>4870</v>
      </c>
      <c r="C66" s="724" t="s">
        <v>577</v>
      </c>
      <c r="D66" s="724" t="s">
        <v>2414</v>
      </c>
      <c r="E66" s="724" t="s">
        <v>4886</v>
      </c>
      <c r="F66" s="724" t="s">
        <v>4923</v>
      </c>
      <c r="G66" s="724" t="s">
        <v>4924</v>
      </c>
      <c r="H66" s="727"/>
      <c r="I66" s="727"/>
      <c r="J66" s="724"/>
      <c r="K66" s="724"/>
      <c r="L66" s="727">
        <v>3</v>
      </c>
      <c r="M66" s="727">
        <v>2037</v>
      </c>
      <c r="N66" s="724">
        <v>1</v>
      </c>
      <c r="O66" s="724">
        <v>679</v>
      </c>
      <c r="P66" s="727">
        <v>1</v>
      </c>
      <c r="Q66" s="727">
        <v>679</v>
      </c>
      <c r="R66" s="740">
        <v>0.33333333333333331</v>
      </c>
      <c r="S66" s="728">
        <v>679</v>
      </c>
    </row>
    <row r="67" spans="1:19" ht="14.4" customHeight="1" x14ac:dyDescent="0.3">
      <c r="A67" s="723" t="s">
        <v>4869</v>
      </c>
      <c r="B67" s="724" t="s">
        <v>4870</v>
      </c>
      <c r="C67" s="724" t="s">
        <v>577</v>
      </c>
      <c r="D67" s="724" t="s">
        <v>2414</v>
      </c>
      <c r="E67" s="724" t="s">
        <v>4886</v>
      </c>
      <c r="F67" s="724" t="s">
        <v>4927</v>
      </c>
      <c r="G67" s="724" t="s">
        <v>4928</v>
      </c>
      <c r="H67" s="727"/>
      <c r="I67" s="727"/>
      <c r="J67" s="724"/>
      <c r="K67" s="724"/>
      <c r="L67" s="727">
        <v>124</v>
      </c>
      <c r="M67" s="727">
        <v>4133.3499999999995</v>
      </c>
      <c r="N67" s="724">
        <v>1</v>
      </c>
      <c r="O67" s="724">
        <v>33.333467741935479</v>
      </c>
      <c r="P67" s="727">
        <v>200</v>
      </c>
      <c r="Q67" s="727">
        <v>6666.67</v>
      </c>
      <c r="R67" s="740">
        <v>1.6128975286389977</v>
      </c>
      <c r="S67" s="728">
        <v>33.333350000000003</v>
      </c>
    </row>
    <row r="68" spans="1:19" ht="14.4" customHeight="1" x14ac:dyDescent="0.3">
      <c r="A68" s="723" t="s">
        <v>4869</v>
      </c>
      <c r="B68" s="724" t="s">
        <v>4870</v>
      </c>
      <c r="C68" s="724" t="s">
        <v>577</v>
      </c>
      <c r="D68" s="724" t="s">
        <v>2414</v>
      </c>
      <c r="E68" s="724" t="s">
        <v>4886</v>
      </c>
      <c r="F68" s="724" t="s">
        <v>4933</v>
      </c>
      <c r="G68" s="724" t="s">
        <v>4934</v>
      </c>
      <c r="H68" s="727"/>
      <c r="I68" s="727"/>
      <c r="J68" s="724"/>
      <c r="K68" s="724"/>
      <c r="L68" s="727">
        <v>1</v>
      </c>
      <c r="M68" s="727">
        <v>37</v>
      </c>
      <c r="N68" s="724">
        <v>1</v>
      </c>
      <c r="O68" s="724">
        <v>37</v>
      </c>
      <c r="P68" s="727">
        <v>1</v>
      </c>
      <c r="Q68" s="727">
        <v>37</v>
      </c>
      <c r="R68" s="740">
        <v>1</v>
      </c>
      <c r="S68" s="728">
        <v>37</v>
      </c>
    </row>
    <row r="69" spans="1:19" ht="14.4" customHeight="1" x14ac:dyDescent="0.3">
      <c r="A69" s="723" t="s">
        <v>4869</v>
      </c>
      <c r="B69" s="724" t="s">
        <v>4870</v>
      </c>
      <c r="C69" s="724" t="s">
        <v>577</v>
      </c>
      <c r="D69" s="724" t="s">
        <v>2414</v>
      </c>
      <c r="E69" s="724" t="s">
        <v>4886</v>
      </c>
      <c r="F69" s="724" t="s">
        <v>4935</v>
      </c>
      <c r="G69" s="724" t="s">
        <v>4936</v>
      </c>
      <c r="H69" s="727"/>
      <c r="I69" s="727"/>
      <c r="J69" s="724"/>
      <c r="K69" s="724"/>
      <c r="L69" s="727">
        <v>6</v>
      </c>
      <c r="M69" s="727">
        <v>516</v>
      </c>
      <c r="N69" s="724">
        <v>1</v>
      </c>
      <c r="O69" s="724">
        <v>86</v>
      </c>
      <c r="P69" s="727">
        <v>3</v>
      </c>
      <c r="Q69" s="727">
        <v>258</v>
      </c>
      <c r="R69" s="740">
        <v>0.5</v>
      </c>
      <c r="S69" s="728">
        <v>86</v>
      </c>
    </row>
    <row r="70" spans="1:19" ht="14.4" customHeight="1" x14ac:dyDescent="0.3">
      <c r="A70" s="723" t="s">
        <v>4869</v>
      </c>
      <c r="B70" s="724" t="s">
        <v>4870</v>
      </c>
      <c r="C70" s="724" t="s">
        <v>577</v>
      </c>
      <c r="D70" s="724" t="s">
        <v>2414</v>
      </c>
      <c r="E70" s="724" t="s">
        <v>4886</v>
      </c>
      <c r="F70" s="724" t="s">
        <v>4947</v>
      </c>
      <c r="G70" s="724" t="s">
        <v>4948</v>
      </c>
      <c r="H70" s="727"/>
      <c r="I70" s="727"/>
      <c r="J70" s="724"/>
      <c r="K70" s="724"/>
      <c r="L70" s="727">
        <v>2</v>
      </c>
      <c r="M70" s="727">
        <v>2126</v>
      </c>
      <c r="N70" s="724">
        <v>1</v>
      </c>
      <c r="O70" s="724">
        <v>1063</v>
      </c>
      <c r="P70" s="727"/>
      <c r="Q70" s="727"/>
      <c r="R70" s="740"/>
      <c r="S70" s="728"/>
    </row>
    <row r="71" spans="1:19" ht="14.4" customHeight="1" x14ac:dyDescent="0.3">
      <c r="A71" s="723" t="s">
        <v>4869</v>
      </c>
      <c r="B71" s="724" t="s">
        <v>4870</v>
      </c>
      <c r="C71" s="724" t="s">
        <v>577</v>
      </c>
      <c r="D71" s="724" t="s">
        <v>2414</v>
      </c>
      <c r="E71" s="724" t="s">
        <v>4886</v>
      </c>
      <c r="F71" s="724" t="s">
        <v>4949</v>
      </c>
      <c r="G71" s="724" t="s">
        <v>4950</v>
      </c>
      <c r="H71" s="727"/>
      <c r="I71" s="727"/>
      <c r="J71" s="724"/>
      <c r="K71" s="724"/>
      <c r="L71" s="727"/>
      <c r="M71" s="727"/>
      <c r="N71" s="724"/>
      <c r="O71" s="724"/>
      <c r="P71" s="727">
        <v>1</v>
      </c>
      <c r="Q71" s="727">
        <v>373</v>
      </c>
      <c r="R71" s="740"/>
      <c r="S71" s="728">
        <v>373</v>
      </c>
    </row>
    <row r="72" spans="1:19" ht="14.4" customHeight="1" x14ac:dyDescent="0.3">
      <c r="A72" s="723" t="s">
        <v>4869</v>
      </c>
      <c r="B72" s="724" t="s">
        <v>4870</v>
      </c>
      <c r="C72" s="724" t="s">
        <v>577</v>
      </c>
      <c r="D72" s="724" t="s">
        <v>2414</v>
      </c>
      <c r="E72" s="724" t="s">
        <v>4886</v>
      </c>
      <c r="F72" s="724" t="s">
        <v>4957</v>
      </c>
      <c r="G72" s="724" t="s">
        <v>4958</v>
      </c>
      <c r="H72" s="727"/>
      <c r="I72" s="727"/>
      <c r="J72" s="724"/>
      <c r="K72" s="724"/>
      <c r="L72" s="727">
        <v>1</v>
      </c>
      <c r="M72" s="727">
        <v>183</v>
      </c>
      <c r="N72" s="724">
        <v>1</v>
      </c>
      <c r="O72" s="724">
        <v>183</v>
      </c>
      <c r="P72" s="727"/>
      <c r="Q72" s="727"/>
      <c r="R72" s="740"/>
      <c r="S72" s="728"/>
    </row>
    <row r="73" spans="1:19" ht="14.4" customHeight="1" x14ac:dyDescent="0.3">
      <c r="A73" s="723" t="s">
        <v>4869</v>
      </c>
      <c r="B73" s="724" t="s">
        <v>4870</v>
      </c>
      <c r="C73" s="724" t="s">
        <v>577</v>
      </c>
      <c r="D73" s="724" t="s">
        <v>2414</v>
      </c>
      <c r="E73" s="724" t="s">
        <v>4886</v>
      </c>
      <c r="F73" s="724" t="s">
        <v>4967</v>
      </c>
      <c r="G73" s="724" t="s">
        <v>4968</v>
      </c>
      <c r="H73" s="727"/>
      <c r="I73" s="727"/>
      <c r="J73" s="724"/>
      <c r="K73" s="724"/>
      <c r="L73" s="727">
        <v>2</v>
      </c>
      <c r="M73" s="727">
        <v>240</v>
      </c>
      <c r="N73" s="724">
        <v>1</v>
      </c>
      <c r="O73" s="724">
        <v>120</v>
      </c>
      <c r="P73" s="727">
        <v>1</v>
      </c>
      <c r="Q73" s="727">
        <v>120</v>
      </c>
      <c r="R73" s="740">
        <v>0.5</v>
      </c>
      <c r="S73" s="728">
        <v>120</v>
      </c>
    </row>
    <row r="74" spans="1:19" ht="14.4" customHeight="1" x14ac:dyDescent="0.3">
      <c r="A74" s="723" t="s">
        <v>4869</v>
      </c>
      <c r="B74" s="724" t="s">
        <v>4870</v>
      </c>
      <c r="C74" s="724" t="s">
        <v>577</v>
      </c>
      <c r="D74" s="724" t="s">
        <v>2415</v>
      </c>
      <c r="E74" s="724" t="s">
        <v>4886</v>
      </c>
      <c r="F74" s="724" t="s">
        <v>4891</v>
      </c>
      <c r="G74" s="724" t="s">
        <v>4892</v>
      </c>
      <c r="H74" s="727">
        <v>1</v>
      </c>
      <c r="I74" s="727">
        <v>81</v>
      </c>
      <c r="J74" s="724">
        <v>0.3253012048192771</v>
      </c>
      <c r="K74" s="724">
        <v>81</v>
      </c>
      <c r="L74" s="727">
        <v>3</v>
      </c>
      <c r="M74" s="727">
        <v>249</v>
      </c>
      <c r="N74" s="724">
        <v>1</v>
      </c>
      <c r="O74" s="724">
        <v>83</v>
      </c>
      <c r="P74" s="727">
        <v>1</v>
      </c>
      <c r="Q74" s="727">
        <v>83</v>
      </c>
      <c r="R74" s="740">
        <v>0.33333333333333331</v>
      </c>
      <c r="S74" s="728">
        <v>83</v>
      </c>
    </row>
    <row r="75" spans="1:19" ht="14.4" customHeight="1" x14ac:dyDescent="0.3">
      <c r="A75" s="723" t="s">
        <v>4869</v>
      </c>
      <c r="B75" s="724" t="s">
        <v>4870</v>
      </c>
      <c r="C75" s="724" t="s">
        <v>577</v>
      </c>
      <c r="D75" s="724" t="s">
        <v>2415</v>
      </c>
      <c r="E75" s="724" t="s">
        <v>4886</v>
      </c>
      <c r="F75" s="724" t="s">
        <v>4893</v>
      </c>
      <c r="G75" s="724" t="s">
        <v>4894</v>
      </c>
      <c r="H75" s="727">
        <v>5</v>
      </c>
      <c r="I75" s="727">
        <v>175</v>
      </c>
      <c r="J75" s="724"/>
      <c r="K75" s="724">
        <v>35</v>
      </c>
      <c r="L75" s="727"/>
      <c r="M75" s="727"/>
      <c r="N75" s="724"/>
      <c r="O75" s="724"/>
      <c r="P75" s="727">
        <v>3</v>
      </c>
      <c r="Q75" s="727">
        <v>111</v>
      </c>
      <c r="R75" s="740"/>
      <c r="S75" s="728">
        <v>37</v>
      </c>
    </row>
    <row r="76" spans="1:19" ht="14.4" customHeight="1" x14ac:dyDescent="0.3">
      <c r="A76" s="723" t="s">
        <v>4869</v>
      </c>
      <c r="B76" s="724" t="s">
        <v>4870</v>
      </c>
      <c r="C76" s="724" t="s">
        <v>577</v>
      </c>
      <c r="D76" s="724" t="s">
        <v>2415</v>
      </c>
      <c r="E76" s="724" t="s">
        <v>4886</v>
      </c>
      <c r="F76" s="724" t="s">
        <v>4895</v>
      </c>
      <c r="G76" s="724" t="s">
        <v>4896</v>
      </c>
      <c r="H76" s="727">
        <v>12</v>
      </c>
      <c r="I76" s="727">
        <v>120</v>
      </c>
      <c r="J76" s="724">
        <v>0.42857142857142855</v>
      </c>
      <c r="K76" s="724">
        <v>10</v>
      </c>
      <c r="L76" s="727">
        <v>28</v>
      </c>
      <c r="M76" s="727">
        <v>280</v>
      </c>
      <c r="N76" s="724">
        <v>1</v>
      </c>
      <c r="O76" s="724">
        <v>10</v>
      </c>
      <c r="P76" s="727">
        <v>28</v>
      </c>
      <c r="Q76" s="727">
        <v>280</v>
      </c>
      <c r="R76" s="740">
        <v>1</v>
      </c>
      <c r="S76" s="728">
        <v>10</v>
      </c>
    </row>
    <row r="77" spans="1:19" ht="14.4" customHeight="1" x14ac:dyDescent="0.3">
      <c r="A77" s="723" t="s">
        <v>4869</v>
      </c>
      <c r="B77" s="724" t="s">
        <v>4870</v>
      </c>
      <c r="C77" s="724" t="s">
        <v>577</v>
      </c>
      <c r="D77" s="724" t="s">
        <v>2415</v>
      </c>
      <c r="E77" s="724" t="s">
        <v>4886</v>
      </c>
      <c r="F77" s="724" t="s">
        <v>4903</v>
      </c>
      <c r="G77" s="724" t="s">
        <v>4904</v>
      </c>
      <c r="H77" s="727">
        <v>1</v>
      </c>
      <c r="I77" s="727">
        <v>617</v>
      </c>
      <c r="J77" s="724"/>
      <c r="K77" s="724">
        <v>617</v>
      </c>
      <c r="L77" s="727"/>
      <c r="M77" s="727"/>
      <c r="N77" s="724"/>
      <c r="O77" s="724"/>
      <c r="P77" s="727"/>
      <c r="Q77" s="727"/>
      <c r="R77" s="740"/>
      <c r="S77" s="728"/>
    </row>
    <row r="78" spans="1:19" ht="14.4" customHeight="1" x14ac:dyDescent="0.3">
      <c r="A78" s="723" t="s">
        <v>4869</v>
      </c>
      <c r="B78" s="724" t="s">
        <v>4870</v>
      </c>
      <c r="C78" s="724" t="s">
        <v>577</v>
      </c>
      <c r="D78" s="724" t="s">
        <v>2415</v>
      </c>
      <c r="E78" s="724" t="s">
        <v>4886</v>
      </c>
      <c r="F78" s="724" t="s">
        <v>4905</v>
      </c>
      <c r="G78" s="724" t="s">
        <v>4906</v>
      </c>
      <c r="H78" s="727">
        <v>3</v>
      </c>
      <c r="I78" s="727">
        <v>1164</v>
      </c>
      <c r="J78" s="724">
        <v>2.9693877551020407</v>
      </c>
      <c r="K78" s="724">
        <v>388</v>
      </c>
      <c r="L78" s="727">
        <v>1</v>
      </c>
      <c r="M78" s="727">
        <v>392</v>
      </c>
      <c r="N78" s="724">
        <v>1</v>
      </c>
      <c r="O78" s="724">
        <v>392</v>
      </c>
      <c r="P78" s="727">
        <v>1</v>
      </c>
      <c r="Q78" s="727">
        <v>392</v>
      </c>
      <c r="R78" s="740">
        <v>1</v>
      </c>
      <c r="S78" s="728">
        <v>392</v>
      </c>
    </row>
    <row r="79" spans="1:19" ht="14.4" customHeight="1" x14ac:dyDescent="0.3">
      <c r="A79" s="723" t="s">
        <v>4869</v>
      </c>
      <c r="B79" s="724" t="s">
        <v>4870</v>
      </c>
      <c r="C79" s="724" t="s">
        <v>577</v>
      </c>
      <c r="D79" s="724" t="s">
        <v>2415</v>
      </c>
      <c r="E79" s="724" t="s">
        <v>4886</v>
      </c>
      <c r="F79" s="724" t="s">
        <v>4913</v>
      </c>
      <c r="G79" s="724" t="s">
        <v>4914</v>
      </c>
      <c r="H79" s="727">
        <v>102</v>
      </c>
      <c r="I79" s="727">
        <v>23970</v>
      </c>
      <c r="J79" s="724">
        <v>1.4921563745019921</v>
      </c>
      <c r="K79" s="724">
        <v>235</v>
      </c>
      <c r="L79" s="727">
        <v>64</v>
      </c>
      <c r="M79" s="727">
        <v>16064</v>
      </c>
      <c r="N79" s="724">
        <v>1</v>
      </c>
      <c r="O79" s="724">
        <v>251</v>
      </c>
      <c r="P79" s="727">
        <v>86</v>
      </c>
      <c r="Q79" s="727">
        <v>21586</v>
      </c>
      <c r="R79" s="740">
        <v>1.34375</v>
      </c>
      <c r="S79" s="728">
        <v>251</v>
      </c>
    </row>
    <row r="80" spans="1:19" ht="14.4" customHeight="1" x14ac:dyDescent="0.3">
      <c r="A80" s="723" t="s">
        <v>4869</v>
      </c>
      <c r="B80" s="724" t="s">
        <v>4870</v>
      </c>
      <c r="C80" s="724" t="s">
        <v>577</v>
      </c>
      <c r="D80" s="724" t="s">
        <v>2415</v>
      </c>
      <c r="E80" s="724" t="s">
        <v>4886</v>
      </c>
      <c r="F80" s="724" t="s">
        <v>4915</v>
      </c>
      <c r="G80" s="724" t="s">
        <v>4916</v>
      </c>
      <c r="H80" s="727">
        <v>175</v>
      </c>
      <c r="I80" s="727">
        <v>20650</v>
      </c>
      <c r="J80" s="724">
        <v>0.92072409488139828</v>
      </c>
      <c r="K80" s="724">
        <v>118</v>
      </c>
      <c r="L80" s="727">
        <v>178</v>
      </c>
      <c r="M80" s="727">
        <v>22428</v>
      </c>
      <c r="N80" s="724">
        <v>1</v>
      </c>
      <c r="O80" s="724">
        <v>126</v>
      </c>
      <c r="P80" s="727">
        <v>113</v>
      </c>
      <c r="Q80" s="727">
        <v>14238</v>
      </c>
      <c r="R80" s="740">
        <v>0.6348314606741573</v>
      </c>
      <c r="S80" s="728">
        <v>126</v>
      </c>
    </row>
    <row r="81" spans="1:19" ht="14.4" customHeight="1" x14ac:dyDescent="0.3">
      <c r="A81" s="723" t="s">
        <v>4869</v>
      </c>
      <c r="B81" s="724" t="s">
        <v>4870</v>
      </c>
      <c r="C81" s="724" t="s">
        <v>577</v>
      </c>
      <c r="D81" s="724" t="s">
        <v>2415</v>
      </c>
      <c r="E81" s="724" t="s">
        <v>4886</v>
      </c>
      <c r="F81" s="724" t="s">
        <v>4923</v>
      </c>
      <c r="G81" s="724" t="s">
        <v>4924</v>
      </c>
      <c r="H81" s="727">
        <v>1</v>
      </c>
      <c r="I81" s="727">
        <v>666</v>
      </c>
      <c r="J81" s="724"/>
      <c r="K81" s="724">
        <v>666</v>
      </c>
      <c r="L81" s="727"/>
      <c r="M81" s="727"/>
      <c r="N81" s="724"/>
      <c r="O81" s="724"/>
      <c r="P81" s="727"/>
      <c r="Q81" s="727"/>
      <c r="R81" s="740"/>
      <c r="S81" s="728"/>
    </row>
    <row r="82" spans="1:19" ht="14.4" customHeight="1" x14ac:dyDescent="0.3">
      <c r="A82" s="723" t="s">
        <v>4869</v>
      </c>
      <c r="B82" s="724" t="s">
        <v>4870</v>
      </c>
      <c r="C82" s="724" t="s">
        <v>577</v>
      </c>
      <c r="D82" s="724" t="s">
        <v>2415</v>
      </c>
      <c r="E82" s="724" t="s">
        <v>4886</v>
      </c>
      <c r="F82" s="724" t="s">
        <v>4927</v>
      </c>
      <c r="G82" s="724" t="s">
        <v>4928</v>
      </c>
      <c r="H82" s="727"/>
      <c r="I82" s="727"/>
      <c r="J82" s="724"/>
      <c r="K82" s="724"/>
      <c r="L82" s="727">
        <v>131</v>
      </c>
      <c r="M82" s="727">
        <v>4366.66</v>
      </c>
      <c r="N82" s="724">
        <v>1</v>
      </c>
      <c r="O82" s="724">
        <v>33.333282442748093</v>
      </c>
      <c r="P82" s="727">
        <v>199</v>
      </c>
      <c r="Q82" s="727">
        <v>6633.34</v>
      </c>
      <c r="R82" s="740">
        <v>1.519087815401245</v>
      </c>
      <c r="S82" s="728">
        <v>33.333366834170853</v>
      </c>
    </row>
    <row r="83" spans="1:19" ht="14.4" customHeight="1" x14ac:dyDescent="0.3">
      <c r="A83" s="723" t="s">
        <v>4869</v>
      </c>
      <c r="B83" s="724" t="s">
        <v>4870</v>
      </c>
      <c r="C83" s="724" t="s">
        <v>577</v>
      </c>
      <c r="D83" s="724" t="s">
        <v>2415</v>
      </c>
      <c r="E83" s="724" t="s">
        <v>4886</v>
      </c>
      <c r="F83" s="724" t="s">
        <v>4931</v>
      </c>
      <c r="G83" s="724" t="s">
        <v>4932</v>
      </c>
      <c r="H83" s="727">
        <v>25</v>
      </c>
      <c r="I83" s="727">
        <v>4225</v>
      </c>
      <c r="J83" s="724">
        <v>1.1697120708748616</v>
      </c>
      <c r="K83" s="724">
        <v>169</v>
      </c>
      <c r="L83" s="727">
        <v>21</v>
      </c>
      <c r="M83" s="727">
        <v>3612</v>
      </c>
      <c r="N83" s="724">
        <v>1</v>
      </c>
      <c r="O83" s="724">
        <v>172</v>
      </c>
      <c r="P83" s="727">
        <v>11</v>
      </c>
      <c r="Q83" s="727">
        <v>1892</v>
      </c>
      <c r="R83" s="740">
        <v>0.52380952380952384</v>
      </c>
      <c r="S83" s="728">
        <v>172</v>
      </c>
    </row>
    <row r="84" spans="1:19" ht="14.4" customHeight="1" x14ac:dyDescent="0.3">
      <c r="A84" s="723" t="s">
        <v>4869</v>
      </c>
      <c r="B84" s="724" t="s">
        <v>4870</v>
      </c>
      <c r="C84" s="724" t="s">
        <v>577</v>
      </c>
      <c r="D84" s="724" t="s">
        <v>2415</v>
      </c>
      <c r="E84" s="724" t="s">
        <v>4886</v>
      </c>
      <c r="F84" s="724" t="s">
        <v>4933</v>
      </c>
      <c r="G84" s="724" t="s">
        <v>4934</v>
      </c>
      <c r="H84" s="727">
        <v>14</v>
      </c>
      <c r="I84" s="727">
        <v>504</v>
      </c>
      <c r="J84" s="724">
        <v>0.52390852390852394</v>
      </c>
      <c r="K84" s="724">
        <v>36</v>
      </c>
      <c r="L84" s="727">
        <v>26</v>
      </c>
      <c r="M84" s="727">
        <v>962</v>
      </c>
      <c r="N84" s="724">
        <v>1</v>
      </c>
      <c r="O84" s="724">
        <v>37</v>
      </c>
      <c r="P84" s="727">
        <v>27</v>
      </c>
      <c r="Q84" s="727">
        <v>999</v>
      </c>
      <c r="R84" s="740">
        <v>1.0384615384615385</v>
      </c>
      <c r="S84" s="728">
        <v>37</v>
      </c>
    </row>
    <row r="85" spans="1:19" ht="14.4" customHeight="1" x14ac:dyDescent="0.3">
      <c r="A85" s="723" t="s">
        <v>4869</v>
      </c>
      <c r="B85" s="724" t="s">
        <v>4870</v>
      </c>
      <c r="C85" s="724" t="s">
        <v>577</v>
      </c>
      <c r="D85" s="724" t="s">
        <v>2415</v>
      </c>
      <c r="E85" s="724" t="s">
        <v>4886</v>
      </c>
      <c r="F85" s="724" t="s">
        <v>4935</v>
      </c>
      <c r="G85" s="724" t="s">
        <v>4936</v>
      </c>
      <c r="H85" s="727">
        <v>5</v>
      </c>
      <c r="I85" s="727">
        <v>410</v>
      </c>
      <c r="J85" s="724">
        <v>1.191860465116279</v>
      </c>
      <c r="K85" s="724">
        <v>82</v>
      </c>
      <c r="L85" s="727">
        <v>4</v>
      </c>
      <c r="M85" s="727">
        <v>344</v>
      </c>
      <c r="N85" s="724">
        <v>1</v>
      </c>
      <c r="O85" s="724">
        <v>86</v>
      </c>
      <c r="P85" s="727">
        <v>2</v>
      </c>
      <c r="Q85" s="727">
        <v>172</v>
      </c>
      <c r="R85" s="740">
        <v>0.5</v>
      </c>
      <c r="S85" s="728">
        <v>86</v>
      </c>
    </row>
    <row r="86" spans="1:19" ht="14.4" customHeight="1" x14ac:dyDescent="0.3">
      <c r="A86" s="723" t="s">
        <v>4869</v>
      </c>
      <c r="B86" s="724" t="s">
        <v>4870</v>
      </c>
      <c r="C86" s="724" t="s">
        <v>577</v>
      </c>
      <c r="D86" s="724" t="s">
        <v>2415</v>
      </c>
      <c r="E86" s="724" t="s">
        <v>4886</v>
      </c>
      <c r="F86" s="724" t="s">
        <v>4941</v>
      </c>
      <c r="G86" s="724" t="s">
        <v>4942</v>
      </c>
      <c r="H86" s="727">
        <v>1</v>
      </c>
      <c r="I86" s="727">
        <v>210</v>
      </c>
      <c r="J86" s="724"/>
      <c r="K86" s="724">
        <v>210</v>
      </c>
      <c r="L86" s="727"/>
      <c r="M86" s="727"/>
      <c r="N86" s="724"/>
      <c r="O86" s="724"/>
      <c r="P86" s="727"/>
      <c r="Q86" s="727"/>
      <c r="R86" s="740"/>
      <c r="S86" s="728"/>
    </row>
    <row r="87" spans="1:19" ht="14.4" customHeight="1" x14ac:dyDescent="0.3">
      <c r="A87" s="723" t="s">
        <v>4869</v>
      </c>
      <c r="B87" s="724" t="s">
        <v>4870</v>
      </c>
      <c r="C87" s="724" t="s">
        <v>577</v>
      </c>
      <c r="D87" s="724" t="s">
        <v>2415</v>
      </c>
      <c r="E87" s="724" t="s">
        <v>4886</v>
      </c>
      <c r="F87" s="724" t="s">
        <v>4945</v>
      </c>
      <c r="G87" s="724" t="s">
        <v>4946</v>
      </c>
      <c r="H87" s="727">
        <v>1</v>
      </c>
      <c r="I87" s="727">
        <v>436</v>
      </c>
      <c r="J87" s="724"/>
      <c r="K87" s="724">
        <v>436</v>
      </c>
      <c r="L87" s="727"/>
      <c r="M87" s="727"/>
      <c r="N87" s="724"/>
      <c r="O87" s="724"/>
      <c r="P87" s="727"/>
      <c r="Q87" s="727"/>
      <c r="R87" s="740"/>
      <c r="S87" s="728"/>
    </row>
    <row r="88" spans="1:19" ht="14.4" customHeight="1" x14ac:dyDescent="0.3">
      <c r="A88" s="723" t="s">
        <v>4869</v>
      </c>
      <c r="B88" s="724" t="s">
        <v>4870</v>
      </c>
      <c r="C88" s="724" t="s">
        <v>577</v>
      </c>
      <c r="D88" s="724" t="s">
        <v>2415</v>
      </c>
      <c r="E88" s="724" t="s">
        <v>4886</v>
      </c>
      <c r="F88" s="724" t="s">
        <v>4947</v>
      </c>
      <c r="G88" s="724" t="s">
        <v>4948</v>
      </c>
      <c r="H88" s="727">
        <v>1</v>
      </c>
      <c r="I88" s="727">
        <v>1050</v>
      </c>
      <c r="J88" s="724">
        <v>0.32925682031984949</v>
      </c>
      <c r="K88" s="724">
        <v>1050</v>
      </c>
      <c r="L88" s="727">
        <v>3</v>
      </c>
      <c r="M88" s="727">
        <v>3189</v>
      </c>
      <c r="N88" s="724">
        <v>1</v>
      </c>
      <c r="O88" s="724">
        <v>1063</v>
      </c>
      <c r="P88" s="727">
        <v>1</v>
      </c>
      <c r="Q88" s="727">
        <v>1063</v>
      </c>
      <c r="R88" s="740">
        <v>0.33333333333333331</v>
      </c>
      <c r="S88" s="728">
        <v>1063</v>
      </c>
    </row>
    <row r="89" spans="1:19" ht="14.4" customHeight="1" x14ac:dyDescent="0.3">
      <c r="A89" s="723" t="s">
        <v>4869</v>
      </c>
      <c r="B89" s="724" t="s">
        <v>4870</v>
      </c>
      <c r="C89" s="724" t="s">
        <v>577</v>
      </c>
      <c r="D89" s="724" t="s">
        <v>2415</v>
      </c>
      <c r="E89" s="724" t="s">
        <v>4886</v>
      </c>
      <c r="F89" s="724" t="s">
        <v>4957</v>
      </c>
      <c r="G89" s="724" t="s">
        <v>4958</v>
      </c>
      <c r="H89" s="727">
        <v>2</v>
      </c>
      <c r="I89" s="727">
        <v>358</v>
      </c>
      <c r="J89" s="724">
        <v>0.97814207650273222</v>
      </c>
      <c r="K89" s="724">
        <v>179</v>
      </c>
      <c r="L89" s="727">
        <v>2</v>
      </c>
      <c r="M89" s="727">
        <v>366</v>
      </c>
      <c r="N89" s="724">
        <v>1</v>
      </c>
      <c r="O89" s="724">
        <v>183</v>
      </c>
      <c r="P89" s="727">
        <v>1</v>
      </c>
      <c r="Q89" s="727">
        <v>183</v>
      </c>
      <c r="R89" s="740">
        <v>0.5</v>
      </c>
      <c r="S89" s="728">
        <v>183</v>
      </c>
    </row>
    <row r="90" spans="1:19" ht="14.4" customHeight="1" x14ac:dyDescent="0.3">
      <c r="A90" s="723" t="s">
        <v>4869</v>
      </c>
      <c r="B90" s="724" t="s">
        <v>4870</v>
      </c>
      <c r="C90" s="724" t="s">
        <v>577</v>
      </c>
      <c r="D90" s="724" t="s">
        <v>2416</v>
      </c>
      <c r="E90" s="724" t="s">
        <v>4871</v>
      </c>
      <c r="F90" s="724" t="s">
        <v>4872</v>
      </c>
      <c r="G90" s="724" t="s">
        <v>4873</v>
      </c>
      <c r="H90" s="727"/>
      <c r="I90" s="727"/>
      <c r="J90" s="724"/>
      <c r="K90" s="724"/>
      <c r="L90" s="727">
        <v>0.4</v>
      </c>
      <c r="M90" s="727">
        <v>60.4</v>
      </c>
      <c r="N90" s="724">
        <v>1</v>
      </c>
      <c r="O90" s="724">
        <v>151</v>
      </c>
      <c r="P90" s="727">
        <v>0.60000000000000009</v>
      </c>
      <c r="Q90" s="727">
        <v>90.6</v>
      </c>
      <c r="R90" s="740">
        <v>1.5</v>
      </c>
      <c r="S90" s="728">
        <v>150.99999999999997</v>
      </c>
    </row>
    <row r="91" spans="1:19" ht="14.4" customHeight="1" x14ac:dyDescent="0.3">
      <c r="A91" s="723" t="s">
        <v>4869</v>
      </c>
      <c r="B91" s="724" t="s">
        <v>4870</v>
      </c>
      <c r="C91" s="724" t="s">
        <v>577</v>
      </c>
      <c r="D91" s="724" t="s">
        <v>2416</v>
      </c>
      <c r="E91" s="724" t="s">
        <v>4886</v>
      </c>
      <c r="F91" s="724" t="s">
        <v>4891</v>
      </c>
      <c r="G91" s="724" t="s">
        <v>4892</v>
      </c>
      <c r="H91" s="727">
        <v>124</v>
      </c>
      <c r="I91" s="727">
        <v>10044</v>
      </c>
      <c r="J91" s="724">
        <v>1.2605421686746987</v>
      </c>
      <c r="K91" s="724">
        <v>81</v>
      </c>
      <c r="L91" s="727">
        <v>96</v>
      </c>
      <c r="M91" s="727">
        <v>7968</v>
      </c>
      <c r="N91" s="724">
        <v>1</v>
      </c>
      <c r="O91" s="724">
        <v>83</v>
      </c>
      <c r="P91" s="727">
        <v>80</v>
      </c>
      <c r="Q91" s="727">
        <v>6640</v>
      </c>
      <c r="R91" s="740">
        <v>0.83333333333333337</v>
      </c>
      <c r="S91" s="728">
        <v>83</v>
      </c>
    </row>
    <row r="92" spans="1:19" ht="14.4" customHeight="1" x14ac:dyDescent="0.3">
      <c r="A92" s="723" t="s">
        <v>4869</v>
      </c>
      <c r="B92" s="724" t="s">
        <v>4870</v>
      </c>
      <c r="C92" s="724" t="s">
        <v>577</v>
      </c>
      <c r="D92" s="724" t="s">
        <v>2416</v>
      </c>
      <c r="E92" s="724" t="s">
        <v>4886</v>
      </c>
      <c r="F92" s="724" t="s">
        <v>4893</v>
      </c>
      <c r="G92" s="724" t="s">
        <v>4894</v>
      </c>
      <c r="H92" s="727">
        <v>107</v>
      </c>
      <c r="I92" s="727">
        <v>3745</v>
      </c>
      <c r="J92" s="724">
        <v>2.0656370656370657</v>
      </c>
      <c r="K92" s="724">
        <v>35</v>
      </c>
      <c r="L92" s="727">
        <v>49</v>
      </c>
      <c r="M92" s="727">
        <v>1813</v>
      </c>
      <c r="N92" s="724">
        <v>1</v>
      </c>
      <c r="O92" s="724">
        <v>37</v>
      </c>
      <c r="P92" s="727">
        <v>42</v>
      </c>
      <c r="Q92" s="727">
        <v>1554</v>
      </c>
      <c r="R92" s="740">
        <v>0.8571428571428571</v>
      </c>
      <c r="S92" s="728">
        <v>37</v>
      </c>
    </row>
    <row r="93" spans="1:19" ht="14.4" customHeight="1" x14ac:dyDescent="0.3">
      <c r="A93" s="723" t="s">
        <v>4869</v>
      </c>
      <c r="B93" s="724" t="s">
        <v>4870</v>
      </c>
      <c r="C93" s="724" t="s">
        <v>577</v>
      </c>
      <c r="D93" s="724" t="s">
        <v>2416</v>
      </c>
      <c r="E93" s="724" t="s">
        <v>4886</v>
      </c>
      <c r="F93" s="724" t="s">
        <v>4913</v>
      </c>
      <c r="G93" s="724" t="s">
        <v>4914</v>
      </c>
      <c r="H93" s="727">
        <v>2</v>
      </c>
      <c r="I93" s="727">
        <v>470</v>
      </c>
      <c r="J93" s="724">
        <v>0.17022817819630567</v>
      </c>
      <c r="K93" s="724">
        <v>235</v>
      </c>
      <c r="L93" s="727">
        <v>11</v>
      </c>
      <c r="M93" s="727">
        <v>2761</v>
      </c>
      <c r="N93" s="724">
        <v>1</v>
      </c>
      <c r="O93" s="724">
        <v>251</v>
      </c>
      <c r="P93" s="727">
        <v>5</v>
      </c>
      <c r="Q93" s="727">
        <v>1255</v>
      </c>
      <c r="R93" s="740">
        <v>0.45454545454545453</v>
      </c>
      <c r="S93" s="728">
        <v>251</v>
      </c>
    </row>
    <row r="94" spans="1:19" ht="14.4" customHeight="1" x14ac:dyDescent="0.3">
      <c r="A94" s="723" t="s">
        <v>4869</v>
      </c>
      <c r="B94" s="724" t="s">
        <v>4870</v>
      </c>
      <c r="C94" s="724" t="s">
        <v>577</v>
      </c>
      <c r="D94" s="724" t="s">
        <v>2416</v>
      </c>
      <c r="E94" s="724" t="s">
        <v>4886</v>
      </c>
      <c r="F94" s="724" t="s">
        <v>4915</v>
      </c>
      <c r="G94" s="724" t="s">
        <v>4916</v>
      </c>
      <c r="H94" s="727">
        <v>111</v>
      </c>
      <c r="I94" s="727">
        <v>13098</v>
      </c>
      <c r="J94" s="724">
        <v>0.93650793650793651</v>
      </c>
      <c r="K94" s="724">
        <v>118</v>
      </c>
      <c r="L94" s="727">
        <v>111</v>
      </c>
      <c r="M94" s="727">
        <v>13986</v>
      </c>
      <c r="N94" s="724">
        <v>1</v>
      </c>
      <c r="O94" s="724">
        <v>126</v>
      </c>
      <c r="P94" s="727">
        <v>173</v>
      </c>
      <c r="Q94" s="727">
        <v>21798</v>
      </c>
      <c r="R94" s="740">
        <v>1.5585585585585586</v>
      </c>
      <c r="S94" s="728">
        <v>126</v>
      </c>
    </row>
    <row r="95" spans="1:19" ht="14.4" customHeight="1" x14ac:dyDescent="0.3">
      <c r="A95" s="723" t="s">
        <v>4869</v>
      </c>
      <c r="B95" s="724" t="s">
        <v>4870</v>
      </c>
      <c r="C95" s="724" t="s">
        <v>577</v>
      </c>
      <c r="D95" s="724" t="s">
        <v>2416</v>
      </c>
      <c r="E95" s="724" t="s">
        <v>4886</v>
      </c>
      <c r="F95" s="724" t="s">
        <v>4921</v>
      </c>
      <c r="G95" s="724" t="s">
        <v>4922</v>
      </c>
      <c r="H95" s="727"/>
      <c r="I95" s="727"/>
      <c r="J95" s="724"/>
      <c r="K95" s="724"/>
      <c r="L95" s="727">
        <v>1</v>
      </c>
      <c r="M95" s="727">
        <v>500</v>
      </c>
      <c r="N95" s="724">
        <v>1</v>
      </c>
      <c r="O95" s="724">
        <v>500</v>
      </c>
      <c r="P95" s="727"/>
      <c r="Q95" s="727"/>
      <c r="R95" s="740"/>
      <c r="S95" s="728"/>
    </row>
    <row r="96" spans="1:19" ht="14.4" customHeight="1" x14ac:dyDescent="0.3">
      <c r="A96" s="723" t="s">
        <v>4869</v>
      </c>
      <c r="B96" s="724" t="s">
        <v>4870</v>
      </c>
      <c r="C96" s="724" t="s">
        <v>577</v>
      </c>
      <c r="D96" s="724" t="s">
        <v>2416</v>
      </c>
      <c r="E96" s="724" t="s">
        <v>4886</v>
      </c>
      <c r="F96" s="724" t="s">
        <v>4923</v>
      </c>
      <c r="G96" s="724" t="s">
        <v>4924</v>
      </c>
      <c r="H96" s="727">
        <v>1</v>
      </c>
      <c r="I96" s="727">
        <v>666</v>
      </c>
      <c r="J96" s="724">
        <v>0.32695139911634757</v>
      </c>
      <c r="K96" s="724">
        <v>666</v>
      </c>
      <c r="L96" s="727">
        <v>3</v>
      </c>
      <c r="M96" s="727">
        <v>2037</v>
      </c>
      <c r="N96" s="724">
        <v>1</v>
      </c>
      <c r="O96" s="724">
        <v>679</v>
      </c>
      <c r="P96" s="727">
        <v>3</v>
      </c>
      <c r="Q96" s="727">
        <v>2037</v>
      </c>
      <c r="R96" s="740">
        <v>1</v>
      </c>
      <c r="S96" s="728">
        <v>679</v>
      </c>
    </row>
    <row r="97" spans="1:19" ht="14.4" customHeight="1" x14ac:dyDescent="0.3">
      <c r="A97" s="723" t="s">
        <v>4869</v>
      </c>
      <c r="B97" s="724" t="s">
        <v>4870</v>
      </c>
      <c r="C97" s="724" t="s">
        <v>577</v>
      </c>
      <c r="D97" s="724" t="s">
        <v>2416</v>
      </c>
      <c r="E97" s="724" t="s">
        <v>4886</v>
      </c>
      <c r="F97" s="724" t="s">
        <v>4925</v>
      </c>
      <c r="G97" s="724" t="s">
        <v>4926</v>
      </c>
      <c r="H97" s="727"/>
      <c r="I97" s="727"/>
      <c r="J97" s="724"/>
      <c r="K97" s="724"/>
      <c r="L97" s="727"/>
      <c r="M97" s="727"/>
      <c r="N97" s="724"/>
      <c r="O97" s="724"/>
      <c r="P97" s="727">
        <v>1</v>
      </c>
      <c r="Q97" s="727">
        <v>1028</v>
      </c>
      <c r="R97" s="740"/>
      <c r="S97" s="728">
        <v>1028</v>
      </c>
    </row>
    <row r="98" spans="1:19" ht="14.4" customHeight="1" x14ac:dyDescent="0.3">
      <c r="A98" s="723" t="s">
        <v>4869</v>
      </c>
      <c r="B98" s="724" t="s">
        <v>4870</v>
      </c>
      <c r="C98" s="724" t="s">
        <v>577</v>
      </c>
      <c r="D98" s="724" t="s">
        <v>2416</v>
      </c>
      <c r="E98" s="724" t="s">
        <v>4886</v>
      </c>
      <c r="F98" s="724" t="s">
        <v>4927</v>
      </c>
      <c r="G98" s="724" t="s">
        <v>4928</v>
      </c>
      <c r="H98" s="727"/>
      <c r="I98" s="727"/>
      <c r="J98" s="724"/>
      <c r="K98" s="724"/>
      <c r="L98" s="727">
        <v>114</v>
      </c>
      <c r="M98" s="727">
        <v>3800</v>
      </c>
      <c r="N98" s="724">
        <v>1</v>
      </c>
      <c r="O98" s="724">
        <v>33.333333333333336</v>
      </c>
      <c r="P98" s="727">
        <v>175</v>
      </c>
      <c r="Q98" s="727">
        <v>5833.33</v>
      </c>
      <c r="R98" s="740">
        <v>1.5350868421052632</v>
      </c>
      <c r="S98" s="728">
        <v>33.333314285714287</v>
      </c>
    </row>
    <row r="99" spans="1:19" ht="14.4" customHeight="1" x14ac:dyDescent="0.3">
      <c r="A99" s="723" t="s">
        <v>4869</v>
      </c>
      <c r="B99" s="724" t="s">
        <v>4870</v>
      </c>
      <c r="C99" s="724" t="s">
        <v>577</v>
      </c>
      <c r="D99" s="724" t="s">
        <v>2416</v>
      </c>
      <c r="E99" s="724" t="s">
        <v>4886</v>
      </c>
      <c r="F99" s="724" t="s">
        <v>4933</v>
      </c>
      <c r="G99" s="724" t="s">
        <v>4934</v>
      </c>
      <c r="H99" s="727"/>
      <c r="I99" s="727"/>
      <c r="J99" s="724"/>
      <c r="K99" s="724"/>
      <c r="L99" s="727">
        <v>1</v>
      </c>
      <c r="M99" s="727">
        <v>37</v>
      </c>
      <c r="N99" s="724">
        <v>1</v>
      </c>
      <c r="O99" s="724">
        <v>37</v>
      </c>
      <c r="P99" s="727"/>
      <c r="Q99" s="727"/>
      <c r="R99" s="740"/>
      <c r="S99" s="728"/>
    </row>
    <row r="100" spans="1:19" ht="14.4" customHeight="1" x14ac:dyDescent="0.3">
      <c r="A100" s="723" t="s">
        <v>4869</v>
      </c>
      <c r="B100" s="724" t="s">
        <v>4870</v>
      </c>
      <c r="C100" s="724" t="s">
        <v>577</v>
      </c>
      <c r="D100" s="724" t="s">
        <v>2416</v>
      </c>
      <c r="E100" s="724" t="s">
        <v>4886</v>
      </c>
      <c r="F100" s="724" t="s">
        <v>4935</v>
      </c>
      <c r="G100" s="724" t="s">
        <v>4936</v>
      </c>
      <c r="H100" s="727">
        <v>6</v>
      </c>
      <c r="I100" s="727">
        <v>492</v>
      </c>
      <c r="J100" s="724">
        <v>0.52008456659619451</v>
      </c>
      <c r="K100" s="724">
        <v>82</v>
      </c>
      <c r="L100" s="727">
        <v>11</v>
      </c>
      <c r="M100" s="727">
        <v>946</v>
      </c>
      <c r="N100" s="724">
        <v>1</v>
      </c>
      <c r="O100" s="724">
        <v>86</v>
      </c>
      <c r="P100" s="727">
        <v>12</v>
      </c>
      <c r="Q100" s="727">
        <v>1032</v>
      </c>
      <c r="R100" s="740">
        <v>1.0909090909090908</v>
      </c>
      <c r="S100" s="728">
        <v>86</v>
      </c>
    </row>
    <row r="101" spans="1:19" ht="14.4" customHeight="1" x14ac:dyDescent="0.3">
      <c r="A101" s="723" t="s">
        <v>4869</v>
      </c>
      <c r="B101" s="724" t="s">
        <v>4870</v>
      </c>
      <c r="C101" s="724" t="s">
        <v>577</v>
      </c>
      <c r="D101" s="724" t="s">
        <v>2416</v>
      </c>
      <c r="E101" s="724" t="s">
        <v>4886</v>
      </c>
      <c r="F101" s="724" t="s">
        <v>4947</v>
      </c>
      <c r="G101" s="724" t="s">
        <v>4948</v>
      </c>
      <c r="H101" s="727"/>
      <c r="I101" s="727"/>
      <c r="J101" s="724"/>
      <c r="K101" s="724"/>
      <c r="L101" s="727">
        <v>1</v>
      </c>
      <c r="M101" s="727">
        <v>1063</v>
      </c>
      <c r="N101" s="724">
        <v>1</v>
      </c>
      <c r="O101" s="724">
        <v>1063</v>
      </c>
      <c r="P101" s="727">
        <v>2</v>
      </c>
      <c r="Q101" s="727">
        <v>2126</v>
      </c>
      <c r="R101" s="740">
        <v>2</v>
      </c>
      <c r="S101" s="728">
        <v>1063</v>
      </c>
    </row>
    <row r="102" spans="1:19" ht="14.4" customHeight="1" x14ac:dyDescent="0.3">
      <c r="A102" s="723" t="s">
        <v>4869</v>
      </c>
      <c r="B102" s="724" t="s">
        <v>4870</v>
      </c>
      <c r="C102" s="724" t="s">
        <v>577</v>
      </c>
      <c r="D102" s="724" t="s">
        <v>2416</v>
      </c>
      <c r="E102" s="724" t="s">
        <v>4886</v>
      </c>
      <c r="F102" s="724" t="s">
        <v>4949</v>
      </c>
      <c r="G102" s="724" t="s">
        <v>4950</v>
      </c>
      <c r="H102" s="727">
        <v>4</v>
      </c>
      <c r="I102" s="727">
        <v>1396</v>
      </c>
      <c r="J102" s="724">
        <v>1.8763440860215055</v>
      </c>
      <c r="K102" s="724">
        <v>349</v>
      </c>
      <c r="L102" s="727">
        <v>2</v>
      </c>
      <c r="M102" s="727">
        <v>744</v>
      </c>
      <c r="N102" s="724">
        <v>1</v>
      </c>
      <c r="O102" s="724">
        <v>372</v>
      </c>
      <c r="P102" s="727"/>
      <c r="Q102" s="727"/>
      <c r="R102" s="740"/>
      <c r="S102" s="728"/>
    </row>
    <row r="103" spans="1:19" ht="14.4" customHeight="1" x14ac:dyDescent="0.3">
      <c r="A103" s="723" t="s">
        <v>4869</v>
      </c>
      <c r="B103" s="724" t="s">
        <v>4870</v>
      </c>
      <c r="C103" s="724" t="s">
        <v>577</v>
      </c>
      <c r="D103" s="724" t="s">
        <v>2416</v>
      </c>
      <c r="E103" s="724" t="s">
        <v>4886</v>
      </c>
      <c r="F103" s="724" t="s">
        <v>4957</v>
      </c>
      <c r="G103" s="724" t="s">
        <v>4958</v>
      </c>
      <c r="H103" s="727">
        <v>4</v>
      </c>
      <c r="I103" s="727">
        <v>716</v>
      </c>
      <c r="J103" s="724">
        <v>1.9562841530054644</v>
      </c>
      <c r="K103" s="724">
        <v>179</v>
      </c>
      <c r="L103" s="727">
        <v>2</v>
      </c>
      <c r="M103" s="727">
        <v>366</v>
      </c>
      <c r="N103" s="724">
        <v>1</v>
      </c>
      <c r="O103" s="724">
        <v>183</v>
      </c>
      <c r="P103" s="727"/>
      <c r="Q103" s="727"/>
      <c r="R103" s="740"/>
      <c r="S103" s="728"/>
    </row>
    <row r="104" spans="1:19" ht="14.4" customHeight="1" x14ac:dyDescent="0.3">
      <c r="A104" s="723" t="s">
        <v>4869</v>
      </c>
      <c r="B104" s="724" t="s">
        <v>4870</v>
      </c>
      <c r="C104" s="724" t="s">
        <v>577</v>
      </c>
      <c r="D104" s="724" t="s">
        <v>2416</v>
      </c>
      <c r="E104" s="724" t="s">
        <v>4886</v>
      </c>
      <c r="F104" s="724" t="s">
        <v>4961</v>
      </c>
      <c r="G104" s="724" t="s">
        <v>4962</v>
      </c>
      <c r="H104" s="727"/>
      <c r="I104" s="727"/>
      <c r="J104" s="724"/>
      <c r="K104" s="724"/>
      <c r="L104" s="727"/>
      <c r="M104" s="727"/>
      <c r="N104" s="724"/>
      <c r="O104" s="724"/>
      <c r="P104" s="727">
        <v>2</v>
      </c>
      <c r="Q104" s="727">
        <v>2616</v>
      </c>
      <c r="R104" s="740"/>
      <c r="S104" s="728">
        <v>1308</v>
      </c>
    </row>
    <row r="105" spans="1:19" ht="14.4" customHeight="1" x14ac:dyDescent="0.3">
      <c r="A105" s="723" t="s">
        <v>4869</v>
      </c>
      <c r="B105" s="724" t="s">
        <v>4870</v>
      </c>
      <c r="C105" s="724" t="s">
        <v>577</v>
      </c>
      <c r="D105" s="724" t="s">
        <v>2416</v>
      </c>
      <c r="E105" s="724" t="s">
        <v>4886</v>
      </c>
      <c r="F105" s="724" t="s">
        <v>4967</v>
      </c>
      <c r="G105" s="724" t="s">
        <v>4968</v>
      </c>
      <c r="H105" s="727">
        <v>4</v>
      </c>
      <c r="I105" s="727">
        <v>464</v>
      </c>
      <c r="J105" s="724">
        <v>1.9333333333333333</v>
      </c>
      <c r="K105" s="724">
        <v>116</v>
      </c>
      <c r="L105" s="727">
        <v>2</v>
      </c>
      <c r="M105" s="727">
        <v>240</v>
      </c>
      <c r="N105" s="724">
        <v>1</v>
      </c>
      <c r="O105" s="724">
        <v>120</v>
      </c>
      <c r="P105" s="727"/>
      <c r="Q105" s="727"/>
      <c r="R105" s="740"/>
      <c r="S105" s="728"/>
    </row>
    <row r="106" spans="1:19" ht="14.4" customHeight="1" x14ac:dyDescent="0.3">
      <c r="A106" s="723" t="s">
        <v>4869</v>
      </c>
      <c r="B106" s="724" t="s">
        <v>4870</v>
      </c>
      <c r="C106" s="724" t="s">
        <v>577</v>
      </c>
      <c r="D106" s="724" t="s">
        <v>4857</v>
      </c>
      <c r="E106" s="724" t="s">
        <v>4871</v>
      </c>
      <c r="F106" s="724" t="s">
        <v>4872</v>
      </c>
      <c r="G106" s="724" t="s">
        <v>4873</v>
      </c>
      <c r="H106" s="727"/>
      <c r="I106" s="727"/>
      <c r="J106" s="724"/>
      <c r="K106" s="724"/>
      <c r="L106" s="727">
        <v>0.1</v>
      </c>
      <c r="M106" s="727">
        <v>15.1</v>
      </c>
      <c r="N106" s="724">
        <v>1</v>
      </c>
      <c r="O106" s="724">
        <v>151</v>
      </c>
      <c r="P106" s="727">
        <v>0.1</v>
      </c>
      <c r="Q106" s="727">
        <v>15.1</v>
      </c>
      <c r="R106" s="740">
        <v>1</v>
      </c>
      <c r="S106" s="728">
        <v>151</v>
      </c>
    </row>
    <row r="107" spans="1:19" ht="14.4" customHeight="1" x14ac:dyDescent="0.3">
      <c r="A107" s="723" t="s">
        <v>4869</v>
      </c>
      <c r="B107" s="724" t="s">
        <v>4870</v>
      </c>
      <c r="C107" s="724" t="s">
        <v>577</v>
      </c>
      <c r="D107" s="724" t="s">
        <v>4857</v>
      </c>
      <c r="E107" s="724" t="s">
        <v>4886</v>
      </c>
      <c r="F107" s="724" t="s">
        <v>4893</v>
      </c>
      <c r="G107" s="724" t="s">
        <v>4894</v>
      </c>
      <c r="H107" s="727">
        <v>1</v>
      </c>
      <c r="I107" s="727">
        <v>35</v>
      </c>
      <c r="J107" s="724"/>
      <c r="K107" s="724">
        <v>35</v>
      </c>
      <c r="L107" s="727"/>
      <c r="M107" s="727"/>
      <c r="N107" s="724"/>
      <c r="O107" s="724"/>
      <c r="P107" s="727"/>
      <c r="Q107" s="727"/>
      <c r="R107" s="740"/>
      <c r="S107" s="728"/>
    </row>
    <row r="108" spans="1:19" ht="14.4" customHeight="1" x14ac:dyDescent="0.3">
      <c r="A108" s="723" t="s">
        <v>4869</v>
      </c>
      <c r="B108" s="724" t="s">
        <v>4870</v>
      </c>
      <c r="C108" s="724" t="s">
        <v>577</v>
      </c>
      <c r="D108" s="724" t="s">
        <v>4857</v>
      </c>
      <c r="E108" s="724" t="s">
        <v>4886</v>
      </c>
      <c r="F108" s="724" t="s">
        <v>4913</v>
      </c>
      <c r="G108" s="724" t="s">
        <v>4914</v>
      </c>
      <c r="H108" s="727">
        <v>3</v>
      </c>
      <c r="I108" s="727">
        <v>705</v>
      </c>
      <c r="J108" s="724"/>
      <c r="K108" s="724">
        <v>235</v>
      </c>
      <c r="L108" s="727"/>
      <c r="M108" s="727"/>
      <c r="N108" s="724"/>
      <c r="O108" s="724"/>
      <c r="P108" s="727"/>
      <c r="Q108" s="727"/>
      <c r="R108" s="740"/>
      <c r="S108" s="728"/>
    </row>
    <row r="109" spans="1:19" ht="14.4" customHeight="1" x14ac:dyDescent="0.3">
      <c r="A109" s="723" t="s">
        <v>4869</v>
      </c>
      <c r="B109" s="724" t="s">
        <v>4870</v>
      </c>
      <c r="C109" s="724" t="s">
        <v>577</v>
      </c>
      <c r="D109" s="724" t="s">
        <v>4857</v>
      </c>
      <c r="E109" s="724" t="s">
        <v>4886</v>
      </c>
      <c r="F109" s="724" t="s">
        <v>4915</v>
      </c>
      <c r="G109" s="724" t="s">
        <v>4916</v>
      </c>
      <c r="H109" s="727">
        <v>5</v>
      </c>
      <c r="I109" s="727">
        <v>590</v>
      </c>
      <c r="J109" s="724">
        <v>1.1706349206349207</v>
      </c>
      <c r="K109" s="724">
        <v>118</v>
      </c>
      <c r="L109" s="727">
        <v>4</v>
      </c>
      <c r="M109" s="727">
        <v>504</v>
      </c>
      <c r="N109" s="724">
        <v>1</v>
      </c>
      <c r="O109" s="724">
        <v>126</v>
      </c>
      <c r="P109" s="727">
        <v>3</v>
      </c>
      <c r="Q109" s="727">
        <v>378</v>
      </c>
      <c r="R109" s="740">
        <v>0.75</v>
      </c>
      <c r="S109" s="728">
        <v>126</v>
      </c>
    </row>
    <row r="110" spans="1:19" ht="14.4" customHeight="1" x14ac:dyDescent="0.3">
      <c r="A110" s="723" t="s">
        <v>4869</v>
      </c>
      <c r="B110" s="724" t="s">
        <v>4870</v>
      </c>
      <c r="C110" s="724" t="s">
        <v>577</v>
      </c>
      <c r="D110" s="724" t="s">
        <v>4857</v>
      </c>
      <c r="E110" s="724" t="s">
        <v>4886</v>
      </c>
      <c r="F110" s="724" t="s">
        <v>4923</v>
      </c>
      <c r="G110" s="724" t="s">
        <v>4924</v>
      </c>
      <c r="H110" s="727">
        <v>1</v>
      </c>
      <c r="I110" s="727">
        <v>666</v>
      </c>
      <c r="J110" s="724">
        <v>0.98085419734904267</v>
      </c>
      <c r="K110" s="724">
        <v>666</v>
      </c>
      <c r="L110" s="727">
        <v>1</v>
      </c>
      <c r="M110" s="727">
        <v>679</v>
      </c>
      <c r="N110" s="724">
        <v>1</v>
      </c>
      <c r="O110" s="724">
        <v>679</v>
      </c>
      <c r="P110" s="727">
        <v>1</v>
      </c>
      <c r="Q110" s="727">
        <v>679</v>
      </c>
      <c r="R110" s="740">
        <v>1</v>
      </c>
      <c r="S110" s="728">
        <v>679</v>
      </c>
    </row>
    <row r="111" spans="1:19" ht="14.4" customHeight="1" x14ac:dyDescent="0.3">
      <c r="A111" s="723" t="s">
        <v>4869</v>
      </c>
      <c r="B111" s="724" t="s">
        <v>4870</v>
      </c>
      <c r="C111" s="724" t="s">
        <v>577</v>
      </c>
      <c r="D111" s="724" t="s">
        <v>4857</v>
      </c>
      <c r="E111" s="724" t="s">
        <v>4886</v>
      </c>
      <c r="F111" s="724" t="s">
        <v>4927</v>
      </c>
      <c r="G111" s="724" t="s">
        <v>4928</v>
      </c>
      <c r="H111" s="727"/>
      <c r="I111" s="727"/>
      <c r="J111" s="724"/>
      <c r="K111" s="724"/>
      <c r="L111" s="727">
        <v>3</v>
      </c>
      <c r="M111" s="727">
        <v>100</v>
      </c>
      <c r="N111" s="724">
        <v>1</v>
      </c>
      <c r="O111" s="724">
        <v>33.333333333333336</v>
      </c>
      <c r="P111" s="727">
        <v>3</v>
      </c>
      <c r="Q111" s="727">
        <v>100</v>
      </c>
      <c r="R111" s="740">
        <v>1</v>
      </c>
      <c r="S111" s="728">
        <v>33.333333333333336</v>
      </c>
    </row>
    <row r="112" spans="1:19" ht="14.4" customHeight="1" x14ac:dyDescent="0.3">
      <c r="A112" s="723" t="s">
        <v>4869</v>
      </c>
      <c r="B112" s="724" t="s">
        <v>4870</v>
      </c>
      <c r="C112" s="724" t="s">
        <v>577</v>
      </c>
      <c r="D112" s="724" t="s">
        <v>4857</v>
      </c>
      <c r="E112" s="724" t="s">
        <v>4886</v>
      </c>
      <c r="F112" s="724" t="s">
        <v>4935</v>
      </c>
      <c r="G112" s="724" t="s">
        <v>4936</v>
      </c>
      <c r="H112" s="727">
        <v>2</v>
      </c>
      <c r="I112" s="727">
        <v>164</v>
      </c>
      <c r="J112" s="724">
        <v>1.9069767441860466</v>
      </c>
      <c r="K112" s="724">
        <v>82</v>
      </c>
      <c r="L112" s="727">
        <v>1</v>
      </c>
      <c r="M112" s="727">
        <v>86</v>
      </c>
      <c r="N112" s="724">
        <v>1</v>
      </c>
      <c r="O112" s="724">
        <v>86</v>
      </c>
      <c r="P112" s="727">
        <v>1</v>
      </c>
      <c r="Q112" s="727">
        <v>86</v>
      </c>
      <c r="R112" s="740">
        <v>1</v>
      </c>
      <c r="S112" s="728">
        <v>86</v>
      </c>
    </row>
    <row r="113" spans="1:19" ht="14.4" customHeight="1" x14ac:dyDescent="0.3">
      <c r="A113" s="723" t="s">
        <v>4869</v>
      </c>
      <c r="B113" s="724" t="s">
        <v>4870</v>
      </c>
      <c r="C113" s="724" t="s">
        <v>577</v>
      </c>
      <c r="D113" s="724" t="s">
        <v>4858</v>
      </c>
      <c r="E113" s="724" t="s">
        <v>4886</v>
      </c>
      <c r="F113" s="724" t="s">
        <v>4941</v>
      </c>
      <c r="G113" s="724" t="s">
        <v>4942</v>
      </c>
      <c r="H113" s="727">
        <v>6</v>
      </c>
      <c r="I113" s="727">
        <v>1260</v>
      </c>
      <c r="J113" s="724"/>
      <c r="K113" s="724">
        <v>210</v>
      </c>
      <c r="L113" s="727"/>
      <c r="M113" s="727"/>
      <c r="N113" s="724"/>
      <c r="O113" s="724"/>
      <c r="P113" s="727"/>
      <c r="Q113" s="727"/>
      <c r="R113" s="740"/>
      <c r="S113" s="728"/>
    </row>
    <row r="114" spans="1:19" ht="14.4" customHeight="1" x14ac:dyDescent="0.3">
      <c r="A114" s="723" t="s">
        <v>4869</v>
      </c>
      <c r="B114" s="724" t="s">
        <v>4870</v>
      </c>
      <c r="C114" s="724" t="s">
        <v>577</v>
      </c>
      <c r="D114" s="724" t="s">
        <v>2417</v>
      </c>
      <c r="E114" s="724" t="s">
        <v>4871</v>
      </c>
      <c r="F114" s="724" t="s">
        <v>4872</v>
      </c>
      <c r="G114" s="724" t="s">
        <v>4873</v>
      </c>
      <c r="H114" s="727"/>
      <c r="I114" s="727"/>
      <c r="J114" s="724"/>
      <c r="K114" s="724"/>
      <c r="L114" s="727">
        <v>0.89999999999999991</v>
      </c>
      <c r="M114" s="727">
        <v>135.9</v>
      </c>
      <c r="N114" s="724">
        <v>1</v>
      </c>
      <c r="O114" s="724">
        <v>151.00000000000003</v>
      </c>
      <c r="P114" s="727">
        <v>2.9000000000000004</v>
      </c>
      <c r="Q114" s="727">
        <v>438.05999999999995</v>
      </c>
      <c r="R114" s="740">
        <v>3.2233995584988957</v>
      </c>
      <c r="S114" s="728">
        <v>151.05517241379306</v>
      </c>
    </row>
    <row r="115" spans="1:19" ht="14.4" customHeight="1" x14ac:dyDescent="0.3">
      <c r="A115" s="723" t="s">
        <v>4869</v>
      </c>
      <c r="B115" s="724" t="s">
        <v>4870</v>
      </c>
      <c r="C115" s="724" t="s">
        <v>577</v>
      </c>
      <c r="D115" s="724" t="s">
        <v>2417</v>
      </c>
      <c r="E115" s="724" t="s">
        <v>4871</v>
      </c>
      <c r="F115" s="724" t="s">
        <v>4874</v>
      </c>
      <c r="G115" s="724" t="s">
        <v>4875</v>
      </c>
      <c r="H115" s="727"/>
      <c r="I115" s="727"/>
      <c r="J115" s="724"/>
      <c r="K115" s="724"/>
      <c r="L115" s="727">
        <v>0.2</v>
      </c>
      <c r="M115" s="727">
        <v>50.71</v>
      </c>
      <c r="N115" s="724">
        <v>1</v>
      </c>
      <c r="O115" s="724">
        <v>253.54999999999998</v>
      </c>
      <c r="P115" s="727">
        <v>0.2</v>
      </c>
      <c r="Q115" s="727">
        <v>50.71</v>
      </c>
      <c r="R115" s="740">
        <v>1</v>
      </c>
      <c r="S115" s="728">
        <v>253.54999999999998</v>
      </c>
    </row>
    <row r="116" spans="1:19" ht="14.4" customHeight="1" x14ac:dyDescent="0.3">
      <c r="A116" s="723" t="s">
        <v>4869</v>
      </c>
      <c r="B116" s="724" t="s">
        <v>4870</v>
      </c>
      <c r="C116" s="724" t="s">
        <v>577</v>
      </c>
      <c r="D116" s="724" t="s">
        <v>2417</v>
      </c>
      <c r="E116" s="724" t="s">
        <v>4871</v>
      </c>
      <c r="F116" s="724" t="s">
        <v>4882</v>
      </c>
      <c r="G116" s="724" t="s">
        <v>1916</v>
      </c>
      <c r="H116" s="727"/>
      <c r="I116" s="727"/>
      <c r="J116" s="724"/>
      <c r="K116" s="724"/>
      <c r="L116" s="727"/>
      <c r="M116" s="727"/>
      <c r="N116" s="724"/>
      <c r="O116" s="724"/>
      <c r="P116" s="727">
        <v>0.2</v>
      </c>
      <c r="Q116" s="727">
        <v>42.01</v>
      </c>
      <c r="R116" s="740"/>
      <c r="S116" s="728">
        <v>210.04999999999998</v>
      </c>
    </row>
    <row r="117" spans="1:19" ht="14.4" customHeight="1" x14ac:dyDescent="0.3">
      <c r="A117" s="723" t="s">
        <v>4869</v>
      </c>
      <c r="B117" s="724" t="s">
        <v>4870</v>
      </c>
      <c r="C117" s="724" t="s">
        <v>577</v>
      </c>
      <c r="D117" s="724" t="s">
        <v>2417</v>
      </c>
      <c r="E117" s="724" t="s">
        <v>4886</v>
      </c>
      <c r="F117" s="724" t="s">
        <v>4891</v>
      </c>
      <c r="G117" s="724" t="s">
        <v>4892</v>
      </c>
      <c r="H117" s="727"/>
      <c r="I117" s="727"/>
      <c r="J117" s="724"/>
      <c r="K117" s="724"/>
      <c r="L117" s="727">
        <v>152</v>
      </c>
      <c r="M117" s="727">
        <v>12616</v>
      </c>
      <c r="N117" s="724">
        <v>1</v>
      </c>
      <c r="O117" s="724">
        <v>83</v>
      </c>
      <c r="P117" s="727">
        <v>171</v>
      </c>
      <c r="Q117" s="727">
        <v>14193</v>
      </c>
      <c r="R117" s="740">
        <v>1.125</v>
      </c>
      <c r="S117" s="728">
        <v>83</v>
      </c>
    </row>
    <row r="118" spans="1:19" ht="14.4" customHeight="1" x14ac:dyDescent="0.3">
      <c r="A118" s="723" t="s">
        <v>4869</v>
      </c>
      <c r="B118" s="724" t="s">
        <v>4870</v>
      </c>
      <c r="C118" s="724" t="s">
        <v>577</v>
      </c>
      <c r="D118" s="724" t="s">
        <v>2417</v>
      </c>
      <c r="E118" s="724" t="s">
        <v>4886</v>
      </c>
      <c r="F118" s="724" t="s">
        <v>4893</v>
      </c>
      <c r="G118" s="724" t="s">
        <v>4894</v>
      </c>
      <c r="H118" s="727"/>
      <c r="I118" s="727"/>
      <c r="J118" s="724"/>
      <c r="K118" s="724"/>
      <c r="L118" s="727">
        <v>28</v>
      </c>
      <c r="M118" s="727">
        <v>1036</v>
      </c>
      <c r="N118" s="724">
        <v>1</v>
      </c>
      <c r="O118" s="724">
        <v>37</v>
      </c>
      <c r="P118" s="727">
        <v>80</v>
      </c>
      <c r="Q118" s="727">
        <v>2960</v>
      </c>
      <c r="R118" s="740">
        <v>2.8571428571428572</v>
      </c>
      <c r="S118" s="728">
        <v>37</v>
      </c>
    </row>
    <row r="119" spans="1:19" ht="14.4" customHeight="1" x14ac:dyDescent="0.3">
      <c r="A119" s="723" t="s">
        <v>4869</v>
      </c>
      <c r="B119" s="724" t="s">
        <v>4870</v>
      </c>
      <c r="C119" s="724" t="s">
        <v>577</v>
      </c>
      <c r="D119" s="724" t="s">
        <v>2417</v>
      </c>
      <c r="E119" s="724" t="s">
        <v>4886</v>
      </c>
      <c r="F119" s="724" t="s">
        <v>4913</v>
      </c>
      <c r="G119" s="724" t="s">
        <v>4914</v>
      </c>
      <c r="H119" s="727"/>
      <c r="I119" s="727"/>
      <c r="J119" s="724"/>
      <c r="K119" s="724"/>
      <c r="L119" s="727">
        <v>19</v>
      </c>
      <c r="M119" s="727">
        <v>4769</v>
      </c>
      <c r="N119" s="724">
        <v>1</v>
      </c>
      <c r="O119" s="724">
        <v>251</v>
      </c>
      <c r="P119" s="727">
        <v>2</v>
      </c>
      <c r="Q119" s="727">
        <v>502</v>
      </c>
      <c r="R119" s="740">
        <v>0.10526315789473684</v>
      </c>
      <c r="S119" s="728">
        <v>251</v>
      </c>
    </row>
    <row r="120" spans="1:19" ht="14.4" customHeight="1" x14ac:dyDescent="0.3">
      <c r="A120" s="723" t="s">
        <v>4869</v>
      </c>
      <c r="B120" s="724" t="s">
        <v>4870</v>
      </c>
      <c r="C120" s="724" t="s">
        <v>577</v>
      </c>
      <c r="D120" s="724" t="s">
        <v>2417</v>
      </c>
      <c r="E120" s="724" t="s">
        <v>4886</v>
      </c>
      <c r="F120" s="724" t="s">
        <v>4915</v>
      </c>
      <c r="G120" s="724" t="s">
        <v>4916</v>
      </c>
      <c r="H120" s="727"/>
      <c r="I120" s="727"/>
      <c r="J120" s="724"/>
      <c r="K120" s="724"/>
      <c r="L120" s="727">
        <v>276</v>
      </c>
      <c r="M120" s="727">
        <v>34776</v>
      </c>
      <c r="N120" s="724">
        <v>1</v>
      </c>
      <c r="O120" s="724">
        <v>126</v>
      </c>
      <c r="P120" s="727">
        <v>331</v>
      </c>
      <c r="Q120" s="727">
        <v>41706</v>
      </c>
      <c r="R120" s="740">
        <v>1.1992753623188406</v>
      </c>
      <c r="S120" s="728">
        <v>126</v>
      </c>
    </row>
    <row r="121" spans="1:19" ht="14.4" customHeight="1" x14ac:dyDescent="0.3">
      <c r="A121" s="723" t="s">
        <v>4869</v>
      </c>
      <c r="B121" s="724" t="s">
        <v>4870</v>
      </c>
      <c r="C121" s="724" t="s">
        <v>577</v>
      </c>
      <c r="D121" s="724" t="s">
        <v>2417</v>
      </c>
      <c r="E121" s="724" t="s">
        <v>4886</v>
      </c>
      <c r="F121" s="724" t="s">
        <v>4923</v>
      </c>
      <c r="G121" s="724" t="s">
        <v>4924</v>
      </c>
      <c r="H121" s="727"/>
      <c r="I121" s="727"/>
      <c r="J121" s="724"/>
      <c r="K121" s="724"/>
      <c r="L121" s="727">
        <v>3</v>
      </c>
      <c r="M121" s="727">
        <v>2037</v>
      </c>
      <c r="N121" s="724">
        <v>1</v>
      </c>
      <c r="O121" s="724">
        <v>679</v>
      </c>
      <c r="P121" s="727">
        <v>3</v>
      </c>
      <c r="Q121" s="727">
        <v>2037</v>
      </c>
      <c r="R121" s="740">
        <v>1</v>
      </c>
      <c r="S121" s="728">
        <v>679</v>
      </c>
    </row>
    <row r="122" spans="1:19" ht="14.4" customHeight="1" x14ac:dyDescent="0.3">
      <c r="A122" s="723" t="s">
        <v>4869</v>
      </c>
      <c r="B122" s="724" t="s">
        <v>4870</v>
      </c>
      <c r="C122" s="724" t="s">
        <v>577</v>
      </c>
      <c r="D122" s="724" t="s">
        <v>2417</v>
      </c>
      <c r="E122" s="724" t="s">
        <v>4886</v>
      </c>
      <c r="F122" s="724" t="s">
        <v>4925</v>
      </c>
      <c r="G122" s="724" t="s">
        <v>4926</v>
      </c>
      <c r="H122" s="727"/>
      <c r="I122" s="727"/>
      <c r="J122" s="724"/>
      <c r="K122" s="724"/>
      <c r="L122" s="727">
        <v>1</v>
      </c>
      <c r="M122" s="727">
        <v>1027</v>
      </c>
      <c r="N122" s="724">
        <v>1</v>
      </c>
      <c r="O122" s="724">
        <v>1027</v>
      </c>
      <c r="P122" s="727">
        <v>3</v>
      </c>
      <c r="Q122" s="727">
        <v>3084</v>
      </c>
      <c r="R122" s="740">
        <v>3.0029211295034082</v>
      </c>
      <c r="S122" s="728">
        <v>1028</v>
      </c>
    </row>
    <row r="123" spans="1:19" ht="14.4" customHeight="1" x14ac:dyDescent="0.3">
      <c r="A123" s="723" t="s">
        <v>4869</v>
      </c>
      <c r="B123" s="724" t="s">
        <v>4870</v>
      </c>
      <c r="C123" s="724" t="s">
        <v>577</v>
      </c>
      <c r="D123" s="724" t="s">
        <v>2417</v>
      </c>
      <c r="E123" s="724" t="s">
        <v>4886</v>
      </c>
      <c r="F123" s="724" t="s">
        <v>4927</v>
      </c>
      <c r="G123" s="724" t="s">
        <v>4928</v>
      </c>
      <c r="H123" s="727"/>
      <c r="I123" s="727"/>
      <c r="J123" s="724"/>
      <c r="K123" s="724"/>
      <c r="L123" s="727">
        <v>220</v>
      </c>
      <c r="M123" s="727">
        <v>7333.34</v>
      </c>
      <c r="N123" s="724">
        <v>1</v>
      </c>
      <c r="O123" s="724">
        <v>33.333363636363636</v>
      </c>
      <c r="P123" s="727">
        <v>323</v>
      </c>
      <c r="Q123" s="727">
        <v>10766.67</v>
      </c>
      <c r="R123" s="740">
        <v>1.468180938017329</v>
      </c>
      <c r="S123" s="728">
        <v>33.333343653250772</v>
      </c>
    </row>
    <row r="124" spans="1:19" ht="14.4" customHeight="1" x14ac:dyDescent="0.3">
      <c r="A124" s="723" t="s">
        <v>4869</v>
      </c>
      <c r="B124" s="724" t="s">
        <v>4870</v>
      </c>
      <c r="C124" s="724" t="s">
        <v>577</v>
      </c>
      <c r="D124" s="724" t="s">
        <v>2417</v>
      </c>
      <c r="E124" s="724" t="s">
        <v>4886</v>
      </c>
      <c r="F124" s="724" t="s">
        <v>4933</v>
      </c>
      <c r="G124" s="724" t="s">
        <v>4934</v>
      </c>
      <c r="H124" s="727"/>
      <c r="I124" s="727"/>
      <c r="J124" s="724"/>
      <c r="K124" s="724"/>
      <c r="L124" s="727">
        <v>13</v>
      </c>
      <c r="M124" s="727">
        <v>481</v>
      </c>
      <c r="N124" s="724">
        <v>1</v>
      </c>
      <c r="O124" s="724">
        <v>37</v>
      </c>
      <c r="P124" s="727">
        <v>25</v>
      </c>
      <c r="Q124" s="727">
        <v>925</v>
      </c>
      <c r="R124" s="740">
        <v>1.9230769230769231</v>
      </c>
      <c r="S124" s="728">
        <v>37</v>
      </c>
    </row>
    <row r="125" spans="1:19" ht="14.4" customHeight="1" x14ac:dyDescent="0.3">
      <c r="A125" s="723" t="s">
        <v>4869</v>
      </c>
      <c r="B125" s="724" t="s">
        <v>4870</v>
      </c>
      <c r="C125" s="724" t="s">
        <v>577</v>
      </c>
      <c r="D125" s="724" t="s">
        <v>2417</v>
      </c>
      <c r="E125" s="724" t="s">
        <v>4886</v>
      </c>
      <c r="F125" s="724" t="s">
        <v>4935</v>
      </c>
      <c r="G125" s="724" t="s">
        <v>4936</v>
      </c>
      <c r="H125" s="727"/>
      <c r="I125" s="727"/>
      <c r="J125" s="724"/>
      <c r="K125" s="724"/>
      <c r="L125" s="727">
        <v>11</v>
      </c>
      <c r="M125" s="727">
        <v>946</v>
      </c>
      <c r="N125" s="724">
        <v>1</v>
      </c>
      <c r="O125" s="724">
        <v>86</v>
      </c>
      <c r="P125" s="727">
        <v>12</v>
      </c>
      <c r="Q125" s="727">
        <v>1032</v>
      </c>
      <c r="R125" s="740">
        <v>1.0909090909090908</v>
      </c>
      <c r="S125" s="728">
        <v>86</v>
      </c>
    </row>
    <row r="126" spans="1:19" ht="14.4" customHeight="1" x14ac:dyDescent="0.3">
      <c r="A126" s="723" t="s">
        <v>4869</v>
      </c>
      <c r="B126" s="724" t="s">
        <v>4870</v>
      </c>
      <c r="C126" s="724" t="s">
        <v>577</v>
      </c>
      <c r="D126" s="724" t="s">
        <v>2417</v>
      </c>
      <c r="E126" s="724" t="s">
        <v>4886</v>
      </c>
      <c r="F126" s="724" t="s">
        <v>4947</v>
      </c>
      <c r="G126" s="724" t="s">
        <v>4948</v>
      </c>
      <c r="H126" s="727"/>
      <c r="I126" s="727"/>
      <c r="J126" s="724"/>
      <c r="K126" s="724"/>
      <c r="L126" s="727">
        <v>1</v>
      </c>
      <c r="M126" s="727">
        <v>1063</v>
      </c>
      <c r="N126" s="724">
        <v>1</v>
      </c>
      <c r="O126" s="724">
        <v>1063</v>
      </c>
      <c r="P126" s="727"/>
      <c r="Q126" s="727"/>
      <c r="R126" s="740"/>
      <c r="S126" s="728"/>
    </row>
    <row r="127" spans="1:19" ht="14.4" customHeight="1" x14ac:dyDescent="0.3">
      <c r="A127" s="723" t="s">
        <v>4869</v>
      </c>
      <c r="B127" s="724" t="s">
        <v>4870</v>
      </c>
      <c r="C127" s="724" t="s">
        <v>577</v>
      </c>
      <c r="D127" s="724" t="s">
        <v>2417</v>
      </c>
      <c r="E127" s="724" t="s">
        <v>4886</v>
      </c>
      <c r="F127" s="724" t="s">
        <v>4951</v>
      </c>
      <c r="G127" s="724" t="s">
        <v>4952</v>
      </c>
      <c r="H127" s="727"/>
      <c r="I127" s="727"/>
      <c r="J127" s="724"/>
      <c r="K127" s="724"/>
      <c r="L127" s="727">
        <v>1</v>
      </c>
      <c r="M127" s="727">
        <v>59</v>
      </c>
      <c r="N127" s="724">
        <v>1</v>
      </c>
      <c r="O127" s="724">
        <v>59</v>
      </c>
      <c r="P127" s="727">
        <v>2</v>
      </c>
      <c r="Q127" s="727">
        <v>118</v>
      </c>
      <c r="R127" s="740">
        <v>2</v>
      </c>
      <c r="S127" s="728">
        <v>59</v>
      </c>
    </row>
    <row r="128" spans="1:19" ht="14.4" customHeight="1" x14ac:dyDescent="0.3">
      <c r="A128" s="723" t="s">
        <v>4869</v>
      </c>
      <c r="B128" s="724" t="s">
        <v>4870</v>
      </c>
      <c r="C128" s="724" t="s">
        <v>577</v>
      </c>
      <c r="D128" s="724" t="s">
        <v>2417</v>
      </c>
      <c r="E128" s="724" t="s">
        <v>4886</v>
      </c>
      <c r="F128" s="724" t="s">
        <v>4959</v>
      </c>
      <c r="G128" s="724" t="s">
        <v>4960</v>
      </c>
      <c r="H128" s="727"/>
      <c r="I128" s="727"/>
      <c r="J128" s="724"/>
      <c r="K128" s="724"/>
      <c r="L128" s="727">
        <v>1</v>
      </c>
      <c r="M128" s="727">
        <v>648</v>
      </c>
      <c r="N128" s="724">
        <v>1</v>
      </c>
      <c r="O128" s="724">
        <v>648</v>
      </c>
      <c r="P128" s="727"/>
      <c r="Q128" s="727"/>
      <c r="R128" s="740"/>
      <c r="S128" s="728"/>
    </row>
    <row r="129" spans="1:19" ht="14.4" customHeight="1" x14ac:dyDescent="0.3">
      <c r="A129" s="723" t="s">
        <v>4869</v>
      </c>
      <c r="B129" s="724" t="s">
        <v>4870</v>
      </c>
      <c r="C129" s="724" t="s">
        <v>577</v>
      </c>
      <c r="D129" s="724" t="s">
        <v>2417</v>
      </c>
      <c r="E129" s="724" t="s">
        <v>4886</v>
      </c>
      <c r="F129" s="724" t="s">
        <v>4961</v>
      </c>
      <c r="G129" s="724" t="s">
        <v>4962</v>
      </c>
      <c r="H129" s="727"/>
      <c r="I129" s="727"/>
      <c r="J129" s="724"/>
      <c r="K129" s="724"/>
      <c r="L129" s="727">
        <v>1</v>
      </c>
      <c r="M129" s="727">
        <v>1307</v>
      </c>
      <c r="N129" s="724">
        <v>1</v>
      </c>
      <c r="O129" s="724">
        <v>1307</v>
      </c>
      <c r="P129" s="727"/>
      <c r="Q129" s="727"/>
      <c r="R129" s="740"/>
      <c r="S129" s="728"/>
    </row>
    <row r="130" spans="1:19" ht="14.4" customHeight="1" x14ac:dyDescent="0.3">
      <c r="A130" s="723" t="s">
        <v>4869</v>
      </c>
      <c r="B130" s="724" t="s">
        <v>4870</v>
      </c>
      <c r="C130" s="724" t="s">
        <v>577</v>
      </c>
      <c r="D130" s="724" t="s">
        <v>2417</v>
      </c>
      <c r="E130" s="724" t="s">
        <v>4886</v>
      </c>
      <c r="F130" s="724" t="s">
        <v>4963</v>
      </c>
      <c r="G130" s="724" t="s">
        <v>4964</v>
      </c>
      <c r="H130" s="727"/>
      <c r="I130" s="727"/>
      <c r="J130" s="724"/>
      <c r="K130" s="724"/>
      <c r="L130" s="727"/>
      <c r="M130" s="727"/>
      <c r="N130" s="724"/>
      <c r="O130" s="724"/>
      <c r="P130" s="727">
        <v>1</v>
      </c>
      <c r="Q130" s="727">
        <v>500</v>
      </c>
      <c r="R130" s="740"/>
      <c r="S130" s="728">
        <v>500</v>
      </c>
    </row>
    <row r="131" spans="1:19" ht="14.4" customHeight="1" x14ac:dyDescent="0.3">
      <c r="A131" s="723" t="s">
        <v>4869</v>
      </c>
      <c r="B131" s="724" t="s">
        <v>4870</v>
      </c>
      <c r="C131" s="724" t="s">
        <v>577</v>
      </c>
      <c r="D131" s="724" t="s">
        <v>2417</v>
      </c>
      <c r="E131" s="724" t="s">
        <v>4886</v>
      </c>
      <c r="F131" s="724" t="s">
        <v>4967</v>
      </c>
      <c r="G131" s="724" t="s">
        <v>4968</v>
      </c>
      <c r="H131" s="727"/>
      <c r="I131" s="727"/>
      <c r="J131" s="724"/>
      <c r="K131" s="724"/>
      <c r="L131" s="727">
        <v>2</v>
      </c>
      <c r="M131" s="727">
        <v>240</v>
      </c>
      <c r="N131" s="724">
        <v>1</v>
      </c>
      <c r="O131" s="724">
        <v>120</v>
      </c>
      <c r="P131" s="727">
        <v>2</v>
      </c>
      <c r="Q131" s="727">
        <v>240</v>
      </c>
      <c r="R131" s="740">
        <v>1</v>
      </c>
      <c r="S131" s="728">
        <v>120</v>
      </c>
    </row>
    <row r="132" spans="1:19" ht="14.4" customHeight="1" x14ac:dyDescent="0.3">
      <c r="A132" s="723" t="s">
        <v>4869</v>
      </c>
      <c r="B132" s="724" t="s">
        <v>4870</v>
      </c>
      <c r="C132" s="724" t="s">
        <v>577</v>
      </c>
      <c r="D132" s="724" t="s">
        <v>4859</v>
      </c>
      <c r="E132" s="724" t="s">
        <v>4886</v>
      </c>
      <c r="F132" s="724" t="s">
        <v>4893</v>
      </c>
      <c r="G132" s="724" t="s">
        <v>4894</v>
      </c>
      <c r="H132" s="727"/>
      <c r="I132" s="727"/>
      <c r="J132" s="724"/>
      <c r="K132" s="724"/>
      <c r="L132" s="727"/>
      <c r="M132" s="727"/>
      <c r="N132" s="724"/>
      <c r="O132" s="724"/>
      <c r="P132" s="727">
        <v>5</v>
      </c>
      <c r="Q132" s="727">
        <v>185</v>
      </c>
      <c r="R132" s="740"/>
      <c r="S132" s="728">
        <v>37</v>
      </c>
    </row>
    <row r="133" spans="1:19" ht="14.4" customHeight="1" x14ac:dyDescent="0.3">
      <c r="A133" s="723" t="s">
        <v>4869</v>
      </c>
      <c r="B133" s="724" t="s">
        <v>4870</v>
      </c>
      <c r="C133" s="724" t="s">
        <v>577</v>
      </c>
      <c r="D133" s="724" t="s">
        <v>4859</v>
      </c>
      <c r="E133" s="724" t="s">
        <v>4886</v>
      </c>
      <c r="F133" s="724" t="s">
        <v>4913</v>
      </c>
      <c r="G133" s="724" t="s">
        <v>4914</v>
      </c>
      <c r="H133" s="727"/>
      <c r="I133" s="727"/>
      <c r="J133" s="724"/>
      <c r="K133" s="724"/>
      <c r="L133" s="727"/>
      <c r="M133" s="727"/>
      <c r="N133" s="724"/>
      <c r="O133" s="724"/>
      <c r="P133" s="727">
        <v>1</v>
      </c>
      <c r="Q133" s="727">
        <v>251</v>
      </c>
      <c r="R133" s="740"/>
      <c r="S133" s="728">
        <v>251</v>
      </c>
    </row>
    <row r="134" spans="1:19" ht="14.4" customHeight="1" x14ac:dyDescent="0.3">
      <c r="A134" s="723" t="s">
        <v>4869</v>
      </c>
      <c r="B134" s="724" t="s">
        <v>4870</v>
      </c>
      <c r="C134" s="724" t="s">
        <v>577</v>
      </c>
      <c r="D134" s="724" t="s">
        <v>4859</v>
      </c>
      <c r="E134" s="724" t="s">
        <v>4886</v>
      </c>
      <c r="F134" s="724" t="s">
        <v>4915</v>
      </c>
      <c r="G134" s="724" t="s">
        <v>4916</v>
      </c>
      <c r="H134" s="727"/>
      <c r="I134" s="727"/>
      <c r="J134" s="724"/>
      <c r="K134" s="724"/>
      <c r="L134" s="727"/>
      <c r="M134" s="727"/>
      <c r="N134" s="724"/>
      <c r="O134" s="724"/>
      <c r="P134" s="727">
        <v>1</v>
      </c>
      <c r="Q134" s="727">
        <v>126</v>
      </c>
      <c r="R134" s="740"/>
      <c r="S134" s="728">
        <v>126</v>
      </c>
    </row>
    <row r="135" spans="1:19" ht="14.4" customHeight="1" x14ac:dyDescent="0.3">
      <c r="A135" s="723" t="s">
        <v>4869</v>
      </c>
      <c r="B135" s="724" t="s">
        <v>4870</v>
      </c>
      <c r="C135" s="724" t="s">
        <v>577</v>
      </c>
      <c r="D135" s="724" t="s">
        <v>4859</v>
      </c>
      <c r="E135" s="724" t="s">
        <v>4886</v>
      </c>
      <c r="F135" s="724" t="s">
        <v>4927</v>
      </c>
      <c r="G135" s="724" t="s">
        <v>4928</v>
      </c>
      <c r="H135" s="727"/>
      <c r="I135" s="727"/>
      <c r="J135" s="724"/>
      <c r="K135" s="724"/>
      <c r="L135" s="727"/>
      <c r="M135" s="727"/>
      <c r="N135" s="724"/>
      <c r="O135" s="724"/>
      <c r="P135" s="727">
        <v>2</v>
      </c>
      <c r="Q135" s="727">
        <v>66.66</v>
      </c>
      <c r="R135" s="740"/>
      <c r="S135" s="728">
        <v>33.33</v>
      </c>
    </row>
    <row r="136" spans="1:19" ht="14.4" customHeight="1" x14ac:dyDescent="0.3">
      <c r="A136" s="723" t="s">
        <v>4869</v>
      </c>
      <c r="B136" s="724" t="s">
        <v>4870</v>
      </c>
      <c r="C136" s="724" t="s">
        <v>577</v>
      </c>
      <c r="D136" s="724" t="s">
        <v>4860</v>
      </c>
      <c r="E136" s="724" t="s">
        <v>4886</v>
      </c>
      <c r="F136" s="724" t="s">
        <v>4893</v>
      </c>
      <c r="G136" s="724" t="s">
        <v>4894</v>
      </c>
      <c r="H136" s="727"/>
      <c r="I136" s="727"/>
      <c r="J136" s="724"/>
      <c r="K136" s="724"/>
      <c r="L136" s="727">
        <v>1</v>
      </c>
      <c r="M136" s="727">
        <v>37</v>
      </c>
      <c r="N136" s="724">
        <v>1</v>
      </c>
      <c r="O136" s="724">
        <v>37</v>
      </c>
      <c r="P136" s="727"/>
      <c r="Q136" s="727"/>
      <c r="R136" s="740"/>
      <c r="S136" s="728"/>
    </row>
    <row r="137" spans="1:19" ht="14.4" customHeight="1" x14ac:dyDescent="0.3">
      <c r="A137" s="723" t="s">
        <v>4869</v>
      </c>
      <c r="B137" s="724" t="s">
        <v>4870</v>
      </c>
      <c r="C137" s="724" t="s">
        <v>577</v>
      </c>
      <c r="D137" s="724" t="s">
        <v>2419</v>
      </c>
      <c r="E137" s="724" t="s">
        <v>4871</v>
      </c>
      <c r="F137" s="724" t="s">
        <v>4872</v>
      </c>
      <c r="G137" s="724" t="s">
        <v>4873</v>
      </c>
      <c r="H137" s="727">
        <v>0.1</v>
      </c>
      <c r="I137" s="727">
        <v>15.1</v>
      </c>
      <c r="J137" s="724">
        <v>1</v>
      </c>
      <c r="K137" s="724">
        <v>151</v>
      </c>
      <c r="L137" s="727">
        <v>0.1</v>
      </c>
      <c r="M137" s="727">
        <v>15.1</v>
      </c>
      <c r="N137" s="724">
        <v>1</v>
      </c>
      <c r="O137" s="724">
        <v>151</v>
      </c>
      <c r="P137" s="727">
        <v>0.1</v>
      </c>
      <c r="Q137" s="727">
        <v>15.1</v>
      </c>
      <c r="R137" s="740">
        <v>1</v>
      </c>
      <c r="S137" s="728">
        <v>151</v>
      </c>
    </row>
    <row r="138" spans="1:19" ht="14.4" customHeight="1" x14ac:dyDescent="0.3">
      <c r="A138" s="723" t="s">
        <v>4869</v>
      </c>
      <c r="B138" s="724" t="s">
        <v>4870</v>
      </c>
      <c r="C138" s="724" t="s">
        <v>577</v>
      </c>
      <c r="D138" s="724" t="s">
        <v>2419</v>
      </c>
      <c r="E138" s="724" t="s">
        <v>4886</v>
      </c>
      <c r="F138" s="724" t="s">
        <v>4891</v>
      </c>
      <c r="G138" s="724" t="s">
        <v>4892</v>
      </c>
      <c r="H138" s="727">
        <v>1</v>
      </c>
      <c r="I138" s="727">
        <v>81</v>
      </c>
      <c r="J138" s="724">
        <v>0.97590361445783136</v>
      </c>
      <c r="K138" s="724">
        <v>81</v>
      </c>
      <c r="L138" s="727">
        <v>1</v>
      </c>
      <c r="M138" s="727">
        <v>83</v>
      </c>
      <c r="N138" s="724">
        <v>1</v>
      </c>
      <c r="O138" s="724">
        <v>83</v>
      </c>
      <c r="P138" s="727"/>
      <c r="Q138" s="727"/>
      <c r="R138" s="740"/>
      <c r="S138" s="728"/>
    </row>
    <row r="139" spans="1:19" ht="14.4" customHeight="1" x14ac:dyDescent="0.3">
      <c r="A139" s="723" t="s">
        <v>4869</v>
      </c>
      <c r="B139" s="724" t="s">
        <v>4870</v>
      </c>
      <c r="C139" s="724" t="s">
        <v>577</v>
      </c>
      <c r="D139" s="724" t="s">
        <v>2419</v>
      </c>
      <c r="E139" s="724" t="s">
        <v>4886</v>
      </c>
      <c r="F139" s="724" t="s">
        <v>4893</v>
      </c>
      <c r="G139" s="724" t="s">
        <v>4894</v>
      </c>
      <c r="H139" s="727">
        <v>4</v>
      </c>
      <c r="I139" s="727">
        <v>140</v>
      </c>
      <c r="J139" s="724">
        <v>3.7837837837837838</v>
      </c>
      <c r="K139" s="724">
        <v>35</v>
      </c>
      <c r="L139" s="727">
        <v>1</v>
      </c>
      <c r="M139" s="727">
        <v>37</v>
      </c>
      <c r="N139" s="724">
        <v>1</v>
      </c>
      <c r="O139" s="724">
        <v>37</v>
      </c>
      <c r="P139" s="727">
        <v>4</v>
      </c>
      <c r="Q139" s="727">
        <v>148</v>
      </c>
      <c r="R139" s="740">
        <v>4</v>
      </c>
      <c r="S139" s="728">
        <v>37</v>
      </c>
    </row>
    <row r="140" spans="1:19" ht="14.4" customHeight="1" x14ac:dyDescent="0.3">
      <c r="A140" s="723" t="s">
        <v>4869</v>
      </c>
      <c r="B140" s="724" t="s">
        <v>4870</v>
      </c>
      <c r="C140" s="724" t="s">
        <v>577</v>
      </c>
      <c r="D140" s="724" t="s">
        <v>2419</v>
      </c>
      <c r="E140" s="724" t="s">
        <v>4886</v>
      </c>
      <c r="F140" s="724" t="s">
        <v>4913</v>
      </c>
      <c r="G140" s="724" t="s">
        <v>4914</v>
      </c>
      <c r="H140" s="727">
        <v>23</v>
      </c>
      <c r="I140" s="727">
        <v>5405</v>
      </c>
      <c r="J140" s="724">
        <v>0.37778709722513454</v>
      </c>
      <c r="K140" s="724">
        <v>235</v>
      </c>
      <c r="L140" s="727">
        <v>57</v>
      </c>
      <c r="M140" s="727">
        <v>14307</v>
      </c>
      <c r="N140" s="724">
        <v>1</v>
      </c>
      <c r="O140" s="724">
        <v>251</v>
      </c>
      <c r="P140" s="727">
        <v>71</v>
      </c>
      <c r="Q140" s="727">
        <v>17821</v>
      </c>
      <c r="R140" s="740">
        <v>1.2456140350877194</v>
      </c>
      <c r="S140" s="728">
        <v>251</v>
      </c>
    </row>
    <row r="141" spans="1:19" ht="14.4" customHeight="1" x14ac:dyDescent="0.3">
      <c r="A141" s="723" t="s">
        <v>4869</v>
      </c>
      <c r="B141" s="724" t="s">
        <v>4870</v>
      </c>
      <c r="C141" s="724" t="s">
        <v>577</v>
      </c>
      <c r="D141" s="724" t="s">
        <v>2419</v>
      </c>
      <c r="E141" s="724" t="s">
        <v>4886</v>
      </c>
      <c r="F141" s="724" t="s">
        <v>4915</v>
      </c>
      <c r="G141" s="724" t="s">
        <v>4916</v>
      </c>
      <c r="H141" s="727">
        <v>36</v>
      </c>
      <c r="I141" s="727">
        <v>4248</v>
      </c>
      <c r="J141" s="724">
        <v>1.1238095238095238</v>
      </c>
      <c r="K141" s="724">
        <v>118</v>
      </c>
      <c r="L141" s="727">
        <v>30</v>
      </c>
      <c r="M141" s="727">
        <v>3780</v>
      </c>
      <c r="N141" s="724">
        <v>1</v>
      </c>
      <c r="O141" s="724">
        <v>126</v>
      </c>
      <c r="P141" s="727">
        <v>22</v>
      </c>
      <c r="Q141" s="727">
        <v>2772</v>
      </c>
      <c r="R141" s="740">
        <v>0.73333333333333328</v>
      </c>
      <c r="S141" s="728">
        <v>126</v>
      </c>
    </row>
    <row r="142" spans="1:19" ht="14.4" customHeight="1" x14ac:dyDescent="0.3">
      <c r="A142" s="723" t="s">
        <v>4869</v>
      </c>
      <c r="B142" s="724" t="s">
        <v>4870</v>
      </c>
      <c r="C142" s="724" t="s">
        <v>577</v>
      </c>
      <c r="D142" s="724" t="s">
        <v>2419</v>
      </c>
      <c r="E142" s="724" t="s">
        <v>4886</v>
      </c>
      <c r="F142" s="724" t="s">
        <v>4927</v>
      </c>
      <c r="G142" s="724" t="s">
        <v>4928</v>
      </c>
      <c r="H142" s="727"/>
      <c r="I142" s="727"/>
      <c r="J142" s="724"/>
      <c r="K142" s="724"/>
      <c r="L142" s="727">
        <v>57</v>
      </c>
      <c r="M142" s="727">
        <v>1900</v>
      </c>
      <c r="N142" s="724">
        <v>1</v>
      </c>
      <c r="O142" s="724">
        <v>33.333333333333336</v>
      </c>
      <c r="P142" s="727">
        <v>92</v>
      </c>
      <c r="Q142" s="727">
        <v>3066.67</v>
      </c>
      <c r="R142" s="740">
        <v>1.6140368421052631</v>
      </c>
      <c r="S142" s="728">
        <v>33.333369565217389</v>
      </c>
    </row>
    <row r="143" spans="1:19" ht="14.4" customHeight="1" x14ac:dyDescent="0.3">
      <c r="A143" s="723" t="s">
        <v>4869</v>
      </c>
      <c r="B143" s="724" t="s">
        <v>4870</v>
      </c>
      <c r="C143" s="724" t="s">
        <v>577</v>
      </c>
      <c r="D143" s="724" t="s">
        <v>2419</v>
      </c>
      <c r="E143" s="724" t="s">
        <v>4886</v>
      </c>
      <c r="F143" s="724" t="s">
        <v>4935</v>
      </c>
      <c r="G143" s="724" t="s">
        <v>4936</v>
      </c>
      <c r="H143" s="727">
        <v>3</v>
      </c>
      <c r="I143" s="727">
        <v>246</v>
      </c>
      <c r="J143" s="724">
        <v>2.86046511627907</v>
      </c>
      <c r="K143" s="724">
        <v>82</v>
      </c>
      <c r="L143" s="727">
        <v>1</v>
      </c>
      <c r="M143" s="727">
        <v>86</v>
      </c>
      <c r="N143" s="724">
        <v>1</v>
      </c>
      <c r="O143" s="724">
        <v>86</v>
      </c>
      <c r="P143" s="727">
        <v>1</v>
      </c>
      <c r="Q143" s="727">
        <v>86</v>
      </c>
      <c r="R143" s="740">
        <v>1</v>
      </c>
      <c r="S143" s="728">
        <v>86</v>
      </c>
    </row>
    <row r="144" spans="1:19" ht="14.4" customHeight="1" x14ac:dyDescent="0.3">
      <c r="A144" s="723" t="s">
        <v>4869</v>
      </c>
      <c r="B144" s="724" t="s">
        <v>4870</v>
      </c>
      <c r="C144" s="724" t="s">
        <v>577</v>
      </c>
      <c r="D144" s="724" t="s">
        <v>2419</v>
      </c>
      <c r="E144" s="724" t="s">
        <v>4886</v>
      </c>
      <c r="F144" s="724" t="s">
        <v>4947</v>
      </c>
      <c r="G144" s="724" t="s">
        <v>4948</v>
      </c>
      <c r="H144" s="727"/>
      <c r="I144" s="727"/>
      <c r="J144" s="724"/>
      <c r="K144" s="724"/>
      <c r="L144" s="727"/>
      <c r="M144" s="727"/>
      <c r="N144" s="724"/>
      <c r="O144" s="724"/>
      <c r="P144" s="727">
        <v>1</v>
      </c>
      <c r="Q144" s="727">
        <v>1063</v>
      </c>
      <c r="R144" s="740"/>
      <c r="S144" s="728">
        <v>1063</v>
      </c>
    </row>
    <row r="145" spans="1:19" ht="14.4" customHeight="1" x14ac:dyDescent="0.3">
      <c r="A145" s="723" t="s">
        <v>4869</v>
      </c>
      <c r="B145" s="724" t="s">
        <v>4870</v>
      </c>
      <c r="C145" s="724" t="s">
        <v>577</v>
      </c>
      <c r="D145" s="724" t="s">
        <v>2419</v>
      </c>
      <c r="E145" s="724" t="s">
        <v>4886</v>
      </c>
      <c r="F145" s="724" t="s">
        <v>4953</v>
      </c>
      <c r="G145" s="724" t="s">
        <v>4954</v>
      </c>
      <c r="H145" s="727"/>
      <c r="I145" s="727"/>
      <c r="J145" s="724"/>
      <c r="K145" s="724"/>
      <c r="L145" s="727"/>
      <c r="M145" s="727"/>
      <c r="N145" s="724"/>
      <c r="O145" s="724"/>
      <c r="P145" s="727">
        <v>4</v>
      </c>
      <c r="Q145" s="727">
        <v>464</v>
      </c>
      <c r="R145" s="740"/>
      <c r="S145" s="728">
        <v>116</v>
      </c>
    </row>
    <row r="146" spans="1:19" ht="14.4" customHeight="1" x14ac:dyDescent="0.3">
      <c r="A146" s="723" t="s">
        <v>4869</v>
      </c>
      <c r="B146" s="724" t="s">
        <v>4870</v>
      </c>
      <c r="C146" s="724" t="s">
        <v>577</v>
      </c>
      <c r="D146" s="724" t="s">
        <v>2419</v>
      </c>
      <c r="E146" s="724" t="s">
        <v>4886</v>
      </c>
      <c r="F146" s="724" t="s">
        <v>4957</v>
      </c>
      <c r="G146" s="724" t="s">
        <v>4958</v>
      </c>
      <c r="H146" s="727"/>
      <c r="I146" s="727"/>
      <c r="J146" s="724"/>
      <c r="K146" s="724"/>
      <c r="L146" s="727">
        <v>1</v>
      </c>
      <c r="M146" s="727">
        <v>183</v>
      </c>
      <c r="N146" s="724">
        <v>1</v>
      </c>
      <c r="O146" s="724">
        <v>183</v>
      </c>
      <c r="P146" s="727"/>
      <c r="Q146" s="727"/>
      <c r="R146" s="740"/>
      <c r="S146" s="728"/>
    </row>
    <row r="147" spans="1:19" ht="14.4" customHeight="1" x14ac:dyDescent="0.3">
      <c r="A147" s="723" t="s">
        <v>4869</v>
      </c>
      <c r="B147" s="724" t="s">
        <v>4870</v>
      </c>
      <c r="C147" s="724" t="s">
        <v>577</v>
      </c>
      <c r="D147" s="724" t="s">
        <v>2419</v>
      </c>
      <c r="E147" s="724" t="s">
        <v>4886</v>
      </c>
      <c r="F147" s="724" t="s">
        <v>4967</v>
      </c>
      <c r="G147" s="724" t="s">
        <v>4968</v>
      </c>
      <c r="H147" s="727">
        <v>1</v>
      </c>
      <c r="I147" s="727">
        <v>116</v>
      </c>
      <c r="J147" s="724"/>
      <c r="K147" s="724">
        <v>116</v>
      </c>
      <c r="L147" s="727"/>
      <c r="M147" s="727"/>
      <c r="N147" s="724"/>
      <c r="O147" s="724"/>
      <c r="P147" s="727"/>
      <c r="Q147" s="727"/>
      <c r="R147" s="740"/>
      <c r="S147" s="728"/>
    </row>
    <row r="148" spans="1:19" ht="14.4" customHeight="1" x14ac:dyDescent="0.3">
      <c r="A148" s="723" t="s">
        <v>4869</v>
      </c>
      <c r="B148" s="724" t="s">
        <v>4870</v>
      </c>
      <c r="C148" s="724" t="s">
        <v>577</v>
      </c>
      <c r="D148" s="724" t="s">
        <v>2421</v>
      </c>
      <c r="E148" s="724" t="s">
        <v>4871</v>
      </c>
      <c r="F148" s="724" t="s">
        <v>4872</v>
      </c>
      <c r="G148" s="724" t="s">
        <v>4873</v>
      </c>
      <c r="H148" s="727">
        <v>3.2</v>
      </c>
      <c r="I148" s="727">
        <v>483.36</v>
      </c>
      <c r="J148" s="724">
        <v>4.0013245033112588</v>
      </c>
      <c r="K148" s="724">
        <v>151.04999999999998</v>
      </c>
      <c r="L148" s="727">
        <v>0.79999999999999993</v>
      </c>
      <c r="M148" s="727">
        <v>120.8</v>
      </c>
      <c r="N148" s="724">
        <v>1</v>
      </c>
      <c r="O148" s="724">
        <v>151</v>
      </c>
      <c r="P148" s="727">
        <v>0.3</v>
      </c>
      <c r="Q148" s="727">
        <v>45.3</v>
      </c>
      <c r="R148" s="740">
        <v>0.375</v>
      </c>
      <c r="S148" s="728">
        <v>151</v>
      </c>
    </row>
    <row r="149" spans="1:19" ht="14.4" customHeight="1" x14ac:dyDescent="0.3">
      <c r="A149" s="723" t="s">
        <v>4869</v>
      </c>
      <c r="B149" s="724" t="s">
        <v>4870</v>
      </c>
      <c r="C149" s="724" t="s">
        <v>577</v>
      </c>
      <c r="D149" s="724" t="s">
        <v>2421</v>
      </c>
      <c r="E149" s="724" t="s">
        <v>4871</v>
      </c>
      <c r="F149" s="724" t="s">
        <v>4876</v>
      </c>
      <c r="G149" s="724" t="s">
        <v>2265</v>
      </c>
      <c r="H149" s="727"/>
      <c r="I149" s="727"/>
      <c r="J149" s="724"/>
      <c r="K149" s="724"/>
      <c r="L149" s="727">
        <v>0.1</v>
      </c>
      <c r="M149" s="727">
        <v>6.14</v>
      </c>
      <c r="N149" s="724">
        <v>1</v>
      </c>
      <c r="O149" s="724">
        <v>61.399999999999991</v>
      </c>
      <c r="P149" s="727"/>
      <c r="Q149" s="727"/>
      <c r="R149" s="740"/>
      <c r="S149" s="728"/>
    </row>
    <row r="150" spans="1:19" ht="14.4" customHeight="1" x14ac:dyDescent="0.3">
      <c r="A150" s="723" t="s">
        <v>4869</v>
      </c>
      <c r="B150" s="724" t="s">
        <v>4870</v>
      </c>
      <c r="C150" s="724" t="s">
        <v>577</v>
      </c>
      <c r="D150" s="724" t="s">
        <v>2421</v>
      </c>
      <c r="E150" s="724" t="s">
        <v>4871</v>
      </c>
      <c r="F150" s="724" t="s">
        <v>4879</v>
      </c>
      <c r="G150" s="724" t="s">
        <v>4880</v>
      </c>
      <c r="H150" s="727"/>
      <c r="I150" s="727"/>
      <c r="J150" s="724"/>
      <c r="K150" s="724"/>
      <c r="L150" s="727">
        <v>1.4000000000000001</v>
      </c>
      <c r="M150" s="727">
        <v>71.959999999999994</v>
      </c>
      <c r="N150" s="724">
        <v>1</v>
      </c>
      <c r="O150" s="724">
        <v>51.399999999999991</v>
      </c>
      <c r="P150" s="727"/>
      <c r="Q150" s="727"/>
      <c r="R150" s="740"/>
      <c r="S150" s="728"/>
    </row>
    <row r="151" spans="1:19" ht="14.4" customHeight="1" x14ac:dyDescent="0.3">
      <c r="A151" s="723" t="s">
        <v>4869</v>
      </c>
      <c r="B151" s="724" t="s">
        <v>4870</v>
      </c>
      <c r="C151" s="724" t="s">
        <v>577</v>
      </c>
      <c r="D151" s="724" t="s">
        <v>2421</v>
      </c>
      <c r="E151" s="724" t="s">
        <v>4886</v>
      </c>
      <c r="F151" s="724" t="s">
        <v>4889</v>
      </c>
      <c r="G151" s="724" t="s">
        <v>4890</v>
      </c>
      <c r="H151" s="727"/>
      <c r="I151" s="727"/>
      <c r="J151" s="724"/>
      <c r="K151" s="724"/>
      <c r="L151" s="727">
        <v>8</v>
      </c>
      <c r="M151" s="727">
        <v>1168</v>
      </c>
      <c r="N151" s="724">
        <v>1</v>
      </c>
      <c r="O151" s="724">
        <v>146</v>
      </c>
      <c r="P151" s="727"/>
      <c r="Q151" s="727"/>
      <c r="R151" s="740"/>
      <c r="S151" s="728"/>
    </row>
    <row r="152" spans="1:19" ht="14.4" customHeight="1" x14ac:dyDescent="0.3">
      <c r="A152" s="723" t="s">
        <v>4869</v>
      </c>
      <c r="B152" s="724" t="s">
        <v>4870</v>
      </c>
      <c r="C152" s="724" t="s">
        <v>577</v>
      </c>
      <c r="D152" s="724" t="s">
        <v>2421</v>
      </c>
      <c r="E152" s="724" t="s">
        <v>4886</v>
      </c>
      <c r="F152" s="724" t="s">
        <v>4891</v>
      </c>
      <c r="G152" s="724" t="s">
        <v>4892</v>
      </c>
      <c r="H152" s="727">
        <v>1</v>
      </c>
      <c r="I152" s="727">
        <v>81</v>
      </c>
      <c r="J152" s="724">
        <v>1.7743702081051478E-2</v>
      </c>
      <c r="K152" s="724">
        <v>81</v>
      </c>
      <c r="L152" s="727">
        <v>55</v>
      </c>
      <c r="M152" s="727">
        <v>4565</v>
      </c>
      <c r="N152" s="724">
        <v>1</v>
      </c>
      <c r="O152" s="724">
        <v>83</v>
      </c>
      <c r="P152" s="727">
        <v>37</v>
      </c>
      <c r="Q152" s="727">
        <v>3071</v>
      </c>
      <c r="R152" s="740">
        <v>0.67272727272727273</v>
      </c>
      <c r="S152" s="728">
        <v>83</v>
      </c>
    </row>
    <row r="153" spans="1:19" ht="14.4" customHeight="1" x14ac:dyDescent="0.3">
      <c r="A153" s="723" t="s">
        <v>4869</v>
      </c>
      <c r="B153" s="724" t="s">
        <v>4870</v>
      </c>
      <c r="C153" s="724" t="s">
        <v>577</v>
      </c>
      <c r="D153" s="724" t="s">
        <v>2421</v>
      </c>
      <c r="E153" s="724" t="s">
        <v>4886</v>
      </c>
      <c r="F153" s="724" t="s">
        <v>4893</v>
      </c>
      <c r="G153" s="724" t="s">
        <v>4894</v>
      </c>
      <c r="H153" s="727">
        <v>32</v>
      </c>
      <c r="I153" s="727">
        <v>1120</v>
      </c>
      <c r="J153" s="724">
        <v>0.32902467685076381</v>
      </c>
      <c r="K153" s="724">
        <v>35</v>
      </c>
      <c r="L153" s="727">
        <v>92</v>
      </c>
      <c r="M153" s="727">
        <v>3404</v>
      </c>
      <c r="N153" s="724">
        <v>1</v>
      </c>
      <c r="O153" s="724">
        <v>37</v>
      </c>
      <c r="P153" s="727">
        <v>32</v>
      </c>
      <c r="Q153" s="727">
        <v>1184</v>
      </c>
      <c r="R153" s="740">
        <v>0.34782608695652173</v>
      </c>
      <c r="S153" s="728">
        <v>37</v>
      </c>
    </row>
    <row r="154" spans="1:19" ht="14.4" customHeight="1" x14ac:dyDescent="0.3">
      <c r="A154" s="723" t="s">
        <v>4869</v>
      </c>
      <c r="B154" s="724" t="s">
        <v>4870</v>
      </c>
      <c r="C154" s="724" t="s">
        <v>577</v>
      </c>
      <c r="D154" s="724" t="s">
        <v>2421</v>
      </c>
      <c r="E154" s="724" t="s">
        <v>4886</v>
      </c>
      <c r="F154" s="724" t="s">
        <v>4895</v>
      </c>
      <c r="G154" s="724" t="s">
        <v>4896</v>
      </c>
      <c r="H154" s="727">
        <v>4</v>
      </c>
      <c r="I154" s="727">
        <v>40</v>
      </c>
      <c r="J154" s="724">
        <v>0.5714285714285714</v>
      </c>
      <c r="K154" s="724">
        <v>10</v>
      </c>
      <c r="L154" s="727">
        <v>7</v>
      </c>
      <c r="M154" s="727">
        <v>70</v>
      </c>
      <c r="N154" s="724">
        <v>1</v>
      </c>
      <c r="O154" s="724">
        <v>10</v>
      </c>
      <c r="P154" s="727"/>
      <c r="Q154" s="727"/>
      <c r="R154" s="740"/>
      <c r="S154" s="728"/>
    </row>
    <row r="155" spans="1:19" ht="14.4" customHeight="1" x14ac:dyDescent="0.3">
      <c r="A155" s="723" t="s">
        <v>4869</v>
      </c>
      <c r="B155" s="724" t="s">
        <v>4870</v>
      </c>
      <c r="C155" s="724" t="s">
        <v>577</v>
      </c>
      <c r="D155" s="724" t="s">
        <v>2421</v>
      </c>
      <c r="E155" s="724" t="s">
        <v>4886</v>
      </c>
      <c r="F155" s="724" t="s">
        <v>4897</v>
      </c>
      <c r="G155" s="724" t="s">
        <v>4898</v>
      </c>
      <c r="H155" s="727"/>
      <c r="I155" s="727"/>
      <c r="J155" s="724"/>
      <c r="K155" s="724"/>
      <c r="L155" s="727">
        <v>1</v>
      </c>
      <c r="M155" s="727">
        <v>5</v>
      </c>
      <c r="N155" s="724">
        <v>1</v>
      </c>
      <c r="O155" s="724">
        <v>5</v>
      </c>
      <c r="P155" s="727">
        <v>3</v>
      </c>
      <c r="Q155" s="727">
        <v>15</v>
      </c>
      <c r="R155" s="740">
        <v>3</v>
      </c>
      <c r="S155" s="728">
        <v>5</v>
      </c>
    </row>
    <row r="156" spans="1:19" ht="14.4" customHeight="1" x14ac:dyDescent="0.3">
      <c r="A156" s="723" t="s">
        <v>4869</v>
      </c>
      <c r="B156" s="724" t="s">
        <v>4870</v>
      </c>
      <c r="C156" s="724" t="s">
        <v>577</v>
      </c>
      <c r="D156" s="724" t="s">
        <v>2421</v>
      </c>
      <c r="E156" s="724" t="s">
        <v>4886</v>
      </c>
      <c r="F156" s="724" t="s">
        <v>4901</v>
      </c>
      <c r="G156" s="724" t="s">
        <v>4902</v>
      </c>
      <c r="H156" s="727">
        <v>1</v>
      </c>
      <c r="I156" s="727">
        <v>84</v>
      </c>
      <c r="J156" s="724"/>
      <c r="K156" s="724">
        <v>84</v>
      </c>
      <c r="L156" s="727"/>
      <c r="M156" s="727"/>
      <c r="N156" s="724"/>
      <c r="O156" s="724"/>
      <c r="P156" s="727"/>
      <c r="Q156" s="727"/>
      <c r="R156" s="740"/>
      <c r="S156" s="728"/>
    </row>
    <row r="157" spans="1:19" ht="14.4" customHeight="1" x14ac:dyDescent="0.3">
      <c r="A157" s="723" t="s">
        <v>4869</v>
      </c>
      <c r="B157" s="724" t="s">
        <v>4870</v>
      </c>
      <c r="C157" s="724" t="s">
        <v>577</v>
      </c>
      <c r="D157" s="724" t="s">
        <v>2421</v>
      </c>
      <c r="E157" s="724" t="s">
        <v>4886</v>
      </c>
      <c r="F157" s="724" t="s">
        <v>4903</v>
      </c>
      <c r="G157" s="724" t="s">
        <v>4904</v>
      </c>
      <c r="H157" s="727">
        <v>1</v>
      </c>
      <c r="I157" s="727">
        <v>617</v>
      </c>
      <c r="J157" s="724"/>
      <c r="K157" s="724">
        <v>617</v>
      </c>
      <c r="L157" s="727"/>
      <c r="M157" s="727"/>
      <c r="N157" s="724"/>
      <c r="O157" s="724"/>
      <c r="P157" s="727"/>
      <c r="Q157" s="727"/>
      <c r="R157" s="740"/>
      <c r="S157" s="728"/>
    </row>
    <row r="158" spans="1:19" ht="14.4" customHeight="1" x14ac:dyDescent="0.3">
      <c r="A158" s="723" t="s">
        <v>4869</v>
      </c>
      <c r="B158" s="724" t="s">
        <v>4870</v>
      </c>
      <c r="C158" s="724" t="s">
        <v>577</v>
      </c>
      <c r="D158" s="724" t="s">
        <v>2421</v>
      </c>
      <c r="E158" s="724" t="s">
        <v>4886</v>
      </c>
      <c r="F158" s="724" t="s">
        <v>4905</v>
      </c>
      <c r="G158" s="724" t="s">
        <v>4906</v>
      </c>
      <c r="H158" s="727">
        <v>1</v>
      </c>
      <c r="I158" s="727">
        <v>388</v>
      </c>
      <c r="J158" s="724"/>
      <c r="K158" s="724">
        <v>388</v>
      </c>
      <c r="L158" s="727"/>
      <c r="M158" s="727"/>
      <c r="N158" s="724"/>
      <c r="O158" s="724"/>
      <c r="P158" s="727"/>
      <c r="Q158" s="727"/>
      <c r="R158" s="740"/>
      <c r="S158" s="728"/>
    </row>
    <row r="159" spans="1:19" ht="14.4" customHeight="1" x14ac:dyDescent="0.3">
      <c r="A159" s="723" t="s">
        <v>4869</v>
      </c>
      <c r="B159" s="724" t="s">
        <v>4870</v>
      </c>
      <c r="C159" s="724" t="s">
        <v>577</v>
      </c>
      <c r="D159" s="724" t="s">
        <v>2421</v>
      </c>
      <c r="E159" s="724" t="s">
        <v>4886</v>
      </c>
      <c r="F159" s="724" t="s">
        <v>4907</v>
      </c>
      <c r="G159" s="724" t="s">
        <v>4908</v>
      </c>
      <c r="H159" s="727">
        <v>1</v>
      </c>
      <c r="I159" s="727">
        <v>39</v>
      </c>
      <c r="J159" s="724">
        <v>5.5555555555555552E-2</v>
      </c>
      <c r="K159" s="724">
        <v>39</v>
      </c>
      <c r="L159" s="727">
        <v>18</v>
      </c>
      <c r="M159" s="727">
        <v>702</v>
      </c>
      <c r="N159" s="724">
        <v>1</v>
      </c>
      <c r="O159" s="724">
        <v>39</v>
      </c>
      <c r="P159" s="727"/>
      <c r="Q159" s="727"/>
      <c r="R159" s="740"/>
      <c r="S159" s="728"/>
    </row>
    <row r="160" spans="1:19" ht="14.4" customHeight="1" x14ac:dyDescent="0.3">
      <c r="A160" s="723" t="s">
        <v>4869</v>
      </c>
      <c r="B160" s="724" t="s">
        <v>4870</v>
      </c>
      <c r="C160" s="724" t="s">
        <v>577</v>
      </c>
      <c r="D160" s="724" t="s">
        <v>2421</v>
      </c>
      <c r="E160" s="724" t="s">
        <v>4886</v>
      </c>
      <c r="F160" s="724" t="s">
        <v>4909</v>
      </c>
      <c r="G160" s="724" t="s">
        <v>4910</v>
      </c>
      <c r="H160" s="727"/>
      <c r="I160" s="727"/>
      <c r="J160" s="724"/>
      <c r="K160" s="724"/>
      <c r="L160" s="727">
        <v>1</v>
      </c>
      <c r="M160" s="727">
        <v>4442</v>
      </c>
      <c r="N160" s="724">
        <v>1</v>
      </c>
      <c r="O160" s="724">
        <v>4442</v>
      </c>
      <c r="P160" s="727"/>
      <c r="Q160" s="727"/>
      <c r="R160" s="740"/>
      <c r="S160" s="728"/>
    </row>
    <row r="161" spans="1:19" ht="14.4" customHeight="1" x14ac:dyDescent="0.3">
      <c r="A161" s="723" t="s">
        <v>4869</v>
      </c>
      <c r="B161" s="724" t="s">
        <v>4870</v>
      </c>
      <c r="C161" s="724" t="s">
        <v>577</v>
      </c>
      <c r="D161" s="724" t="s">
        <v>2421</v>
      </c>
      <c r="E161" s="724" t="s">
        <v>4886</v>
      </c>
      <c r="F161" s="724" t="s">
        <v>4911</v>
      </c>
      <c r="G161" s="724" t="s">
        <v>4912</v>
      </c>
      <c r="H161" s="727">
        <v>1</v>
      </c>
      <c r="I161" s="727">
        <v>695</v>
      </c>
      <c r="J161" s="724"/>
      <c r="K161" s="724">
        <v>695</v>
      </c>
      <c r="L161" s="727"/>
      <c r="M161" s="727"/>
      <c r="N161" s="724"/>
      <c r="O161" s="724"/>
      <c r="P161" s="727"/>
      <c r="Q161" s="727"/>
      <c r="R161" s="740"/>
      <c r="S161" s="728"/>
    </row>
    <row r="162" spans="1:19" ht="14.4" customHeight="1" x14ac:dyDescent="0.3">
      <c r="A162" s="723" t="s">
        <v>4869</v>
      </c>
      <c r="B162" s="724" t="s">
        <v>4870</v>
      </c>
      <c r="C162" s="724" t="s">
        <v>577</v>
      </c>
      <c r="D162" s="724" t="s">
        <v>2421</v>
      </c>
      <c r="E162" s="724" t="s">
        <v>4886</v>
      </c>
      <c r="F162" s="724" t="s">
        <v>4913</v>
      </c>
      <c r="G162" s="724" t="s">
        <v>4914</v>
      </c>
      <c r="H162" s="727">
        <v>70</v>
      </c>
      <c r="I162" s="727">
        <v>16450</v>
      </c>
      <c r="J162" s="724">
        <v>1.1915972473741399</v>
      </c>
      <c r="K162" s="724">
        <v>235</v>
      </c>
      <c r="L162" s="727">
        <v>55</v>
      </c>
      <c r="M162" s="727">
        <v>13805</v>
      </c>
      <c r="N162" s="724">
        <v>1</v>
      </c>
      <c r="O162" s="724">
        <v>251</v>
      </c>
      <c r="P162" s="727">
        <v>52</v>
      </c>
      <c r="Q162" s="727">
        <v>13052</v>
      </c>
      <c r="R162" s="740">
        <v>0.94545454545454544</v>
      </c>
      <c r="S162" s="728">
        <v>251</v>
      </c>
    </row>
    <row r="163" spans="1:19" ht="14.4" customHeight="1" x14ac:dyDescent="0.3">
      <c r="A163" s="723" t="s">
        <v>4869</v>
      </c>
      <c r="B163" s="724" t="s">
        <v>4870</v>
      </c>
      <c r="C163" s="724" t="s">
        <v>577</v>
      </c>
      <c r="D163" s="724" t="s">
        <v>2421</v>
      </c>
      <c r="E163" s="724" t="s">
        <v>4886</v>
      </c>
      <c r="F163" s="724" t="s">
        <v>4915</v>
      </c>
      <c r="G163" s="724" t="s">
        <v>4916</v>
      </c>
      <c r="H163" s="727">
        <v>107</v>
      </c>
      <c r="I163" s="727">
        <v>12626</v>
      </c>
      <c r="J163" s="724">
        <v>0.9193243046454056</v>
      </c>
      <c r="K163" s="724">
        <v>118</v>
      </c>
      <c r="L163" s="727">
        <v>109</v>
      </c>
      <c r="M163" s="727">
        <v>13734</v>
      </c>
      <c r="N163" s="724">
        <v>1</v>
      </c>
      <c r="O163" s="724">
        <v>126</v>
      </c>
      <c r="P163" s="727">
        <v>88</v>
      </c>
      <c r="Q163" s="727">
        <v>11088</v>
      </c>
      <c r="R163" s="740">
        <v>0.80733944954128445</v>
      </c>
      <c r="S163" s="728">
        <v>126</v>
      </c>
    </row>
    <row r="164" spans="1:19" ht="14.4" customHeight="1" x14ac:dyDescent="0.3">
      <c r="A164" s="723" t="s">
        <v>4869</v>
      </c>
      <c r="B164" s="724" t="s">
        <v>4870</v>
      </c>
      <c r="C164" s="724" t="s">
        <v>577</v>
      </c>
      <c r="D164" s="724" t="s">
        <v>2421</v>
      </c>
      <c r="E164" s="724" t="s">
        <v>4886</v>
      </c>
      <c r="F164" s="724" t="s">
        <v>4923</v>
      </c>
      <c r="G164" s="724" t="s">
        <v>4924</v>
      </c>
      <c r="H164" s="727">
        <v>4</v>
      </c>
      <c r="I164" s="727">
        <v>2664</v>
      </c>
      <c r="J164" s="724">
        <v>1.3078055964653903</v>
      </c>
      <c r="K164" s="724">
        <v>666</v>
      </c>
      <c r="L164" s="727">
        <v>3</v>
      </c>
      <c r="M164" s="727">
        <v>2037</v>
      </c>
      <c r="N164" s="724">
        <v>1</v>
      </c>
      <c r="O164" s="724">
        <v>679</v>
      </c>
      <c r="P164" s="727"/>
      <c r="Q164" s="727"/>
      <c r="R164" s="740"/>
      <c r="S164" s="728"/>
    </row>
    <row r="165" spans="1:19" ht="14.4" customHeight="1" x14ac:dyDescent="0.3">
      <c r="A165" s="723" t="s">
        <v>4869</v>
      </c>
      <c r="B165" s="724" t="s">
        <v>4870</v>
      </c>
      <c r="C165" s="724" t="s">
        <v>577</v>
      </c>
      <c r="D165" s="724" t="s">
        <v>2421</v>
      </c>
      <c r="E165" s="724" t="s">
        <v>4886</v>
      </c>
      <c r="F165" s="724" t="s">
        <v>4925</v>
      </c>
      <c r="G165" s="724" t="s">
        <v>4926</v>
      </c>
      <c r="H165" s="727">
        <v>1</v>
      </c>
      <c r="I165" s="727">
        <v>1002</v>
      </c>
      <c r="J165" s="724"/>
      <c r="K165" s="724">
        <v>1002</v>
      </c>
      <c r="L165" s="727"/>
      <c r="M165" s="727"/>
      <c r="N165" s="724"/>
      <c r="O165" s="724"/>
      <c r="P165" s="727"/>
      <c r="Q165" s="727"/>
      <c r="R165" s="740"/>
      <c r="S165" s="728"/>
    </row>
    <row r="166" spans="1:19" ht="14.4" customHeight="1" x14ac:dyDescent="0.3">
      <c r="A166" s="723" t="s">
        <v>4869</v>
      </c>
      <c r="B166" s="724" t="s">
        <v>4870</v>
      </c>
      <c r="C166" s="724" t="s">
        <v>577</v>
      </c>
      <c r="D166" s="724" t="s">
        <v>2421</v>
      </c>
      <c r="E166" s="724" t="s">
        <v>4886</v>
      </c>
      <c r="F166" s="724" t="s">
        <v>4927</v>
      </c>
      <c r="G166" s="724" t="s">
        <v>4928</v>
      </c>
      <c r="H166" s="727"/>
      <c r="I166" s="727"/>
      <c r="J166" s="724"/>
      <c r="K166" s="724"/>
      <c r="L166" s="727">
        <v>100</v>
      </c>
      <c r="M166" s="727">
        <v>3333.33</v>
      </c>
      <c r="N166" s="724">
        <v>1</v>
      </c>
      <c r="O166" s="724">
        <v>33.333300000000001</v>
      </c>
      <c r="P166" s="727">
        <v>138</v>
      </c>
      <c r="Q166" s="727">
        <v>4600</v>
      </c>
      <c r="R166" s="740">
        <v>1.38000138000138</v>
      </c>
      <c r="S166" s="728">
        <v>33.333333333333336</v>
      </c>
    </row>
    <row r="167" spans="1:19" ht="14.4" customHeight="1" x14ac:dyDescent="0.3">
      <c r="A167" s="723" t="s">
        <v>4869</v>
      </c>
      <c r="B167" s="724" t="s">
        <v>4870</v>
      </c>
      <c r="C167" s="724" t="s">
        <v>577</v>
      </c>
      <c r="D167" s="724" t="s">
        <v>2421</v>
      </c>
      <c r="E167" s="724" t="s">
        <v>4886</v>
      </c>
      <c r="F167" s="724" t="s">
        <v>4929</v>
      </c>
      <c r="G167" s="724" t="s">
        <v>4930</v>
      </c>
      <c r="H167" s="727"/>
      <c r="I167" s="727"/>
      <c r="J167" s="724"/>
      <c r="K167" s="724"/>
      <c r="L167" s="727">
        <v>7</v>
      </c>
      <c r="M167" s="727">
        <v>6860</v>
      </c>
      <c r="N167" s="724">
        <v>1</v>
      </c>
      <c r="O167" s="724">
        <v>980</v>
      </c>
      <c r="P167" s="727"/>
      <c r="Q167" s="727"/>
      <c r="R167" s="740"/>
      <c r="S167" s="728"/>
    </row>
    <row r="168" spans="1:19" ht="14.4" customHeight="1" x14ac:dyDescent="0.3">
      <c r="A168" s="723" t="s">
        <v>4869</v>
      </c>
      <c r="B168" s="724" t="s">
        <v>4870</v>
      </c>
      <c r="C168" s="724" t="s">
        <v>577</v>
      </c>
      <c r="D168" s="724" t="s">
        <v>2421</v>
      </c>
      <c r="E168" s="724" t="s">
        <v>4886</v>
      </c>
      <c r="F168" s="724" t="s">
        <v>4931</v>
      </c>
      <c r="G168" s="724" t="s">
        <v>4932</v>
      </c>
      <c r="H168" s="727"/>
      <c r="I168" s="727"/>
      <c r="J168" s="724"/>
      <c r="K168" s="724"/>
      <c r="L168" s="727">
        <v>8</v>
      </c>
      <c r="M168" s="727">
        <v>1376</v>
      </c>
      <c r="N168" s="724">
        <v>1</v>
      </c>
      <c r="O168" s="724">
        <v>172</v>
      </c>
      <c r="P168" s="727"/>
      <c r="Q168" s="727"/>
      <c r="R168" s="740"/>
      <c r="S168" s="728"/>
    </row>
    <row r="169" spans="1:19" ht="14.4" customHeight="1" x14ac:dyDescent="0.3">
      <c r="A169" s="723" t="s">
        <v>4869</v>
      </c>
      <c r="B169" s="724" t="s">
        <v>4870</v>
      </c>
      <c r="C169" s="724" t="s">
        <v>577</v>
      </c>
      <c r="D169" s="724" t="s">
        <v>2421</v>
      </c>
      <c r="E169" s="724" t="s">
        <v>4886</v>
      </c>
      <c r="F169" s="724" t="s">
        <v>4933</v>
      </c>
      <c r="G169" s="724" t="s">
        <v>4934</v>
      </c>
      <c r="H169" s="727"/>
      <c r="I169" s="727"/>
      <c r="J169" s="724"/>
      <c r="K169" s="724"/>
      <c r="L169" s="727">
        <v>12</v>
      </c>
      <c r="M169" s="727">
        <v>444</v>
      </c>
      <c r="N169" s="724">
        <v>1</v>
      </c>
      <c r="O169" s="724">
        <v>37</v>
      </c>
      <c r="P169" s="727">
        <v>10</v>
      </c>
      <c r="Q169" s="727">
        <v>370</v>
      </c>
      <c r="R169" s="740">
        <v>0.83333333333333337</v>
      </c>
      <c r="S169" s="728">
        <v>37</v>
      </c>
    </row>
    <row r="170" spans="1:19" ht="14.4" customHeight="1" x14ac:dyDescent="0.3">
      <c r="A170" s="723" t="s">
        <v>4869</v>
      </c>
      <c r="B170" s="724" t="s">
        <v>4870</v>
      </c>
      <c r="C170" s="724" t="s">
        <v>577</v>
      </c>
      <c r="D170" s="724" t="s">
        <v>2421</v>
      </c>
      <c r="E170" s="724" t="s">
        <v>4886</v>
      </c>
      <c r="F170" s="724" t="s">
        <v>4935</v>
      </c>
      <c r="G170" s="724" t="s">
        <v>4936</v>
      </c>
      <c r="H170" s="727">
        <v>17</v>
      </c>
      <c r="I170" s="727">
        <v>1394</v>
      </c>
      <c r="J170" s="724">
        <v>2.0261627906976742</v>
      </c>
      <c r="K170" s="724">
        <v>82</v>
      </c>
      <c r="L170" s="727">
        <v>8</v>
      </c>
      <c r="M170" s="727">
        <v>688</v>
      </c>
      <c r="N170" s="724">
        <v>1</v>
      </c>
      <c r="O170" s="724">
        <v>86</v>
      </c>
      <c r="P170" s="727">
        <v>4</v>
      </c>
      <c r="Q170" s="727">
        <v>344</v>
      </c>
      <c r="R170" s="740">
        <v>0.5</v>
      </c>
      <c r="S170" s="728">
        <v>86</v>
      </c>
    </row>
    <row r="171" spans="1:19" ht="14.4" customHeight="1" x14ac:dyDescent="0.3">
      <c r="A171" s="723" t="s">
        <v>4869</v>
      </c>
      <c r="B171" s="724" t="s">
        <v>4870</v>
      </c>
      <c r="C171" s="724" t="s">
        <v>577</v>
      </c>
      <c r="D171" s="724" t="s">
        <v>2421</v>
      </c>
      <c r="E171" s="724" t="s">
        <v>4886</v>
      </c>
      <c r="F171" s="724" t="s">
        <v>4937</v>
      </c>
      <c r="G171" s="724" t="s">
        <v>4938</v>
      </c>
      <c r="H171" s="727"/>
      <c r="I171" s="727"/>
      <c r="J171" s="724"/>
      <c r="K171" s="724"/>
      <c r="L171" s="727">
        <v>1</v>
      </c>
      <c r="M171" s="727">
        <v>32</v>
      </c>
      <c r="N171" s="724">
        <v>1</v>
      </c>
      <c r="O171" s="724">
        <v>32</v>
      </c>
      <c r="P171" s="727"/>
      <c r="Q171" s="727"/>
      <c r="R171" s="740"/>
      <c r="S171" s="728"/>
    </row>
    <row r="172" spans="1:19" ht="14.4" customHeight="1" x14ac:dyDescent="0.3">
      <c r="A172" s="723" t="s">
        <v>4869</v>
      </c>
      <c r="B172" s="724" t="s">
        <v>4870</v>
      </c>
      <c r="C172" s="724" t="s">
        <v>577</v>
      </c>
      <c r="D172" s="724" t="s">
        <v>2421</v>
      </c>
      <c r="E172" s="724" t="s">
        <v>4886</v>
      </c>
      <c r="F172" s="724" t="s">
        <v>4939</v>
      </c>
      <c r="G172" s="724" t="s">
        <v>4940</v>
      </c>
      <c r="H172" s="727"/>
      <c r="I172" s="727"/>
      <c r="J172" s="724"/>
      <c r="K172" s="724"/>
      <c r="L172" s="727">
        <v>1</v>
      </c>
      <c r="M172" s="727">
        <v>131</v>
      </c>
      <c r="N172" s="724">
        <v>1</v>
      </c>
      <c r="O172" s="724">
        <v>131</v>
      </c>
      <c r="P172" s="727"/>
      <c r="Q172" s="727"/>
      <c r="R172" s="740"/>
      <c r="S172" s="728"/>
    </row>
    <row r="173" spans="1:19" ht="14.4" customHeight="1" x14ac:dyDescent="0.3">
      <c r="A173" s="723" t="s">
        <v>4869</v>
      </c>
      <c r="B173" s="724" t="s">
        <v>4870</v>
      </c>
      <c r="C173" s="724" t="s">
        <v>577</v>
      </c>
      <c r="D173" s="724" t="s">
        <v>2421</v>
      </c>
      <c r="E173" s="724" t="s">
        <v>4886</v>
      </c>
      <c r="F173" s="724" t="s">
        <v>4941</v>
      </c>
      <c r="G173" s="724" t="s">
        <v>4942</v>
      </c>
      <c r="H173" s="727">
        <v>1</v>
      </c>
      <c r="I173" s="727">
        <v>210</v>
      </c>
      <c r="J173" s="724">
        <v>0.1891891891891892</v>
      </c>
      <c r="K173" s="724">
        <v>210</v>
      </c>
      <c r="L173" s="727">
        <v>5</v>
      </c>
      <c r="M173" s="727">
        <v>1110</v>
      </c>
      <c r="N173" s="724">
        <v>1</v>
      </c>
      <c r="O173" s="724">
        <v>222</v>
      </c>
      <c r="P173" s="727"/>
      <c r="Q173" s="727"/>
      <c r="R173" s="740"/>
      <c r="S173" s="728"/>
    </row>
    <row r="174" spans="1:19" ht="14.4" customHeight="1" x14ac:dyDescent="0.3">
      <c r="A174" s="723" t="s">
        <v>4869</v>
      </c>
      <c r="B174" s="724" t="s">
        <v>4870</v>
      </c>
      <c r="C174" s="724" t="s">
        <v>577</v>
      </c>
      <c r="D174" s="724" t="s">
        <v>2421</v>
      </c>
      <c r="E174" s="724" t="s">
        <v>4886</v>
      </c>
      <c r="F174" s="724" t="s">
        <v>4947</v>
      </c>
      <c r="G174" s="724" t="s">
        <v>4948</v>
      </c>
      <c r="H174" s="727">
        <v>10</v>
      </c>
      <c r="I174" s="727">
        <v>10500</v>
      </c>
      <c r="J174" s="724">
        <v>2.4694261523988712</v>
      </c>
      <c r="K174" s="724">
        <v>1050</v>
      </c>
      <c r="L174" s="727">
        <v>4</v>
      </c>
      <c r="M174" s="727">
        <v>4252</v>
      </c>
      <c r="N174" s="724">
        <v>1</v>
      </c>
      <c r="O174" s="724">
        <v>1063</v>
      </c>
      <c r="P174" s="727">
        <v>3</v>
      </c>
      <c r="Q174" s="727">
        <v>3189</v>
      </c>
      <c r="R174" s="740">
        <v>0.75</v>
      </c>
      <c r="S174" s="728">
        <v>1063</v>
      </c>
    </row>
    <row r="175" spans="1:19" ht="14.4" customHeight="1" x14ac:dyDescent="0.3">
      <c r="A175" s="723" t="s">
        <v>4869</v>
      </c>
      <c r="B175" s="724" t="s">
        <v>4870</v>
      </c>
      <c r="C175" s="724" t="s">
        <v>577</v>
      </c>
      <c r="D175" s="724" t="s">
        <v>2421</v>
      </c>
      <c r="E175" s="724" t="s">
        <v>4886</v>
      </c>
      <c r="F175" s="724" t="s">
        <v>4949</v>
      </c>
      <c r="G175" s="724" t="s">
        <v>4950</v>
      </c>
      <c r="H175" s="727">
        <v>1</v>
      </c>
      <c r="I175" s="727">
        <v>349</v>
      </c>
      <c r="J175" s="724"/>
      <c r="K175" s="724">
        <v>349</v>
      </c>
      <c r="L175" s="727"/>
      <c r="M175" s="727"/>
      <c r="N175" s="724"/>
      <c r="O175" s="724"/>
      <c r="P175" s="727"/>
      <c r="Q175" s="727"/>
      <c r="R175" s="740"/>
      <c r="S175" s="728"/>
    </row>
    <row r="176" spans="1:19" ht="14.4" customHeight="1" x14ac:dyDescent="0.3">
      <c r="A176" s="723" t="s">
        <v>4869</v>
      </c>
      <c r="B176" s="724" t="s">
        <v>4870</v>
      </c>
      <c r="C176" s="724" t="s">
        <v>577</v>
      </c>
      <c r="D176" s="724" t="s">
        <v>2421</v>
      </c>
      <c r="E176" s="724" t="s">
        <v>4886</v>
      </c>
      <c r="F176" s="724" t="s">
        <v>4951</v>
      </c>
      <c r="G176" s="724" t="s">
        <v>4952</v>
      </c>
      <c r="H176" s="727"/>
      <c r="I176" s="727"/>
      <c r="J176" s="724"/>
      <c r="K176" s="724"/>
      <c r="L176" s="727">
        <v>8</v>
      </c>
      <c r="M176" s="727">
        <v>472</v>
      </c>
      <c r="N176" s="724">
        <v>1</v>
      </c>
      <c r="O176" s="724">
        <v>59</v>
      </c>
      <c r="P176" s="727">
        <v>1</v>
      </c>
      <c r="Q176" s="727">
        <v>59</v>
      </c>
      <c r="R176" s="740">
        <v>0.125</v>
      </c>
      <c r="S176" s="728">
        <v>59</v>
      </c>
    </row>
    <row r="177" spans="1:19" ht="14.4" customHeight="1" x14ac:dyDescent="0.3">
      <c r="A177" s="723" t="s">
        <v>4869</v>
      </c>
      <c r="B177" s="724" t="s">
        <v>4870</v>
      </c>
      <c r="C177" s="724" t="s">
        <v>577</v>
      </c>
      <c r="D177" s="724" t="s">
        <v>2421</v>
      </c>
      <c r="E177" s="724" t="s">
        <v>4886</v>
      </c>
      <c r="F177" s="724" t="s">
        <v>4957</v>
      </c>
      <c r="G177" s="724" t="s">
        <v>4958</v>
      </c>
      <c r="H177" s="727">
        <v>7</v>
      </c>
      <c r="I177" s="727">
        <v>1253</v>
      </c>
      <c r="J177" s="724">
        <v>2.2823315118397085</v>
      </c>
      <c r="K177" s="724">
        <v>179</v>
      </c>
      <c r="L177" s="727">
        <v>3</v>
      </c>
      <c r="M177" s="727">
        <v>549</v>
      </c>
      <c r="N177" s="724">
        <v>1</v>
      </c>
      <c r="O177" s="724">
        <v>183</v>
      </c>
      <c r="P177" s="727">
        <v>5</v>
      </c>
      <c r="Q177" s="727">
        <v>915</v>
      </c>
      <c r="R177" s="740">
        <v>1.6666666666666667</v>
      </c>
      <c r="S177" s="728">
        <v>183</v>
      </c>
    </row>
    <row r="178" spans="1:19" ht="14.4" customHeight="1" x14ac:dyDescent="0.3">
      <c r="A178" s="723" t="s">
        <v>4869</v>
      </c>
      <c r="B178" s="724" t="s">
        <v>4870</v>
      </c>
      <c r="C178" s="724" t="s">
        <v>577</v>
      </c>
      <c r="D178" s="724" t="s">
        <v>2421</v>
      </c>
      <c r="E178" s="724" t="s">
        <v>4886</v>
      </c>
      <c r="F178" s="724" t="s">
        <v>4959</v>
      </c>
      <c r="G178" s="724" t="s">
        <v>4960</v>
      </c>
      <c r="H178" s="727">
        <v>1</v>
      </c>
      <c r="I178" s="727">
        <v>635</v>
      </c>
      <c r="J178" s="724">
        <v>0.97993827160493829</v>
      </c>
      <c r="K178" s="724">
        <v>635</v>
      </c>
      <c r="L178" s="727">
        <v>1</v>
      </c>
      <c r="M178" s="727">
        <v>648</v>
      </c>
      <c r="N178" s="724">
        <v>1</v>
      </c>
      <c r="O178" s="724">
        <v>648</v>
      </c>
      <c r="P178" s="727">
        <v>2</v>
      </c>
      <c r="Q178" s="727">
        <v>1296</v>
      </c>
      <c r="R178" s="740">
        <v>2</v>
      </c>
      <c r="S178" s="728">
        <v>648</v>
      </c>
    </row>
    <row r="179" spans="1:19" ht="14.4" customHeight="1" x14ac:dyDescent="0.3">
      <c r="A179" s="723" t="s">
        <v>4869</v>
      </c>
      <c r="B179" s="724" t="s">
        <v>4870</v>
      </c>
      <c r="C179" s="724" t="s">
        <v>577</v>
      </c>
      <c r="D179" s="724" t="s">
        <v>2421</v>
      </c>
      <c r="E179" s="724" t="s">
        <v>4886</v>
      </c>
      <c r="F179" s="724" t="s">
        <v>4967</v>
      </c>
      <c r="G179" s="724" t="s">
        <v>4968</v>
      </c>
      <c r="H179" s="727">
        <v>2</v>
      </c>
      <c r="I179" s="727">
        <v>232</v>
      </c>
      <c r="J179" s="724">
        <v>1.9333333333333333</v>
      </c>
      <c r="K179" s="724">
        <v>116</v>
      </c>
      <c r="L179" s="727">
        <v>1</v>
      </c>
      <c r="M179" s="727">
        <v>120</v>
      </c>
      <c r="N179" s="724">
        <v>1</v>
      </c>
      <c r="O179" s="724">
        <v>120</v>
      </c>
      <c r="P179" s="727">
        <v>1</v>
      </c>
      <c r="Q179" s="727">
        <v>120</v>
      </c>
      <c r="R179" s="740">
        <v>1</v>
      </c>
      <c r="S179" s="728">
        <v>120</v>
      </c>
    </row>
    <row r="180" spans="1:19" ht="14.4" customHeight="1" x14ac:dyDescent="0.3">
      <c r="A180" s="723" t="s">
        <v>4869</v>
      </c>
      <c r="B180" s="724" t="s">
        <v>4870</v>
      </c>
      <c r="C180" s="724" t="s">
        <v>577</v>
      </c>
      <c r="D180" s="724" t="s">
        <v>2422</v>
      </c>
      <c r="E180" s="724" t="s">
        <v>4883</v>
      </c>
      <c r="F180" s="724" t="s">
        <v>4884</v>
      </c>
      <c r="G180" s="724" t="s">
        <v>4885</v>
      </c>
      <c r="H180" s="727">
        <v>1</v>
      </c>
      <c r="I180" s="727">
        <v>162.80000000000001</v>
      </c>
      <c r="J180" s="724"/>
      <c r="K180" s="724">
        <v>162.80000000000001</v>
      </c>
      <c r="L180" s="727"/>
      <c r="M180" s="727"/>
      <c r="N180" s="724"/>
      <c r="O180" s="724"/>
      <c r="P180" s="727"/>
      <c r="Q180" s="727"/>
      <c r="R180" s="740"/>
      <c r="S180" s="728"/>
    </row>
    <row r="181" spans="1:19" ht="14.4" customHeight="1" x14ac:dyDescent="0.3">
      <c r="A181" s="723" t="s">
        <v>4869</v>
      </c>
      <c r="B181" s="724" t="s">
        <v>4870</v>
      </c>
      <c r="C181" s="724" t="s">
        <v>577</v>
      </c>
      <c r="D181" s="724" t="s">
        <v>2422</v>
      </c>
      <c r="E181" s="724" t="s">
        <v>4886</v>
      </c>
      <c r="F181" s="724" t="s">
        <v>4891</v>
      </c>
      <c r="G181" s="724" t="s">
        <v>4892</v>
      </c>
      <c r="H181" s="727">
        <v>8</v>
      </c>
      <c r="I181" s="727">
        <v>648</v>
      </c>
      <c r="J181" s="724">
        <v>0.70974808324205918</v>
      </c>
      <c r="K181" s="724">
        <v>81</v>
      </c>
      <c r="L181" s="727">
        <v>11</v>
      </c>
      <c r="M181" s="727">
        <v>913</v>
      </c>
      <c r="N181" s="724">
        <v>1</v>
      </c>
      <c r="O181" s="724">
        <v>83</v>
      </c>
      <c r="P181" s="727">
        <v>18</v>
      </c>
      <c r="Q181" s="727">
        <v>1494</v>
      </c>
      <c r="R181" s="740">
        <v>1.6363636363636365</v>
      </c>
      <c r="S181" s="728">
        <v>83</v>
      </c>
    </row>
    <row r="182" spans="1:19" ht="14.4" customHeight="1" x14ac:dyDescent="0.3">
      <c r="A182" s="723" t="s">
        <v>4869</v>
      </c>
      <c r="B182" s="724" t="s">
        <v>4870</v>
      </c>
      <c r="C182" s="724" t="s">
        <v>577</v>
      </c>
      <c r="D182" s="724" t="s">
        <v>2422</v>
      </c>
      <c r="E182" s="724" t="s">
        <v>4886</v>
      </c>
      <c r="F182" s="724" t="s">
        <v>4893</v>
      </c>
      <c r="G182" s="724" t="s">
        <v>4894</v>
      </c>
      <c r="H182" s="727">
        <v>26</v>
      </c>
      <c r="I182" s="727">
        <v>910</v>
      </c>
      <c r="J182" s="724">
        <v>1.3663663663663663</v>
      </c>
      <c r="K182" s="724">
        <v>35</v>
      </c>
      <c r="L182" s="727">
        <v>18</v>
      </c>
      <c r="M182" s="727">
        <v>666</v>
      </c>
      <c r="N182" s="724">
        <v>1</v>
      </c>
      <c r="O182" s="724">
        <v>37</v>
      </c>
      <c r="P182" s="727">
        <v>17</v>
      </c>
      <c r="Q182" s="727">
        <v>629</v>
      </c>
      <c r="R182" s="740">
        <v>0.94444444444444442</v>
      </c>
      <c r="S182" s="728">
        <v>37</v>
      </c>
    </row>
    <row r="183" spans="1:19" ht="14.4" customHeight="1" x14ac:dyDescent="0.3">
      <c r="A183" s="723" t="s">
        <v>4869</v>
      </c>
      <c r="B183" s="724" t="s">
        <v>4870</v>
      </c>
      <c r="C183" s="724" t="s">
        <v>577</v>
      </c>
      <c r="D183" s="724" t="s">
        <v>2422</v>
      </c>
      <c r="E183" s="724" t="s">
        <v>4886</v>
      </c>
      <c r="F183" s="724" t="s">
        <v>4895</v>
      </c>
      <c r="G183" s="724" t="s">
        <v>4896</v>
      </c>
      <c r="H183" s="727">
        <v>53</v>
      </c>
      <c r="I183" s="727">
        <v>530</v>
      </c>
      <c r="J183" s="724">
        <v>0.80303030303030298</v>
      </c>
      <c r="K183" s="724">
        <v>10</v>
      </c>
      <c r="L183" s="727">
        <v>66</v>
      </c>
      <c r="M183" s="727">
        <v>660</v>
      </c>
      <c r="N183" s="724">
        <v>1</v>
      </c>
      <c r="O183" s="724">
        <v>10</v>
      </c>
      <c r="P183" s="727">
        <v>50</v>
      </c>
      <c r="Q183" s="727">
        <v>500</v>
      </c>
      <c r="R183" s="740">
        <v>0.75757575757575757</v>
      </c>
      <c r="S183" s="728">
        <v>10</v>
      </c>
    </row>
    <row r="184" spans="1:19" ht="14.4" customHeight="1" x14ac:dyDescent="0.3">
      <c r="A184" s="723" t="s">
        <v>4869</v>
      </c>
      <c r="B184" s="724" t="s">
        <v>4870</v>
      </c>
      <c r="C184" s="724" t="s">
        <v>577</v>
      </c>
      <c r="D184" s="724" t="s">
        <v>2422</v>
      </c>
      <c r="E184" s="724" t="s">
        <v>4886</v>
      </c>
      <c r="F184" s="724" t="s">
        <v>4897</v>
      </c>
      <c r="G184" s="724" t="s">
        <v>4898</v>
      </c>
      <c r="H184" s="727"/>
      <c r="I184" s="727"/>
      <c r="J184" s="724"/>
      <c r="K184" s="724"/>
      <c r="L184" s="727">
        <v>1</v>
      </c>
      <c r="M184" s="727">
        <v>5</v>
      </c>
      <c r="N184" s="724">
        <v>1</v>
      </c>
      <c r="O184" s="724">
        <v>5</v>
      </c>
      <c r="P184" s="727"/>
      <c r="Q184" s="727"/>
      <c r="R184" s="740"/>
      <c r="S184" s="728"/>
    </row>
    <row r="185" spans="1:19" ht="14.4" customHeight="1" x14ac:dyDescent="0.3">
      <c r="A185" s="723" t="s">
        <v>4869</v>
      </c>
      <c r="B185" s="724" t="s">
        <v>4870</v>
      </c>
      <c r="C185" s="724" t="s">
        <v>577</v>
      </c>
      <c r="D185" s="724" t="s">
        <v>2422</v>
      </c>
      <c r="E185" s="724" t="s">
        <v>4886</v>
      </c>
      <c r="F185" s="724" t="s">
        <v>4913</v>
      </c>
      <c r="G185" s="724" t="s">
        <v>4914</v>
      </c>
      <c r="H185" s="727">
        <v>41</v>
      </c>
      <c r="I185" s="727">
        <v>9635</v>
      </c>
      <c r="J185" s="724">
        <v>0.72427272043899871</v>
      </c>
      <c r="K185" s="724">
        <v>235</v>
      </c>
      <c r="L185" s="727">
        <v>53</v>
      </c>
      <c r="M185" s="727">
        <v>13303</v>
      </c>
      <c r="N185" s="724">
        <v>1</v>
      </c>
      <c r="O185" s="724">
        <v>251</v>
      </c>
      <c r="P185" s="727">
        <v>39</v>
      </c>
      <c r="Q185" s="727">
        <v>9789</v>
      </c>
      <c r="R185" s="740">
        <v>0.73584905660377353</v>
      </c>
      <c r="S185" s="728">
        <v>251</v>
      </c>
    </row>
    <row r="186" spans="1:19" ht="14.4" customHeight="1" x14ac:dyDescent="0.3">
      <c r="A186" s="723" t="s">
        <v>4869</v>
      </c>
      <c r="B186" s="724" t="s">
        <v>4870</v>
      </c>
      <c r="C186" s="724" t="s">
        <v>577</v>
      </c>
      <c r="D186" s="724" t="s">
        <v>2422</v>
      </c>
      <c r="E186" s="724" t="s">
        <v>4886</v>
      </c>
      <c r="F186" s="724" t="s">
        <v>4915</v>
      </c>
      <c r="G186" s="724" t="s">
        <v>4916</v>
      </c>
      <c r="H186" s="727">
        <v>159</v>
      </c>
      <c r="I186" s="727">
        <v>18762</v>
      </c>
      <c r="J186" s="724">
        <v>0.70238095238095233</v>
      </c>
      <c r="K186" s="724">
        <v>118</v>
      </c>
      <c r="L186" s="727">
        <v>212</v>
      </c>
      <c r="M186" s="727">
        <v>26712</v>
      </c>
      <c r="N186" s="724">
        <v>1</v>
      </c>
      <c r="O186" s="724">
        <v>126</v>
      </c>
      <c r="P186" s="727">
        <v>172</v>
      </c>
      <c r="Q186" s="727">
        <v>21672</v>
      </c>
      <c r="R186" s="740">
        <v>0.81132075471698117</v>
      </c>
      <c r="S186" s="728">
        <v>126</v>
      </c>
    </row>
    <row r="187" spans="1:19" ht="14.4" customHeight="1" x14ac:dyDescent="0.3">
      <c r="A187" s="723" t="s">
        <v>4869</v>
      </c>
      <c r="B187" s="724" t="s">
        <v>4870</v>
      </c>
      <c r="C187" s="724" t="s">
        <v>577</v>
      </c>
      <c r="D187" s="724" t="s">
        <v>2422</v>
      </c>
      <c r="E187" s="724" t="s">
        <v>4886</v>
      </c>
      <c r="F187" s="724" t="s">
        <v>4925</v>
      </c>
      <c r="G187" s="724" t="s">
        <v>4926</v>
      </c>
      <c r="H187" s="727">
        <v>1</v>
      </c>
      <c r="I187" s="727">
        <v>1002</v>
      </c>
      <c r="J187" s="724"/>
      <c r="K187" s="724">
        <v>1002</v>
      </c>
      <c r="L187" s="727"/>
      <c r="M187" s="727"/>
      <c r="N187" s="724"/>
      <c r="O187" s="724"/>
      <c r="P187" s="727"/>
      <c r="Q187" s="727"/>
      <c r="R187" s="740"/>
      <c r="S187" s="728"/>
    </row>
    <row r="188" spans="1:19" ht="14.4" customHeight="1" x14ac:dyDescent="0.3">
      <c r="A188" s="723" t="s">
        <v>4869</v>
      </c>
      <c r="B188" s="724" t="s">
        <v>4870</v>
      </c>
      <c r="C188" s="724" t="s">
        <v>577</v>
      </c>
      <c r="D188" s="724" t="s">
        <v>2422</v>
      </c>
      <c r="E188" s="724" t="s">
        <v>4886</v>
      </c>
      <c r="F188" s="724" t="s">
        <v>4927</v>
      </c>
      <c r="G188" s="724" t="s">
        <v>4928</v>
      </c>
      <c r="H188" s="727"/>
      <c r="I188" s="727"/>
      <c r="J188" s="724"/>
      <c r="K188" s="724"/>
      <c r="L188" s="727">
        <v>186</v>
      </c>
      <c r="M188" s="727">
        <v>6199.99</v>
      </c>
      <c r="N188" s="724">
        <v>1</v>
      </c>
      <c r="O188" s="724">
        <v>33.333279569892468</v>
      </c>
      <c r="P188" s="727">
        <v>211</v>
      </c>
      <c r="Q188" s="727">
        <v>7033.34</v>
      </c>
      <c r="R188" s="740">
        <v>1.1344115071153342</v>
      </c>
      <c r="S188" s="728">
        <v>33.333364928909951</v>
      </c>
    </row>
    <row r="189" spans="1:19" ht="14.4" customHeight="1" x14ac:dyDescent="0.3">
      <c r="A189" s="723" t="s">
        <v>4869</v>
      </c>
      <c r="B189" s="724" t="s">
        <v>4870</v>
      </c>
      <c r="C189" s="724" t="s">
        <v>577</v>
      </c>
      <c r="D189" s="724" t="s">
        <v>2422</v>
      </c>
      <c r="E189" s="724" t="s">
        <v>4886</v>
      </c>
      <c r="F189" s="724" t="s">
        <v>4933</v>
      </c>
      <c r="G189" s="724" t="s">
        <v>4934</v>
      </c>
      <c r="H189" s="727">
        <v>43</v>
      </c>
      <c r="I189" s="727">
        <v>1548</v>
      </c>
      <c r="J189" s="724">
        <v>1.0459459459459459</v>
      </c>
      <c r="K189" s="724">
        <v>36</v>
      </c>
      <c r="L189" s="727">
        <v>40</v>
      </c>
      <c r="M189" s="727">
        <v>1480</v>
      </c>
      <c r="N189" s="724">
        <v>1</v>
      </c>
      <c r="O189" s="724">
        <v>37</v>
      </c>
      <c r="P189" s="727">
        <v>36</v>
      </c>
      <c r="Q189" s="727">
        <v>1332</v>
      </c>
      <c r="R189" s="740">
        <v>0.9</v>
      </c>
      <c r="S189" s="728">
        <v>37</v>
      </c>
    </row>
    <row r="190" spans="1:19" ht="14.4" customHeight="1" x14ac:dyDescent="0.3">
      <c r="A190" s="723" t="s">
        <v>4869</v>
      </c>
      <c r="B190" s="724" t="s">
        <v>4870</v>
      </c>
      <c r="C190" s="724" t="s">
        <v>577</v>
      </c>
      <c r="D190" s="724" t="s">
        <v>2422</v>
      </c>
      <c r="E190" s="724" t="s">
        <v>4886</v>
      </c>
      <c r="F190" s="724" t="s">
        <v>4935</v>
      </c>
      <c r="G190" s="724" t="s">
        <v>4936</v>
      </c>
      <c r="H190" s="727">
        <v>1</v>
      </c>
      <c r="I190" s="727">
        <v>82</v>
      </c>
      <c r="J190" s="724">
        <v>0.23837209302325582</v>
      </c>
      <c r="K190" s="724">
        <v>82</v>
      </c>
      <c r="L190" s="727">
        <v>4</v>
      </c>
      <c r="M190" s="727">
        <v>344</v>
      </c>
      <c r="N190" s="724">
        <v>1</v>
      </c>
      <c r="O190" s="724">
        <v>86</v>
      </c>
      <c r="P190" s="727">
        <v>1</v>
      </c>
      <c r="Q190" s="727">
        <v>86</v>
      </c>
      <c r="R190" s="740">
        <v>0.25</v>
      </c>
      <c r="S190" s="728">
        <v>86</v>
      </c>
    </row>
    <row r="191" spans="1:19" ht="14.4" customHeight="1" x14ac:dyDescent="0.3">
      <c r="A191" s="723" t="s">
        <v>4869</v>
      </c>
      <c r="B191" s="724" t="s">
        <v>4870</v>
      </c>
      <c r="C191" s="724" t="s">
        <v>577</v>
      </c>
      <c r="D191" s="724" t="s">
        <v>2422</v>
      </c>
      <c r="E191" s="724" t="s">
        <v>4886</v>
      </c>
      <c r="F191" s="724" t="s">
        <v>4937</v>
      </c>
      <c r="G191" s="724" t="s">
        <v>4938</v>
      </c>
      <c r="H191" s="727"/>
      <c r="I191" s="727"/>
      <c r="J191" s="724"/>
      <c r="K191" s="724"/>
      <c r="L191" s="727">
        <v>1</v>
      </c>
      <c r="M191" s="727">
        <v>32</v>
      </c>
      <c r="N191" s="724">
        <v>1</v>
      </c>
      <c r="O191" s="724">
        <v>32</v>
      </c>
      <c r="P191" s="727">
        <v>1</v>
      </c>
      <c r="Q191" s="727">
        <v>32</v>
      </c>
      <c r="R191" s="740">
        <v>1</v>
      </c>
      <c r="S191" s="728">
        <v>32</v>
      </c>
    </row>
    <row r="192" spans="1:19" ht="14.4" customHeight="1" x14ac:dyDescent="0.3">
      <c r="A192" s="723" t="s">
        <v>4869</v>
      </c>
      <c r="B192" s="724" t="s">
        <v>4870</v>
      </c>
      <c r="C192" s="724" t="s">
        <v>577</v>
      </c>
      <c r="D192" s="724" t="s">
        <v>2422</v>
      </c>
      <c r="E192" s="724" t="s">
        <v>4886</v>
      </c>
      <c r="F192" s="724" t="s">
        <v>4941</v>
      </c>
      <c r="G192" s="724" t="s">
        <v>4942</v>
      </c>
      <c r="H192" s="727">
        <v>2</v>
      </c>
      <c r="I192" s="727">
        <v>420</v>
      </c>
      <c r="J192" s="724"/>
      <c r="K192" s="724">
        <v>210</v>
      </c>
      <c r="L192" s="727"/>
      <c r="M192" s="727"/>
      <c r="N192" s="724"/>
      <c r="O192" s="724"/>
      <c r="P192" s="727"/>
      <c r="Q192" s="727"/>
      <c r="R192" s="740"/>
      <c r="S192" s="728"/>
    </row>
    <row r="193" spans="1:19" ht="14.4" customHeight="1" x14ac:dyDescent="0.3">
      <c r="A193" s="723" t="s">
        <v>4869</v>
      </c>
      <c r="B193" s="724" t="s">
        <v>4870</v>
      </c>
      <c r="C193" s="724" t="s">
        <v>577</v>
      </c>
      <c r="D193" s="724" t="s">
        <v>2422</v>
      </c>
      <c r="E193" s="724" t="s">
        <v>4886</v>
      </c>
      <c r="F193" s="724" t="s">
        <v>4957</v>
      </c>
      <c r="G193" s="724" t="s">
        <v>4958</v>
      </c>
      <c r="H193" s="727"/>
      <c r="I193" s="727"/>
      <c r="J193" s="724"/>
      <c r="K193" s="724"/>
      <c r="L193" s="727">
        <v>4</v>
      </c>
      <c r="M193" s="727">
        <v>732</v>
      </c>
      <c r="N193" s="724">
        <v>1</v>
      </c>
      <c r="O193" s="724">
        <v>183</v>
      </c>
      <c r="P193" s="727">
        <v>1</v>
      </c>
      <c r="Q193" s="727">
        <v>183</v>
      </c>
      <c r="R193" s="740">
        <v>0.25</v>
      </c>
      <c r="S193" s="728">
        <v>183</v>
      </c>
    </row>
    <row r="194" spans="1:19" ht="14.4" customHeight="1" x14ac:dyDescent="0.3">
      <c r="A194" s="723" t="s">
        <v>4869</v>
      </c>
      <c r="B194" s="724" t="s">
        <v>4870</v>
      </c>
      <c r="C194" s="724" t="s">
        <v>577</v>
      </c>
      <c r="D194" s="724" t="s">
        <v>2422</v>
      </c>
      <c r="E194" s="724" t="s">
        <v>4886</v>
      </c>
      <c r="F194" s="724" t="s">
        <v>4971</v>
      </c>
      <c r="G194" s="724" t="s">
        <v>4972</v>
      </c>
      <c r="H194" s="727">
        <v>1</v>
      </c>
      <c r="I194" s="727">
        <v>188</v>
      </c>
      <c r="J194" s="724"/>
      <c r="K194" s="724">
        <v>188</v>
      </c>
      <c r="L194" s="727"/>
      <c r="M194" s="727"/>
      <c r="N194" s="724"/>
      <c r="O194" s="724"/>
      <c r="P194" s="727"/>
      <c r="Q194" s="727"/>
      <c r="R194" s="740"/>
      <c r="S194" s="728"/>
    </row>
    <row r="195" spans="1:19" ht="14.4" customHeight="1" x14ac:dyDescent="0.3">
      <c r="A195" s="723" t="s">
        <v>4869</v>
      </c>
      <c r="B195" s="724" t="s">
        <v>4870</v>
      </c>
      <c r="C195" s="724" t="s">
        <v>577</v>
      </c>
      <c r="D195" s="724" t="s">
        <v>2423</v>
      </c>
      <c r="E195" s="724" t="s">
        <v>4883</v>
      </c>
      <c r="F195" s="724" t="s">
        <v>4884</v>
      </c>
      <c r="G195" s="724" t="s">
        <v>4885</v>
      </c>
      <c r="H195" s="727"/>
      <c r="I195" s="727"/>
      <c r="J195" s="724"/>
      <c r="K195" s="724"/>
      <c r="L195" s="727">
        <v>2</v>
      </c>
      <c r="M195" s="727">
        <v>325.60000000000002</v>
      </c>
      <c r="N195" s="724">
        <v>1</v>
      </c>
      <c r="O195" s="724">
        <v>162.80000000000001</v>
      </c>
      <c r="P195" s="727"/>
      <c r="Q195" s="727"/>
      <c r="R195" s="740"/>
      <c r="S195" s="728"/>
    </row>
    <row r="196" spans="1:19" ht="14.4" customHeight="1" x14ac:dyDescent="0.3">
      <c r="A196" s="723" t="s">
        <v>4869</v>
      </c>
      <c r="B196" s="724" t="s">
        <v>4870</v>
      </c>
      <c r="C196" s="724" t="s">
        <v>577</v>
      </c>
      <c r="D196" s="724" t="s">
        <v>2423</v>
      </c>
      <c r="E196" s="724" t="s">
        <v>4886</v>
      </c>
      <c r="F196" s="724" t="s">
        <v>4891</v>
      </c>
      <c r="G196" s="724" t="s">
        <v>4892</v>
      </c>
      <c r="H196" s="727"/>
      <c r="I196" s="727"/>
      <c r="J196" s="724"/>
      <c r="K196" s="724"/>
      <c r="L196" s="727">
        <v>1</v>
      </c>
      <c r="M196" s="727">
        <v>83</v>
      </c>
      <c r="N196" s="724">
        <v>1</v>
      </c>
      <c r="O196" s="724">
        <v>83</v>
      </c>
      <c r="P196" s="727"/>
      <c r="Q196" s="727"/>
      <c r="R196" s="740"/>
      <c r="S196" s="728"/>
    </row>
    <row r="197" spans="1:19" ht="14.4" customHeight="1" x14ac:dyDescent="0.3">
      <c r="A197" s="723" t="s">
        <v>4869</v>
      </c>
      <c r="B197" s="724" t="s">
        <v>4870</v>
      </c>
      <c r="C197" s="724" t="s">
        <v>577</v>
      </c>
      <c r="D197" s="724" t="s">
        <v>2423</v>
      </c>
      <c r="E197" s="724" t="s">
        <v>4886</v>
      </c>
      <c r="F197" s="724" t="s">
        <v>4893</v>
      </c>
      <c r="G197" s="724" t="s">
        <v>4894</v>
      </c>
      <c r="H197" s="727">
        <v>7</v>
      </c>
      <c r="I197" s="727">
        <v>245</v>
      </c>
      <c r="J197" s="724">
        <v>3.310810810810811</v>
      </c>
      <c r="K197" s="724">
        <v>35</v>
      </c>
      <c r="L197" s="727">
        <v>2</v>
      </c>
      <c r="M197" s="727">
        <v>74</v>
      </c>
      <c r="N197" s="724">
        <v>1</v>
      </c>
      <c r="O197" s="724">
        <v>37</v>
      </c>
      <c r="P197" s="727">
        <v>9</v>
      </c>
      <c r="Q197" s="727">
        <v>333</v>
      </c>
      <c r="R197" s="740">
        <v>4.5</v>
      </c>
      <c r="S197" s="728">
        <v>37</v>
      </c>
    </row>
    <row r="198" spans="1:19" ht="14.4" customHeight="1" x14ac:dyDescent="0.3">
      <c r="A198" s="723" t="s">
        <v>4869</v>
      </c>
      <c r="B198" s="724" t="s">
        <v>4870</v>
      </c>
      <c r="C198" s="724" t="s">
        <v>577</v>
      </c>
      <c r="D198" s="724" t="s">
        <v>2423</v>
      </c>
      <c r="E198" s="724" t="s">
        <v>4886</v>
      </c>
      <c r="F198" s="724" t="s">
        <v>4895</v>
      </c>
      <c r="G198" s="724" t="s">
        <v>4896</v>
      </c>
      <c r="H198" s="727">
        <v>4</v>
      </c>
      <c r="I198" s="727">
        <v>40</v>
      </c>
      <c r="J198" s="724">
        <v>0.13793103448275862</v>
      </c>
      <c r="K198" s="724">
        <v>10</v>
      </c>
      <c r="L198" s="727">
        <v>29</v>
      </c>
      <c r="M198" s="727">
        <v>290</v>
      </c>
      <c r="N198" s="724">
        <v>1</v>
      </c>
      <c r="O198" s="724">
        <v>10</v>
      </c>
      <c r="P198" s="727">
        <v>23</v>
      </c>
      <c r="Q198" s="727">
        <v>230</v>
      </c>
      <c r="R198" s="740">
        <v>0.7931034482758621</v>
      </c>
      <c r="S198" s="728">
        <v>10</v>
      </c>
    </row>
    <row r="199" spans="1:19" ht="14.4" customHeight="1" x14ac:dyDescent="0.3">
      <c r="A199" s="723" t="s">
        <v>4869</v>
      </c>
      <c r="B199" s="724" t="s">
        <v>4870</v>
      </c>
      <c r="C199" s="724" t="s">
        <v>577</v>
      </c>
      <c r="D199" s="724" t="s">
        <v>2423</v>
      </c>
      <c r="E199" s="724" t="s">
        <v>4886</v>
      </c>
      <c r="F199" s="724" t="s">
        <v>4913</v>
      </c>
      <c r="G199" s="724" t="s">
        <v>4914</v>
      </c>
      <c r="H199" s="727">
        <v>14</v>
      </c>
      <c r="I199" s="727">
        <v>3290</v>
      </c>
      <c r="J199" s="724">
        <v>0.16384462151394422</v>
      </c>
      <c r="K199" s="724">
        <v>235</v>
      </c>
      <c r="L199" s="727">
        <v>80</v>
      </c>
      <c r="M199" s="727">
        <v>20080</v>
      </c>
      <c r="N199" s="724">
        <v>1</v>
      </c>
      <c r="O199" s="724">
        <v>251</v>
      </c>
      <c r="P199" s="727">
        <v>86</v>
      </c>
      <c r="Q199" s="727">
        <v>21586</v>
      </c>
      <c r="R199" s="740">
        <v>1.075</v>
      </c>
      <c r="S199" s="728">
        <v>251</v>
      </c>
    </row>
    <row r="200" spans="1:19" ht="14.4" customHeight="1" x14ac:dyDescent="0.3">
      <c r="A200" s="723" t="s">
        <v>4869</v>
      </c>
      <c r="B200" s="724" t="s">
        <v>4870</v>
      </c>
      <c r="C200" s="724" t="s">
        <v>577</v>
      </c>
      <c r="D200" s="724" t="s">
        <v>2423</v>
      </c>
      <c r="E200" s="724" t="s">
        <v>4886</v>
      </c>
      <c r="F200" s="724" t="s">
        <v>4915</v>
      </c>
      <c r="G200" s="724" t="s">
        <v>4916</v>
      </c>
      <c r="H200" s="727">
        <v>58</v>
      </c>
      <c r="I200" s="727">
        <v>6844</v>
      </c>
      <c r="J200" s="724">
        <v>18.105820105820104</v>
      </c>
      <c r="K200" s="724">
        <v>118</v>
      </c>
      <c r="L200" s="727">
        <v>3</v>
      </c>
      <c r="M200" s="727">
        <v>378</v>
      </c>
      <c r="N200" s="724">
        <v>1</v>
      </c>
      <c r="O200" s="724">
        <v>126</v>
      </c>
      <c r="P200" s="727"/>
      <c r="Q200" s="727"/>
      <c r="R200" s="740"/>
      <c r="S200" s="728"/>
    </row>
    <row r="201" spans="1:19" ht="14.4" customHeight="1" x14ac:dyDescent="0.3">
      <c r="A201" s="723" t="s">
        <v>4869</v>
      </c>
      <c r="B201" s="724" t="s">
        <v>4870</v>
      </c>
      <c r="C201" s="724" t="s">
        <v>577</v>
      </c>
      <c r="D201" s="724" t="s">
        <v>2423</v>
      </c>
      <c r="E201" s="724" t="s">
        <v>4886</v>
      </c>
      <c r="F201" s="724" t="s">
        <v>4927</v>
      </c>
      <c r="G201" s="724" t="s">
        <v>4928</v>
      </c>
      <c r="H201" s="727"/>
      <c r="I201" s="727"/>
      <c r="J201" s="724"/>
      <c r="K201" s="724"/>
      <c r="L201" s="727">
        <v>62</v>
      </c>
      <c r="M201" s="727">
        <v>2066.66</v>
      </c>
      <c r="N201" s="724">
        <v>1</v>
      </c>
      <c r="O201" s="724">
        <v>33.333225806451608</v>
      </c>
      <c r="P201" s="727">
        <v>86</v>
      </c>
      <c r="Q201" s="727">
        <v>2866.66</v>
      </c>
      <c r="R201" s="740">
        <v>1.3870980228968481</v>
      </c>
      <c r="S201" s="728">
        <v>33.333255813953485</v>
      </c>
    </row>
    <row r="202" spans="1:19" ht="14.4" customHeight="1" x14ac:dyDescent="0.3">
      <c r="A202" s="723" t="s">
        <v>4869</v>
      </c>
      <c r="B202" s="724" t="s">
        <v>4870</v>
      </c>
      <c r="C202" s="724" t="s">
        <v>577</v>
      </c>
      <c r="D202" s="724" t="s">
        <v>2423</v>
      </c>
      <c r="E202" s="724" t="s">
        <v>4886</v>
      </c>
      <c r="F202" s="724" t="s">
        <v>4931</v>
      </c>
      <c r="G202" s="724" t="s">
        <v>4932</v>
      </c>
      <c r="H202" s="727">
        <v>3</v>
      </c>
      <c r="I202" s="727">
        <v>507</v>
      </c>
      <c r="J202" s="724">
        <v>1.4738372093023255</v>
      </c>
      <c r="K202" s="724">
        <v>169</v>
      </c>
      <c r="L202" s="727">
        <v>2</v>
      </c>
      <c r="M202" s="727">
        <v>344</v>
      </c>
      <c r="N202" s="724">
        <v>1</v>
      </c>
      <c r="O202" s="724">
        <v>172</v>
      </c>
      <c r="P202" s="727"/>
      <c r="Q202" s="727"/>
      <c r="R202" s="740"/>
      <c r="S202" s="728"/>
    </row>
    <row r="203" spans="1:19" ht="14.4" customHeight="1" x14ac:dyDescent="0.3">
      <c r="A203" s="723" t="s">
        <v>4869</v>
      </c>
      <c r="B203" s="724" t="s">
        <v>4870</v>
      </c>
      <c r="C203" s="724" t="s">
        <v>577</v>
      </c>
      <c r="D203" s="724" t="s">
        <v>2423</v>
      </c>
      <c r="E203" s="724" t="s">
        <v>4886</v>
      </c>
      <c r="F203" s="724" t="s">
        <v>4933</v>
      </c>
      <c r="G203" s="724" t="s">
        <v>4934</v>
      </c>
      <c r="H203" s="727">
        <v>3</v>
      </c>
      <c r="I203" s="727">
        <v>108</v>
      </c>
      <c r="J203" s="724">
        <v>0.17170111287758347</v>
      </c>
      <c r="K203" s="724">
        <v>36</v>
      </c>
      <c r="L203" s="727">
        <v>17</v>
      </c>
      <c r="M203" s="727">
        <v>629</v>
      </c>
      <c r="N203" s="724">
        <v>1</v>
      </c>
      <c r="O203" s="724">
        <v>37</v>
      </c>
      <c r="P203" s="727">
        <v>6</v>
      </c>
      <c r="Q203" s="727">
        <v>222</v>
      </c>
      <c r="R203" s="740">
        <v>0.35294117647058826</v>
      </c>
      <c r="S203" s="728">
        <v>37</v>
      </c>
    </row>
    <row r="204" spans="1:19" ht="14.4" customHeight="1" x14ac:dyDescent="0.3">
      <c r="A204" s="723" t="s">
        <v>4869</v>
      </c>
      <c r="B204" s="724" t="s">
        <v>4870</v>
      </c>
      <c r="C204" s="724" t="s">
        <v>577</v>
      </c>
      <c r="D204" s="724" t="s">
        <v>2423</v>
      </c>
      <c r="E204" s="724" t="s">
        <v>4886</v>
      </c>
      <c r="F204" s="724" t="s">
        <v>4937</v>
      </c>
      <c r="G204" s="724" t="s">
        <v>4938</v>
      </c>
      <c r="H204" s="727"/>
      <c r="I204" s="727"/>
      <c r="J204" s="724"/>
      <c r="K204" s="724"/>
      <c r="L204" s="727">
        <v>1</v>
      </c>
      <c r="M204" s="727">
        <v>32</v>
      </c>
      <c r="N204" s="724">
        <v>1</v>
      </c>
      <c r="O204" s="724">
        <v>32</v>
      </c>
      <c r="P204" s="727"/>
      <c r="Q204" s="727"/>
      <c r="R204" s="740"/>
      <c r="S204" s="728"/>
    </row>
    <row r="205" spans="1:19" ht="14.4" customHeight="1" x14ac:dyDescent="0.3">
      <c r="A205" s="723" t="s">
        <v>4869</v>
      </c>
      <c r="B205" s="724" t="s">
        <v>4870</v>
      </c>
      <c r="C205" s="724" t="s">
        <v>577</v>
      </c>
      <c r="D205" s="724" t="s">
        <v>2423</v>
      </c>
      <c r="E205" s="724" t="s">
        <v>4886</v>
      </c>
      <c r="F205" s="724" t="s">
        <v>4957</v>
      </c>
      <c r="G205" s="724" t="s">
        <v>4958</v>
      </c>
      <c r="H205" s="727">
        <v>1</v>
      </c>
      <c r="I205" s="727">
        <v>179</v>
      </c>
      <c r="J205" s="724"/>
      <c r="K205" s="724">
        <v>179</v>
      </c>
      <c r="L205" s="727"/>
      <c r="M205" s="727"/>
      <c r="N205" s="724"/>
      <c r="O205" s="724"/>
      <c r="P205" s="727"/>
      <c r="Q205" s="727"/>
      <c r="R205" s="740"/>
      <c r="S205" s="728"/>
    </row>
    <row r="206" spans="1:19" ht="14.4" customHeight="1" x14ac:dyDescent="0.3">
      <c r="A206" s="723" t="s">
        <v>4869</v>
      </c>
      <c r="B206" s="724" t="s">
        <v>4870</v>
      </c>
      <c r="C206" s="724" t="s">
        <v>577</v>
      </c>
      <c r="D206" s="724" t="s">
        <v>2423</v>
      </c>
      <c r="E206" s="724" t="s">
        <v>4886</v>
      </c>
      <c r="F206" s="724" t="s">
        <v>4971</v>
      </c>
      <c r="G206" s="724" t="s">
        <v>4972</v>
      </c>
      <c r="H206" s="727"/>
      <c r="I206" s="727"/>
      <c r="J206" s="724"/>
      <c r="K206" s="724"/>
      <c r="L206" s="727">
        <v>2</v>
      </c>
      <c r="M206" s="727">
        <v>400</v>
      </c>
      <c r="N206" s="724">
        <v>1</v>
      </c>
      <c r="O206" s="724">
        <v>200</v>
      </c>
      <c r="P206" s="727"/>
      <c r="Q206" s="727"/>
      <c r="R206" s="740"/>
      <c r="S206" s="728"/>
    </row>
    <row r="207" spans="1:19" ht="14.4" customHeight="1" x14ac:dyDescent="0.3">
      <c r="A207" s="723" t="s">
        <v>4869</v>
      </c>
      <c r="B207" s="724" t="s">
        <v>4870</v>
      </c>
      <c r="C207" s="724" t="s">
        <v>577</v>
      </c>
      <c r="D207" s="724" t="s">
        <v>4861</v>
      </c>
      <c r="E207" s="724" t="s">
        <v>4886</v>
      </c>
      <c r="F207" s="724" t="s">
        <v>4893</v>
      </c>
      <c r="G207" s="724" t="s">
        <v>4894</v>
      </c>
      <c r="H207" s="727"/>
      <c r="I207" s="727"/>
      <c r="J207" s="724"/>
      <c r="K207" s="724"/>
      <c r="L207" s="727"/>
      <c r="M207" s="727"/>
      <c r="N207" s="724"/>
      <c r="O207" s="724"/>
      <c r="P207" s="727">
        <v>4</v>
      </c>
      <c r="Q207" s="727">
        <v>148</v>
      </c>
      <c r="R207" s="740"/>
      <c r="S207" s="728">
        <v>37</v>
      </c>
    </row>
    <row r="208" spans="1:19" ht="14.4" customHeight="1" x14ac:dyDescent="0.3">
      <c r="A208" s="723" t="s">
        <v>4869</v>
      </c>
      <c r="B208" s="724" t="s">
        <v>4870</v>
      </c>
      <c r="C208" s="724" t="s">
        <v>577</v>
      </c>
      <c r="D208" s="724" t="s">
        <v>4861</v>
      </c>
      <c r="E208" s="724" t="s">
        <v>4886</v>
      </c>
      <c r="F208" s="724" t="s">
        <v>4927</v>
      </c>
      <c r="G208" s="724" t="s">
        <v>4928</v>
      </c>
      <c r="H208" s="727"/>
      <c r="I208" s="727"/>
      <c r="J208" s="724"/>
      <c r="K208" s="724"/>
      <c r="L208" s="727"/>
      <c r="M208" s="727"/>
      <c r="N208" s="724"/>
      <c r="O208" s="724"/>
      <c r="P208" s="727">
        <v>1</v>
      </c>
      <c r="Q208" s="727">
        <v>33.33</v>
      </c>
      <c r="R208" s="740"/>
      <c r="S208" s="728">
        <v>33.33</v>
      </c>
    </row>
    <row r="209" spans="1:19" ht="14.4" customHeight="1" x14ac:dyDescent="0.3">
      <c r="A209" s="723" t="s">
        <v>4869</v>
      </c>
      <c r="B209" s="724" t="s">
        <v>4870</v>
      </c>
      <c r="C209" s="724" t="s">
        <v>577</v>
      </c>
      <c r="D209" s="724" t="s">
        <v>4861</v>
      </c>
      <c r="E209" s="724" t="s">
        <v>4886</v>
      </c>
      <c r="F209" s="724" t="s">
        <v>4949</v>
      </c>
      <c r="G209" s="724" t="s">
        <v>4950</v>
      </c>
      <c r="H209" s="727"/>
      <c r="I209" s="727"/>
      <c r="J209" s="724"/>
      <c r="K209" s="724"/>
      <c r="L209" s="727"/>
      <c r="M209" s="727"/>
      <c r="N209" s="724"/>
      <c r="O209" s="724"/>
      <c r="P209" s="727">
        <v>1</v>
      </c>
      <c r="Q209" s="727">
        <v>373</v>
      </c>
      <c r="R209" s="740"/>
      <c r="S209" s="728">
        <v>373</v>
      </c>
    </row>
    <row r="210" spans="1:19" ht="14.4" customHeight="1" x14ac:dyDescent="0.3">
      <c r="A210" s="723" t="s">
        <v>4869</v>
      </c>
      <c r="B210" s="724" t="s">
        <v>4870</v>
      </c>
      <c r="C210" s="724" t="s">
        <v>577</v>
      </c>
      <c r="D210" s="724" t="s">
        <v>2424</v>
      </c>
      <c r="E210" s="724" t="s">
        <v>4886</v>
      </c>
      <c r="F210" s="724" t="s">
        <v>4893</v>
      </c>
      <c r="G210" s="724" t="s">
        <v>4894</v>
      </c>
      <c r="H210" s="727"/>
      <c r="I210" s="727"/>
      <c r="J210" s="724"/>
      <c r="K210" s="724"/>
      <c r="L210" s="727"/>
      <c r="M210" s="727"/>
      <c r="N210" s="724"/>
      <c r="O210" s="724"/>
      <c r="P210" s="727">
        <v>8</v>
      </c>
      <c r="Q210" s="727">
        <v>296</v>
      </c>
      <c r="R210" s="740"/>
      <c r="S210" s="728">
        <v>37</v>
      </c>
    </row>
    <row r="211" spans="1:19" ht="14.4" customHeight="1" x14ac:dyDescent="0.3">
      <c r="A211" s="723" t="s">
        <v>4869</v>
      </c>
      <c r="B211" s="724" t="s">
        <v>4870</v>
      </c>
      <c r="C211" s="724" t="s">
        <v>577</v>
      </c>
      <c r="D211" s="724" t="s">
        <v>2424</v>
      </c>
      <c r="E211" s="724" t="s">
        <v>4886</v>
      </c>
      <c r="F211" s="724" t="s">
        <v>4913</v>
      </c>
      <c r="G211" s="724" t="s">
        <v>4914</v>
      </c>
      <c r="H211" s="727"/>
      <c r="I211" s="727"/>
      <c r="J211" s="724"/>
      <c r="K211" s="724"/>
      <c r="L211" s="727"/>
      <c r="M211" s="727"/>
      <c r="N211" s="724"/>
      <c r="O211" s="724"/>
      <c r="P211" s="727">
        <v>2</v>
      </c>
      <c r="Q211" s="727">
        <v>502</v>
      </c>
      <c r="R211" s="740"/>
      <c r="S211" s="728">
        <v>251</v>
      </c>
    </row>
    <row r="212" spans="1:19" ht="14.4" customHeight="1" x14ac:dyDescent="0.3">
      <c r="A212" s="723" t="s">
        <v>4869</v>
      </c>
      <c r="B212" s="724" t="s">
        <v>4870</v>
      </c>
      <c r="C212" s="724" t="s">
        <v>577</v>
      </c>
      <c r="D212" s="724" t="s">
        <v>2424</v>
      </c>
      <c r="E212" s="724" t="s">
        <v>4886</v>
      </c>
      <c r="F212" s="724" t="s">
        <v>4915</v>
      </c>
      <c r="G212" s="724" t="s">
        <v>4916</v>
      </c>
      <c r="H212" s="727"/>
      <c r="I212" s="727"/>
      <c r="J212" s="724"/>
      <c r="K212" s="724"/>
      <c r="L212" s="727"/>
      <c r="M212" s="727"/>
      <c r="N212" s="724"/>
      <c r="O212" s="724"/>
      <c r="P212" s="727">
        <v>1</v>
      </c>
      <c r="Q212" s="727">
        <v>126</v>
      </c>
      <c r="R212" s="740"/>
      <c r="S212" s="728">
        <v>126</v>
      </c>
    </row>
    <row r="213" spans="1:19" ht="14.4" customHeight="1" x14ac:dyDescent="0.3">
      <c r="A213" s="723" t="s">
        <v>4869</v>
      </c>
      <c r="B213" s="724" t="s">
        <v>4870</v>
      </c>
      <c r="C213" s="724" t="s">
        <v>577</v>
      </c>
      <c r="D213" s="724" t="s">
        <v>2424</v>
      </c>
      <c r="E213" s="724" t="s">
        <v>4886</v>
      </c>
      <c r="F213" s="724" t="s">
        <v>4927</v>
      </c>
      <c r="G213" s="724" t="s">
        <v>4928</v>
      </c>
      <c r="H213" s="727"/>
      <c r="I213" s="727"/>
      <c r="J213" s="724"/>
      <c r="K213" s="724"/>
      <c r="L213" s="727"/>
      <c r="M213" s="727"/>
      <c r="N213" s="724"/>
      <c r="O213" s="724"/>
      <c r="P213" s="727">
        <v>5</v>
      </c>
      <c r="Q213" s="727">
        <v>166.65999999999997</v>
      </c>
      <c r="R213" s="740"/>
      <c r="S213" s="728">
        <v>33.331999999999994</v>
      </c>
    </row>
    <row r="214" spans="1:19" ht="14.4" customHeight="1" x14ac:dyDescent="0.3">
      <c r="A214" s="723" t="s">
        <v>4869</v>
      </c>
      <c r="B214" s="724" t="s">
        <v>4870</v>
      </c>
      <c r="C214" s="724" t="s">
        <v>577</v>
      </c>
      <c r="D214" s="724" t="s">
        <v>2424</v>
      </c>
      <c r="E214" s="724" t="s">
        <v>4886</v>
      </c>
      <c r="F214" s="724" t="s">
        <v>4949</v>
      </c>
      <c r="G214" s="724" t="s">
        <v>4950</v>
      </c>
      <c r="H214" s="727"/>
      <c r="I214" s="727"/>
      <c r="J214" s="724"/>
      <c r="K214" s="724"/>
      <c r="L214" s="727"/>
      <c r="M214" s="727"/>
      <c r="N214" s="724"/>
      <c r="O214" s="724"/>
      <c r="P214" s="727">
        <v>2</v>
      </c>
      <c r="Q214" s="727">
        <v>746</v>
      </c>
      <c r="R214" s="740"/>
      <c r="S214" s="728">
        <v>373</v>
      </c>
    </row>
    <row r="215" spans="1:19" ht="14.4" customHeight="1" x14ac:dyDescent="0.3">
      <c r="A215" s="723" t="s">
        <v>4869</v>
      </c>
      <c r="B215" s="724" t="s">
        <v>4870</v>
      </c>
      <c r="C215" s="724" t="s">
        <v>577</v>
      </c>
      <c r="D215" s="724" t="s">
        <v>4862</v>
      </c>
      <c r="E215" s="724" t="s">
        <v>4886</v>
      </c>
      <c r="F215" s="724" t="s">
        <v>4915</v>
      </c>
      <c r="G215" s="724" t="s">
        <v>4916</v>
      </c>
      <c r="H215" s="727"/>
      <c r="I215" s="727"/>
      <c r="J215" s="724"/>
      <c r="K215" s="724"/>
      <c r="L215" s="727">
        <v>2</v>
      </c>
      <c r="M215" s="727">
        <v>252</v>
      </c>
      <c r="N215" s="724">
        <v>1</v>
      </c>
      <c r="O215" s="724">
        <v>126</v>
      </c>
      <c r="P215" s="727"/>
      <c r="Q215" s="727"/>
      <c r="R215" s="740"/>
      <c r="S215" s="728"/>
    </row>
    <row r="216" spans="1:19" ht="14.4" customHeight="1" x14ac:dyDescent="0.3">
      <c r="A216" s="723" t="s">
        <v>4869</v>
      </c>
      <c r="B216" s="724" t="s">
        <v>4870</v>
      </c>
      <c r="C216" s="724" t="s">
        <v>577</v>
      </c>
      <c r="D216" s="724" t="s">
        <v>4862</v>
      </c>
      <c r="E216" s="724" t="s">
        <v>4886</v>
      </c>
      <c r="F216" s="724" t="s">
        <v>4927</v>
      </c>
      <c r="G216" s="724" t="s">
        <v>4928</v>
      </c>
      <c r="H216" s="727"/>
      <c r="I216" s="727"/>
      <c r="J216" s="724"/>
      <c r="K216" s="724"/>
      <c r="L216" s="727">
        <v>2</v>
      </c>
      <c r="M216" s="727">
        <v>66.66</v>
      </c>
      <c r="N216" s="724">
        <v>1</v>
      </c>
      <c r="O216" s="724">
        <v>33.33</v>
      </c>
      <c r="P216" s="727"/>
      <c r="Q216" s="727"/>
      <c r="R216" s="740"/>
      <c r="S216" s="728"/>
    </row>
    <row r="217" spans="1:19" ht="14.4" customHeight="1" x14ac:dyDescent="0.3">
      <c r="A217" s="723" t="s">
        <v>4869</v>
      </c>
      <c r="B217" s="724" t="s">
        <v>4870</v>
      </c>
      <c r="C217" s="724" t="s">
        <v>577</v>
      </c>
      <c r="D217" s="724" t="s">
        <v>2425</v>
      </c>
      <c r="E217" s="724" t="s">
        <v>4886</v>
      </c>
      <c r="F217" s="724" t="s">
        <v>4887</v>
      </c>
      <c r="G217" s="724" t="s">
        <v>4888</v>
      </c>
      <c r="H217" s="727"/>
      <c r="I217" s="727"/>
      <c r="J217" s="724"/>
      <c r="K217" s="724"/>
      <c r="L217" s="727"/>
      <c r="M217" s="727"/>
      <c r="N217" s="724"/>
      <c r="O217" s="724"/>
      <c r="P217" s="727">
        <v>1</v>
      </c>
      <c r="Q217" s="727">
        <v>300</v>
      </c>
      <c r="R217" s="740"/>
      <c r="S217" s="728">
        <v>300</v>
      </c>
    </row>
    <row r="218" spans="1:19" ht="14.4" customHeight="1" x14ac:dyDescent="0.3">
      <c r="A218" s="723" t="s">
        <v>4869</v>
      </c>
      <c r="B218" s="724" t="s">
        <v>4870</v>
      </c>
      <c r="C218" s="724" t="s">
        <v>577</v>
      </c>
      <c r="D218" s="724" t="s">
        <v>2425</v>
      </c>
      <c r="E218" s="724" t="s">
        <v>4886</v>
      </c>
      <c r="F218" s="724" t="s">
        <v>4891</v>
      </c>
      <c r="G218" s="724" t="s">
        <v>4892</v>
      </c>
      <c r="H218" s="727">
        <v>6</v>
      </c>
      <c r="I218" s="727">
        <v>486</v>
      </c>
      <c r="J218" s="724">
        <v>0.39036144578313253</v>
      </c>
      <c r="K218" s="724">
        <v>81</v>
      </c>
      <c r="L218" s="727">
        <v>15</v>
      </c>
      <c r="M218" s="727">
        <v>1245</v>
      </c>
      <c r="N218" s="724">
        <v>1</v>
      </c>
      <c r="O218" s="724">
        <v>83</v>
      </c>
      <c r="P218" s="727">
        <v>4</v>
      </c>
      <c r="Q218" s="727">
        <v>332</v>
      </c>
      <c r="R218" s="740">
        <v>0.26666666666666666</v>
      </c>
      <c r="S218" s="728">
        <v>83</v>
      </c>
    </row>
    <row r="219" spans="1:19" ht="14.4" customHeight="1" x14ac:dyDescent="0.3">
      <c r="A219" s="723" t="s">
        <v>4869</v>
      </c>
      <c r="B219" s="724" t="s">
        <v>4870</v>
      </c>
      <c r="C219" s="724" t="s">
        <v>577</v>
      </c>
      <c r="D219" s="724" t="s">
        <v>2425</v>
      </c>
      <c r="E219" s="724" t="s">
        <v>4886</v>
      </c>
      <c r="F219" s="724" t="s">
        <v>4893</v>
      </c>
      <c r="G219" s="724" t="s">
        <v>4894</v>
      </c>
      <c r="H219" s="727">
        <v>8</v>
      </c>
      <c r="I219" s="727">
        <v>280</v>
      </c>
      <c r="J219" s="724">
        <v>3.7837837837837838</v>
      </c>
      <c r="K219" s="724">
        <v>35</v>
      </c>
      <c r="L219" s="727">
        <v>2</v>
      </c>
      <c r="M219" s="727">
        <v>74</v>
      </c>
      <c r="N219" s="724">
        <v>1</v>
      </c>
      <c r="O219" s="724">
        <v>37</v>
      </c>
      <c r="P219" s="727">
        <v>3</v>
      </c>
      <c r="Q219" s="727">
        <v>111</v>
      </c>
      <c r="R219" s="740">
        <v>1.5</v>
      </c>
      <c r="S219" s="728">
        <v>37</v>
      </c>
    </row>
    <row r="220" spans="1:19" ht="14.4" customHeight="1" x14ac:dyDescent="0.3">
      <c r="A220" s="723" t="s">
        <v>4869</v>
      </c>
      <c r="B220" s="724" t="s">
        <v>4870</v>
      </c>
      <c r="C220" s="724" t="s">
        <v>577</v>
      </c>
      <c r="D220" s="724" t="s">
        <v>2425</v>
      </c>
      <c r="E220" s="724" t="s">
        <v>4886</v>
      </c>
      <c r="F220" s="724" t="s">
        <v>4913</v>
      </c>
      <c r="G220" s="724" t="s">
        <v>4914</v>
      </c>
      <c r="H220" s="727">
        <v>12</v>
      </c>
      <c r="I220" s="727">
        <v>2820</v>
      </c>
      <c r="J220" s="724">
        <v>0.37450199203187251</v>
      </c>
      <c r="K220" s="724">
        <v>235</v>
      </c>
      <c r="L220" s="727">
        <v>30</v>
      </c>
      <c r="M220" s="727">
        <v>7530</v>
      </c>
      <c r="N220" s="724">
        <v>1</v>
      </c>
      <c r="O220" s="724">
        <v>251</v>
      </c>
      <c r="P220" s="727">
        <v>12</v>
      </c>
      <c r="Q220" s="727">
        <v>3012</v>
      </c>
      <c r="R220" s="740">
        <v>0.4</v>
      </c>
      <c r="S220" s="728">
        <v>251</v>
      </c>
    </row>
    <row r="221" spans="1:19" ht="14.4" customHeight="1" x14ac:dyDescent="0.3">
      <c r="A221" s="723" t="s">
        <v>4869</v>
      </c>
      <c r="B221" s="724" t="s">
        <v>4870</v>
      </c>
      <c r="C221" s="724" t="s">
        <v>577</v>
      </c>
      <c r="D221" s="724" t="s">
        <v>2425</v>
      </c>
      <c r="E221" s="724" t="s">
        <v>4886</v>
      </c>
      <c r="F221" s="724" t="s">
        <v>4915</v>
      </c>
      <c r="G221" s="724" t="s">
        <v>4916</v>
      </c>
      <c r="H221" s="727"/>
      <c r="I221" s="727"/>
      <c r="J221" s="724"/>
      <c r="K221" s="724"/>
      <c r="L221" s="727">
        <v>2</v>
      </c>
      <c r="M221" s="727">
        <v>252</v>
      </c>
      <c r="N221" s="724">
        <v>1</v>
      </c>
      <c r="O221" s="724">
        <v>126</v>
      </c>
      <c r="P221" s="727"/>
      <c r="Q221" s="727"/>
      <c r="R221" s="740"/>
      <c r="S221" s="728"/>
    </row>
    <row r="222" spans="1:19" ht="14.4" customHeight="1" x14ac:dyDescent="0.3">
      <c r="A222" s="723" t="s">
        <v>4869</v>
      </c>
      <c r="B222" s="724" t="s">
        <v>4870</v>
      </c>
      <c r="C222" s="724" t="s">
        <v>577</v>
      </c>
      <c r="D222" s="724" t="s">
        <v>2425</v>
      </c>
      <c r="E222" s="724" t="s">
        <v>4886</v>
      </c>
      <c r="F222" s="724" t="s">
        <v>4927</v>
      </c>
      <c r="G222" s="724" t="s">
        <v>4928</v>
      </c>
      <c r="H222" s="727"/>
      <c r="I222" s="727"/>
      <c r="J222" s="724"/>
      <c r="K222" s="724"/>
      <c r="L222" s="727">
        <v>23</v>
      </c>
      <c r="M222" s="727">
        <v>766.66000000000008</v>
      </c>
      <c r="N222" s="724">
        <v>1</v>
      </c>
      <c r="O222" s="724">
        <v>33.333043478260876</v>
      </c>
      <c r="P222" s="727">
        <v>9</v>
      </c>
      <c r="Q222" s="727">
        <v>299.99999999999994</v>
      </c>
      <c r="R222" s="740">
        <v>0.39130775050217814</v>
      </c>
      <c r="S222" s="728">
        <v>33.333333333333329</v>
      </c>
    </row>
    <row r="223" spans="1:19" ht="14.4" customHeight="1" x14ac:dyDescent="0.3">
      <c r="A223" s="723" t="s">
        <v>4869</v>
      </c>
      <c r="B223" s="724" t="s">
        <v>4870</v>
      </c>
      <c r="C223" s="724" t="s">
        <v>577</v>
      </c>
      <c r="D223" s="724" t="s">
        <v>2425</v>
      </c>
      <c r="E223" s="724" t="s">
        <v>4886</v>
      </c>
      <c r="F223" s="724" t="s">
        <v>4947</v>
      </c>
      <c r="G223" s="724" t="s">
        <v>4948</v>
      </c>
      <c r="H223" s="727"/>
      <c r="I223" s="727"/>
      <c r="J223" s="724"/>
      <c r="K223" s="724"/>
      <c r="L223" s="727"/>
      <c r="M223" s="727"/>
      <c r="N223" s="724"/>
      <c r="O223" s="724"/>
      <c r="P223" s="727">
        <v>1</v>
      </c>
      <c r="Q223" s="727">
        <v>1063</v>
      </c>
      <c r="R223" s="740"/>
      <c r="S223" s="728">
        <v>1063</v>
      </c>
    </row>
    <row r="224" spans="1:19" ht="14.4" customHeight="1" x14ac:dyDescent="0.3">
      <c r="A224" s="723" t="s">
        <v>4869</v>
      </c>
      <c r="B224" s="724" t="s">
        <v>4870</v>
      </c>
      <c r="C224" s="724" t="s">
        <v>577</v>
      </c>
      <c r="D224" s="724" t="s">
        <v>2426</v>
      </c>
      <c r="E224" s="724" t="s">
        <v>4886</v>
      </c>
      <c r="F224" s="724" t="s">
        <v>4893</v>
      </c>
      <c r="G224" s="724" t="s">
        <v>4894</v>
      </c>
      <c r="H224" s="727">
        <v>1</v>
      </c>
      <c r="I224" s="727">
        <v>35</v>
      </c>
      <c r="J224" s="724"/>
      <c r="K224" s="724">
        <v>35</v>
      </c>
      <c r="L224" s="727"/>
      <c r="M224" s="727"/>
      <c r="N224" s="724"/>
      <c r="O224" s="724"/>
      <c r="P224" s="727"/>
      <c r="Q224" s="727"/>
      <c r="R224" s="740"/>
      <c r="S224" s="728"/>
    </row>
    <row r="225" spans="1:19" ht="14.4" customHeight="1" x14ac:dyDescent="0.3">
      <c r="A225" s="723" t="s">
        <v>4869</v>
      </c>
      <c r="B225" s="724" t="s">
        <v>4870</v>
      </c>
      <c r="C225" s="724" t="s">
        <v>577</v>
      </c>
      <c r="D225" s="724" t="s">
        <v>2426</v>
      </c>
      <c r="E225" s="724" t="s">
        <v>4886</v>
      </c>
      <c r="F225" s="724" t="s">
        <v>4895</v>
      </c>
      <c r="G225" s="724" t="s">
        <v>4896</v>
      </c>
      <c r="H225" s="727"/>
      <c r="I225" s="727"/>
      <c r="J225" s="724"/>
      <c r="K225" s="724"/>
      <c r="L225" s="727">
        <v>27</v>
      </c>
      <c r="M225" s="727">
        <v>270</v>
      </c>
      <c r="N225" s="724">
        <v>1</v>
      </c>
      <c r="O225" s="724">
        <v>10</v>
      </c>
      <c r="P225" s="727">
        <v>10</v>
      </c>
      <c r="Q225" s="727">
        <v>100</v>
      </c>
      <c r="R225" s="740">
        <v>0.37037037037037035</v>
      </c>
      <c r="S225" s="728">
        <v>10</v>
      </c>
    </row>
    <row r="226" spans="1:19" ht="14.4" customHeight="1" x14ac:dyDescent="0.3">
      <c r="A226" s="723" t="s">
        <v>4869</v>
      </c>
      <c r="B226" s="724" t="s">
        <v>4870</v>
      </c>
      <c r="C226" s="724" t="s">
        <v>577</v>
      </c>
      <c r="D226" s="724" t="s">
        <v>2426</v>
      </c>
      <c r="E226" s="724" t="s">
        <v>4886</v>
      </c>
      <c r="F226" s="724" t="s">
        <v>4903</v>
      </c>
      <c r="G226" s="724" t="s">
        <v>4904</v>
      </c>
      <c r="H226" s="727"/>
      <c r="I226" s="727"/>
      <c r="J226" s="724"/>
      <c r="K226" s="724"/>
      <c r="L226" s="727">
        <v>1</v>
      </c>
      <c r="M226" s="727">
        <v>630</v>
      </c>
      <c r="N226" s="724">
        <v>1</v>
      </c>
      <c r="O226" s="724">
        <v>630</v>
      </c>
      <c r="P226" s="727"/>
      <c r="Q226" s="727"/>
      <c r="R226" s="740"/>
      <c r="S226" s="728"/>
    </row>
    <row r="227" spans="1:19" ht="14.4" customHeight="1" x14ac:dyDescent="0.3">
      <c r="A227" s="723" t="s">
        <v>4869</v>
      </c>
      <c r="B227" s="724" t="s">
        <v>4870</v>
      </c>
      <c r="C227" s="724" t="s">
        <v>577</v>
      </c>
      <c r="D227" s="724" t="s">
        <v>2426</v>
      </c>
      <c r="E227" s="724" t="s">
        <v>4886</v>
      </c>
      <c r="F227" s="724" t="s">
        <v>4913</v>
      </c>
      <c r="G227" s="724" t="s">
        <v>4914</v>
      </c>
      <c r="H227" s="727">
        <v>50</v>
      </c>
      <c r="I227" s="727">
        <v>11750</v>
      </c>
      <c r="J227" s="724">
        <v>0.79343642379634005</v>
      </c>
      <c r="K227" s="724">
        <v>235</v>
      </c>
      <c r="L227" s="727">
        <v>59</v>
      </c>
      <c r="M227" s="727">
        <v>14809</v>
      </c>
      <c r="N227" s="724">
        <v>1</v>
      </c>
      <c r="O227" s="724">
        <v>251</v>
      </c>
      <c r="P227" s="727">
        <v>65</v>
      </c>
      <c r="Q227" s="727">
        <v>16315</v>
      </c>
      <c r="R227" s="740">
        <v>1.1016949152542372</v>
      </c>
      <c r="S227" s="728">
        <v>251</v>
      </c>
    </row>
    <row r="228" spans="1:19" ht="14.4" customHeight="1" x14ac:dyDescent="0.3">
      <c r="A228" s="723" t="s">
        <v>4869</v>
      </c>
      <c r="B228" s="724" t="s">
        <v>4870</v>
      </c>
      <c r="C228" s="724" t="s">
        <v>577</v>
      </c>
      <c r="D228" s="724" t="s">
        <v>2426</v>
      </c>
      <c r="E228" s="724" t="s">
        <v>4886</v>
      </c>
      <c r="F228" s="724" t="s">
        <v>4915</v>
      </c>
      <c r="G228" s="724" t="s">
        <v>4916</v>
      </c>
      <c r="H228" s="727">
        <v>80</v>
      </c>
      <c r="I228" s="727">
        <v>9440</v>
      </c>
      <c r="J228" s="724">
        <v>0.74920634920634921</v>
      </c>
      <c r="K228" s="724">
        <v>118</v>
      </c>
      <c r="L228" s="727">
        <v>100</v>
      </c>
      <c r="M228" s="727">
        <v>12600</v>
      </c>
      <c r="N228" s="724">
        <v>1</v>
      </c>
      <c r="O228" s="724">
        <v>126</v>
      </c>
      <c r="P228" s="727">
        <v>73</v>
      </c>
      <c r="Q228" s="727">
        <v>9198</v>
      </c>
      <c r="R228" s="740">
        <v>0.73</v>
      </c>
      <c r="S228" s="728">
        <v>126</v>
      </c>
    </row>
    <row r="229" spans="1:19" ht="14.4" customHeight="1" x14ac:dyDescent="0.3">
      <c r="A229" s="723" t="s">
        <v>4869</v>
      </c>
      <c r="B229" s="724" t="s">
        <v>4870</v>
      </c>
      <c r="C229" s="724" t="s">
        <v>577</v>
      </c>
      <c r="D229" s="724" t="s">
        <v>2426</v>
      </c>
      <c r="E229" s="724" t="s">
        <v>4886</v>
      </c>
      <c r="F229" s="724" t="s">
        <v>4927</v>
      </c>
      <c r="G229" s="724" t="s">
        <v>4928</v>
      </c>
      <c r="H229" s="727"/>
      <c r="I229" s="727"/>
      <c r="J229" s="724"/>
      <c r="K229" s="724"/>
      <c r="L229" s="727">
        <v>91</v>
      </c>
      <c r="M229" s="727">
        <v>3033.33</v>
      </c>
      <c r="N229" s="724">
        <v>1</v>
      </c>
      <c r="O229" s="724">
        <v>33.333296703296703</v>
      </c>
      <c r="P229" s="727">
        <v>137</v>
      </c>
      <c r="Q229" s="727">
        <v>4566.66</v>
      </c>
      <c r="R229" s="740">
        <v>1.5054939620812771</v>
      </c>
      <c r="S229" s="728">
        <v>33.333284671532844</v>
      </c>
    </row>
    <row r="230" spans="1:19" ht="14.4" customHeight="1" x14ac:dyDescent="0.3">
      <c r="A230" s="723" t="s">
        <v>4869</v>
      </c>
      <c r="B230" s="724" t="s">
        <v>4870</v>
      </c>
      <c r="C230" s="724" t="s">
        <v>577</v>
      </c>
      <c r="D230" s="724" t="s">
        <v>2426</v>
      </c>
      <c r="E230" s="724" t="s">
        <v>4886</v>
      </c>
      <c r="F230" s="724" t="s">
        <v>4933</v>
      </c>
      <c r="G230" s="724" t="s">
        <v>4934</v>
      </c>
      <c r="H230" s="727"/>
      <c r="I230" s="727"/>
      <c r="J230" s="724"/>
      <c r="K230" s="724"/>
      <c r="L230" s="727">
        <v>16</v>
      </c>
      <c r="M230" s="727">
        <v>592</v>
      </c>
      <c r="N230" s="724">
        <v>1</v>
      </c>
      <c r="O230" s="724">
        <v>37</v>
      </c>
      <c r="P230" s="727">
        <v>8</v>
      </c>
      <c r="Q230" s="727">
        <v>296</v>
      </c>
      <c r="R230" s="740">
        <v>0.5</v>
      </c>
      <c r="S230" s="728">
        <v>37</v>
      </c>
    </row>
    <row r="231" spans="1:19" ht="14.4" customHeight="1" x14ac:dyDescent="0.3">
      <c r="A231" s="723" t="s">
        <v>4869</v>
      </c>
      <c r="B231" s="724" t="s">
        <v>4870</v>
      </c>
      <c r="C231" s="724" t="s">
        <v>577</v>
      </c>
      <c r="D231" s="724" t="s">
        <v>2426</v>
      </c>
      <c r="E231" s="724" t="s">
        <v>4886</v>
      </c>
      <c r="F231" s="724" t="s">
        <v>4953</v>
      </c>
      <c r="G231" s="724" t="s">
        <v>4954</v>
      </c>
      <c r="H231" s="727"/>
      <c r="I231" s="727"/>
      <c r="J231" s="724"/>
      <c r="K231" s="724"/>
      <c r="L231" s="727">
        <v>1</v>
      </c>
      <c r="M231" s="727">
        <v>122</v>
      </c>
      <c r="N231" s="724">
        <v>1</v>
      </c>
      <c r="O231" s="724">
        <v>122</v>
      </c>
      <c r="P231" s="727"/>
      <c r="Q231" s="727"/>
      <c r="R231" s="740"/>
      <c r="S231" s="728"/>
    </row>
    <row r="232" spans="1:19" ht="14.4" customHeight="1" x14ac:dyDescent="0.3">
      <c r="A232" s="723" t="s">
        <v>4869</v>
      </c>
      <c r="B232" s="724" t="s">
        <v>4870</v>
      </c>
      <c r="C232" s="724" t="s">
        <v>577</v>
      </c>
      <c r="D232" s="724" t="s">
        <v>2428</v>
      </c>
      <c r="E232" s="724" t="s">
        <v>4883</v>
      </c>
      <c r="F232" s="724" t="s">
        <v>4884</v>
      </c>
      <c r="G232" s="724" t="s">
        <v>4885</v>
      </c>
      <c r="H232" s="727">
        <v>1</v>
      </c>
      <c r="I232" s="727">
        <v>162.80000000000001</v>
      </c>
      <c r="J232" s="724"/>
      <c r="K232" s="724">
        <v>162.80000000000001</v>
      </c>
      <c r="L232" s="727"/>
      <c r="M232" s="727"/>
      <c r="N232" s="724"/>
      <c r="O232" s="724"/>
      <c r="P232" s="727"/>
      <c r="Q232" s="727"/>
      <c r="R232" s="740"/>
      <c r="S232" s="728"/>
    </row>
    <row r="233" spans="1:19" ht="14.4" customHeight="1" x14ac:dyDescent="0.3">
      <c r="A233" s="723" t="s">
        <v>4869</v>
      </c>
      <c r="B233" s="724" t="s">
        <v>4870</v>
      </c>
      <c r="C233" s="724" t="s">
        <v>577</v>
      </c>
      <c r="D233" s="724" t="s">
        <v>2428</v>
      </c>
      <c r="E233" s="724" t="s">
        <v>4886</v>
      </c>
      <c r="F233" s="724" t="s">
        <v>4891</v>
      </c>
      <c r="G233" s="724" t="s">
        <v>4892</v>
      </c>
      <c r="H233" s="727"/>
      <c r="I233" s="727"/>
      <c r="J233" s="724"/>
      <c r="K233" s="724"/>
      <c r="L233" s="727"/>
      <c r="M233" s="727"/>
      <c r="N233" s="724"/>
      <c r="O233" s="724"/>
      <c r="P233" s="727">
        <v>7</v>
      </c>
      <c r="Q233" s="727">
        <v>581</v>
      </c>
      <c r="R233" s="740"/>
      <c r="S233" s="728">
        <v>83</v>
      </c>
    </row>
    <row r="234" spans="1:19" ht="14.4" customHeight="1" x14ac:dyDescent="0.3">
      <c r="A234" s="723" t="s">
        <v>4869</v>
      </c>
      <c r="B234" s="724" t="s">
        <v>4870</v>
      </c>
      <c r="C234" s="724" t="s">
        <v>577</v>
      </c>
      <c r="D234" s="724" t="s">
        <v>2428</v>
      </c>
      <c r="E234" s="724" t="s">
        <v>4886</v>
      </c>
      <c r="F234" s="724" t="s">
        <v>4893</v>
      </c>
      <c r="G234" s="724" t="s">
        <v>4894</v>
      </c>
      <c r="H234" s="727">
        <v>4</v>
      </c>
      <c r="I234" s="727">
        <v>140</v>
      </c>
      <c r="J234" s="724">
        <v>0.29106029106029108</v>
      </c>
      <c r="K234" s="724">
        <v>35</v>
      </c>
      <c r="L234" s="727">
        <v>13</v>
      </c>
      <c r="M234" s="727">
        <v>481</v>
      </c>
      <c r="N234" s="724">
        <v>1</v>
      </c>
      <c r="O234" s="724">
        <v>37</v>
      </c>
      <c r="P234" s="727">
        <v>6</v>
      </c>
      <c r="Q234" s="727">
        <v>222</v>
      </c>
      <c r="R234" s="740">
        <v>0.46153846153846156</v>
      </c>
      <c r="S234" s="728">
        <v>37</v>
      </c>
    </row>
    <row r="235" spans="1:19" ht="14.4" customHeight="1" x14ac:dyDescent="0.3">
      <c r="A235" s="723" t="s">
        <v>4869</v>
      </c>
      <c r="B235" s="724" t="s">
        <v>4870</v>
      </c>
      <c r="C235" s="724" t="s">
        <v>577</v>
      </c>
      <c r="D235" s="724" t="s">
        <v>2428</v>
      </c>
      <c r="E235" s="724" t="s">
        <v>4886</v>
      </c>
      <c r="F235" s="724" t="s">
        <v>4913</v>
      </c>
      <c r="G235" s="724" t="s">
        <v>4914</v>
      </c>
      <c r="H235" s="727">
        <v>13</v>
      </c>
      <c r="I235" s="727">
        <v>3055</v>
      </c>
      <c r="J235" s="724">
        <v>0.48685258964143424</v>
      </c>
      <c r="K235" s="724">
        <v>235</v>
      </c>
      <c r="L235" s="727">
        <v>25</v>
      </c>
      <c r="M235" s="727">
        <v>6275</v>
      </c>
      <c r="N235" s="724">
        <v>1</v>
      </c>
      <c r="O235" s="724">
        <v>251</v>
      </c>
      <c r="P235" s="727">
        <v>18</v>
      </c>
      <c r="Q235" s="727">
        <v>4518</v>
      </c>
      <c r="R235" s="740">
        <v>0.72</v>
      </c>
      <c r="S235" s="728">
        <v>251</v>
      </c>
    </row>
    <row r="236" spans="1:19" ht="14.4" customHeight="1" x14ac:dyDescent="0.3">
      <c r="A236" s="723" t="s">
        <v>4869</v>
      </c>
      <c r="B236" s="724" t="s">
        <v>4870</v>
      </c>
      <c r="C236" s="724" t="s">
        <v>577</v>
      </c>
      <c r="D236" s="724" t="s">
        <v>2428</v>
      </c>
      <c r="E236" s="724" t="s">
        <v>4886</v>
      </c>
      <c r="F236" s="724" t="s">
        <v>4915</v>
      </c>
      <c r="G236" s="724" t="s">
        <v>4916</v>
      </c>
      <c r="H236" s="727">
        <v>4</v>
      </c>
      <c r="I236" s="727">
        <v>472</v>
      </c>
      <c r="J236" s="724">
        <v>0.6243386243386243</v>
      </c>
      <c r="K236" s="724">
        <v>118</v>
      </c>
      <c r="L236" s="727">
        <v>6</v>
      </c>
      <c r="M236" s="727">
        <v>756</v>
      </c>
      <c r="N236" s="724">
        <v>1</v>
      </c>
      <c r="O236" s="724">
        <v>126</v>
      </c>
      <c r="P236" s="727">
        <v>28</v>
      </c>
      <c r="Q236" s="727">
        <v>3528</v>
      </c>
      <c r="R236" s="740">
        <v>4.666666666666667</v>
      </c>
      <c r="S236" s="728">
        <v>126</v>
      </c>
    </row>
    <row r="237" spans="1:19" ht="14.4" customHeight="1" x14ac:dyDescent="0.3">
      <c r="A237" s="723" t="s">
        <v>4869</v>
      </c>
      <c r="B237" s="724" t="s">
        <v>4870</v>
      </c>
      <c r="C237" s="724" t="s">
        <v>577</v>
      </c>
      <c r="D237" s="724" t="s">
        <v>2428</v>
      </c>
      <c r="E237" s="724" t="s">
        <v>4886</v>
      </c>
      <c r="F237" s="724" t="s">
        <v>4927</v>
      </c>
      <c r="G237" s="724" t="s">
        <v>4928</v>
      </c>
      <c r="H237" s="727"/>
      <c r="I237" s="727"/>
      <c r="J237" s="724"/>
      <c r="K237" s="724"/>
      <c r="L237" s="727">
        <v>19</v>
      </c>
      <c r="M237" s="727">
        <v>633.32999999999993</v>
      </c>
      <c r="N237" s="724">
        <v>1</v>
      </c>
      <c r="O237" s="724">
        <v>33.333157894736836</v>
      </c>
      <c r="P237" s="727">
        <v>23</v>
      </c>
      <c r="Q237" s="727">
        <v>766.66000000000008</v>
      </c>
      <c r="R237" s="740">
        <v>1.210522160642951</v>
      </c>
      <c r="S237" s="728">
        <v>33.333043478260876</v>
      </c>
    </row>
    <row r="238" spans="1:19" ht="14.4" customHeight="1" x14ac:dyDescent="0.3">
      <c r="A238" s="723" t="s">
        <v>4869</v>
      </c>
      <c r="B238" s="724" t="s">
        <v>4870</v>
      </c>
      <c r="C238" s="724" t="s">
        <v>577</v>
      </c>
      <c r="D238" s="724" t="s">
        <v>2428</v>
      </c>
      <c r="E238" s="724" t="s">
        <v>4886</v>
      </c>
      <c r="F238" s="724" t="s">
        <v>4933</v>
      </c>
      <c r="G238" s="724" t="s">
        <v>4934</v>
      </c>
      <c r="H238" s="727"/>
      <c r="I238" s="727"/>
      <c r="J238" s="724"/>
      <c r="K238" s="724"/>
      <c r="L238" s="727">
        <v>2</v>
      </c>
      <c r="M238" s="727">
        <v>74</v>
      </c>
      <c r="N238" s="724">
        <v>1</v>
      </c>
      <c r="O238" s="724">
        <v>37</v>
      </c>
      <c r="P238" s="727"/>
      <c r="Q238" s="727"/>
      <c r="R238" s="740"/>
      <c r="S238" s="728"/>
    </row>
    <row r="239" spans="1:19" ht="14.4" customHeight="1" x14ac:dyDescent="0.3">
      <c r="A239" s="723" t="s">
        <v>4869</v>
      </c>
      <c r="B239" s="724" t="s">
        <v>4870</v>
      </c>
      <c r="C239" s="724" t="s">
        <v>577</v>
      </c>
      <c r="D239" s="724" t="s">
        <v>2428</v>
      </c>
      <c r="E239" s="724" t="s">
        <v>4886</v>
      </c>
      <c r="F239" s="724" t="s">
        <v>4947</v>
      </c>
      <c r="G239" s="724" t="s">
        <v>4948</v>
      </c>
      <c r="H239" s="727"/>
      <c r="I239" s="727"/>
      <c r="J239" s="724"/>
      <c r="K239" s="724"/>
      <c r="L239" s="727">
        <v>1</v>
      </c>
      <c r="M239" s="727">
        <v>1063</v>
      </c>
      <c r="N239" s="724">
        <v>1</v>
      </c>
      <c r="O239" s="724">
        <v>1063</v>
      </c>
      <c r="P239" s="727"/>
      <c r="Q239" s="727"/>
      <c r="R239" s="740"/>
      <c r="S239" s="728"/>
    </row>
    <row r="240" spans="1:19" ht="14.4" customHeight="1" x14ac:dyDescent="0.3">
      <c r="A240" s="723" t="s">
        <v>4869</v>
      </c>
      <c r="B240" s="724" t="s">
        <v>4870</v>
      </c>
      <c r="C240" s="724" t="s">
        <v>577</v>
      </c>
      <c r="D240" s="724" t="s">
        <v>2428</v>
      </c>
      <c r="E240" s="724" t="s">
        <v>4886</v>
      </c>
      <c r="F240" s="724" t="s">
        <v>4953</v>
      </c>
      <c r="G240" s="724" t="s">
        <v>4954</v>
      </c>
      <c r="H240" s="727">
        <v>1</v>
      </c>
      <c r="I240" s="727">
        <v>114</v>
      </c>
      <c r="J240" s="724"/>
      <c r="K240" s="724">
        <v>114</v>
      </c>
      <c r="L240" s="727"/>
      <c r="M240" s="727"/>
      <c r="N240" s="724"/>
      <c r="O240" s="724"/>
      <c r="P240" s="727"/>
      <c r="Q240" s="727"/>
      <c r="R240" s="740"/>
      <c r="S240" s="728"/>
    </row>
    <row r="241" spans="1:19" ht="14.4" customHeight="1" x14ac:dyDescent="0.3">
      <c r="A241" s="723" t="s">
        <v>4869</v>
      </c>
      <c r="B241" s="724" t="s">
        <v>4870</v>
      </c>
      <c r="C241" s="724" t="s">
        <v>577</v>
      </c>
      <c r="D241" s="724" t="s">
        <v>2429</v>
      </c>
      <c r="E241" s="724" t="s">
        <v>4886</v>
      </c>
      <c r="F241" s="724" t="s">
        <v>4913</v>
      </c>
      <c r="G241" s="724" t="s">
        <v>4914</v>
      </c>
      <c r="H241" s="727"/>
      <c r="I241" s="727"/>
      <c r="J241" s="724"/>
      <c r="K241" s="724"/>
      <c r="L241" s="727">
        <v>1</v>
      </c>
      <c r="M241" s="727">
        <v>251</v>
      </c>
      <c r="N241" s="724">
        <v>1</v>
      </c>
      <c r="O241" s="724">
        <v>251</v>
      </c>
      <c r="P241" s="727">
        <v>3</v>
      </c>
      <c r="Q241" s="727">
        <v>753</v>
      </c>
      <c r="R241" s="740">
        <v>3</v>
      </c>
      <c r="S241" s="728">
        <v>251</v>
      </c>
    </row>
    <row r="242" spans="1:19" ht="14.4" customHeight="1" x14ac:dyDescent="0.3">
      <c r="A242" s="723" t="s">
        <v>4869</v>
      </c>
      <c r="B242" s="724" t="s">
        <v>4870</v>
      </c>
      <c r="C242" s="724" t="s">
        <v>577</v>
      </c>
      <c r="D242" s="724" t="s">
        <v>2429</v>
      </c>
      <c r="E242" s="724" t="s">
        <v>4886</v>
      </c>
      <c r="F242" s="724" t="s">
        <v>4915</v>
      </c>
      <c r="G242" s="724" t="s">
        <v>4916</v>
      </c>
      <c r="H242" s="727"/>
      <c r="I242" s="727"/>
      <c r="J242" s="724"/>
      <c r="K242" s="724"/>
      <c r="L242" s="727"/>
      <c r="M242" s="727"/>
      <c r="N242" s="724"/>
      <c r="O242" s="724"/>
      <c r="P242" s="727">
        <v>1</v>
      </c>
      <c r="Q242" s="727">
        <v>126</v>
      </c>
      <c r="R242" s="740"/>
      <c r="S242" s="728">
        <v>126</v>
      </c>
    </row>
    <row r="243" spans="1:19" ht="14.4" customHeight="1" x14ac:dyDescent="0.3">
      <c r="A243" s="723" t="s">
        <v>4869</v>
      </c>
      <c r="B243" s="724" t="s">
        <v>4870</v>
      </c>
      <c r="C243" s="724" t="s">
        <v>577</v>
      </c>
      <c r="D243" s="724" t="s">
        <v>2429</v>
      </c>
      <c r="E243" s="724" t="s">
        <v>4886</v>
      </c>
      <c r="F243" s="724" t="s">
        <v>4927</v>
      </c>
      <c r="G243" s="724" t="s">
        <v>4928</v>
      </c>
      <c r="H243" s="727"/>
      <c r="I243" s="727"/>
      <c r="J243" s="724"/>
      <c r="K243" s="724"/>
      <c r="L243" s="727">
        <v>1</v>
      </c>
      <c r="M243" s="727">
        <v>33.33</v>
      </c>
      <c r="N243" s="724">
        <v>1</v>
      </c>
      <c r="O243" s="724">
        <v>33.33</v>
      </c>
      <c r="P243" s="727">
        <v>4</v>
      </c>
      <c r="Q243" s="727">
        <v>133.32</v>
      </c>
      <c r="R243" s="740">
        <v>4</v>
      </c>
      <c r="S243" s="728">
        <v>33.33</v>
      </c>
    </row>
    <row r="244" spans="1:19" ht="14.4" customHeight="1" x14ac:dyDescent="0.3">
      <c r="A244" s="723" t="s">
        <v>4869</v>
      </c>
      <c r="B244" s="724" t="s">
        <v>4870</v>
      </c>
      <c r="C244" s="724" t="s">
        <v>577</v>
      </c>
      <c r="D244" s="724" t="s">
        <v>2431</v>
      </c>
      <c r="E244" s="724" t="s">
        <v>4886</v>
      </c>
      <c r="F244" s="724" t="s">
        <v>4893</v>
      </c>
      <c r="G244" s="724" t="s">
        <v>4894</v>
      </c>
      <c r="H244" s="727"/>
      <c r="I244" s="727"/>
      <c r="J244" s="724"/>
      <c r="K244" s="724"/>
      <c r="L244" s="727"/>
      <c r="M244" s="727"/>
      <c r="N244" s="724"/>
      <c r="O244" s="724"/>
      <c r="P244" s="727">
        <v>6</v>
      </c>
      <c r="Q244" s="727">
        <v>222</v>
      </c>
      <c r="R244" s="740"/>
      <c r="S244" s="728">
        <v>37</v>
      </c>
    </row>
    <row r="245" spans="1:19" ht="14.4" customHeight="1" x14ac:dyDescent="0.3">
      <c r="A245" s="723" t="s">
        <v>4869</v>
      </c>
      <c r="B245" s="724" t="s">
        <v>4870</v>
      </c>
      <c r="C245" s="724" t="s">
        <v>577</v>
      </c>
      <c r="D245" s="724" t="s">
        <v>2433</v>
      </c>
      <c r="E245" s="724" t="s">
        <v>4871</v>
      </c>
      <c r="F245" s="724" t="s">
        <v>4872</v>
      </c>
      <c r="G245" s="724" t="s">
        <v>4873</v>
      </c>
      <c r="H245" s="727"/>
      <c r="I245" s="727"/>
      <c r="J245" s="724"/>
      <c r="K245" s="724"/>
      <c r="L245" s="727">
        <v>0.4</v>
      </c>
      <c r="M245" s="727">
        <v>60.410000000000004</v>
      </c>
      <c r="N245" s="724">
        <v>1</v>
      </c>
      <c r="O245" s="724">
        <v>151.02500000000001</v>
      </c>
      <c r="P245" s="727">
        <v>0.30000000000000004</v>
      </c>
      <c r="Q245" s="727">
        <v>45.3</v>
      </c>
      <c r="R245" s="740">
        <v>0.74987584836947518</v>
      </c>
      <c r="S245" s="728">
        <v>150.99999999999997</v>
      </c>
    </row>
    <row r="246" spans="1:19" ht="14.4" customHeight="1" x14ac:dyDescent="0.3">
      <c r="A246" s="723" t="s">
        <v>4869</v>
      </c>
      <c r="B246" s="724" t="s">
        <v>4870</v>
      </c>
      <c r="C246" s="724" t="s">
        <v>577</v>
      </c>
      <c r="D246" s="724" t="s">
        <v>2433</v>
      </c>
      <c r="E246" s="724" t="s">
        <v>4886</v>
      </c>
      <c r="F246" s="724" t="s">
        <v>4891</v>
      </c>
      <c r="G246" s="724" t="s">
        <v>4892</v>
      </c>
      <c r="H246" s="727"/>
      <c r="I246" s="727"/>
      <c r="J246" s="724"/>
      <c r="K246" s="724"/>
      <c r="L246" s="727">
        <v>128</v>
      </c>
      <c r="M246" s="727">
        <v>10624</v>
      </c>
      <c r="N246" s="724">
        <v>1</v>
      </c>
      <c r="O246" s="724">
        <v>83</v>
      </c>
      <c r="P246" s="727">
        <v>66</v>
      </c>
      <c r="Q246" s="727">
        <v>5478</v>
      </c>
      <c r="R246" s="740">
        <v>0.515625</v>
      </c>
      <c r="S246" s="728">
        <v>83</v>
      </c>
    </row>
    <row r="247" spans="1:19" ht="14.4" customHeight="1" x14ac:dyDescent="0.3">
      <c r="A247" s="723" t="s">
        <v>4869</v>
      </c>
      <c r="B247" s="724" t="s">
        <v>4870</v>
      </c>
      <c r="C247" s="724" t="s">
        <v>577</v>
      </c>
      <c r="D247" s="724" t="s">
        <v>2433</v>
      </c>
      <c r="E247" s="724" t="s">
        <v>4886</v>
      </c>
      <c r="F247" s="724" t="s">
        <v>4893</v>
      </c>
      <c r="G247" s="724" t="s">
        <v>4894</v>
      </c>
      <c r="H247" s="727"/>
      <c r="I247" s="727"/>
      <c r="J247" s="724"/>
      <c r="K247" s="724"/>
      <c r="L247" s="727">
        <v>7</v>
      </c>
      <c r="M247" s="727">
        <v>259</v>
      </c>
      <c r="N247" s="724">
        <v>1</v>
      </c>
      <c r="O247" s="724">
        <v>37</v>
      </c>
      <c r="P247" s="727">
        <v>28</v>
      </c>
      <c r="Q247" s="727">
        <v>1036</v>
      </c>
      <c r="R247" s="740">
        <v>4</v>
      </c>
      <c r="S247" s="728">
        <v>37</v>
      </c>
    </row>
    <row r="248" spans="1:19" ht="14.4" customHeight="1" x14ac:dyDescent="0.3">
      <c r="A248" s="723" t="s">
        <v>4869</v>
      </c>
      <c r="B248" s="724" t="s">
        <v>4870</v>
      </c>
      <c r="C248" s="724" t="s">
        <v>577</v>
      </c>
      <c r="D248" s="724" t="s">
        <v>2433</v>
      </c>
      <c r="E248" s="724" t="s">
        <v>4886</v>
      </c>
      <c r="F248" s="724" t="s">
        <v>4895</v>
      </c>
      <c r="G248" s="724" t="s">
        <v>4896</v>
      </c>
      <c r="H248" s="727"/>
      <c r="I248" s="727"/>
      <c r="J248" s="724"/>
      <c r="K248" s="724"/>
      <c r="L248" s="727">
        <v>1</v>
      </c>
      <c r="M248" s="727">
        <v>10</v>
      </c>
      <c r="N248" s="724">
        <v>1</v>
      </c>
      <c r="O248" s="724">
        <v>10</v>
      </c>
      <c r="P248" s="727"/>
      <c r="Q248" s="727"/>
      <c r="R248" s="740"/>
      <c r="S248" s="728"/>
    </row>
    <row r="249" spans="1:19" ht="14.4" customHeight="1" x14ac:dyDescent="0.3">
      <c r="A249" s="723" t="s">
        <v>4869</v>
      </c>
      <c r="B249" s="724" t="s">
        <v>4870</v>
      </c>
      <c r="C249" s="724" t="s">
        <v>577</v>
      </c>
      <c r="D249" s="724" t="s">
        <v>2433</v>
      </c>
      <c r="E249" s="724" t="s">
        <v>4886</v>
      </c>
      <c r="F249" s="724" t="s">
        <v>4913</v>
      </c>
      <c r="G249" s="724" t="s">
        <v>4914</v>
      </c>
      <c r="H249" s="727"/>
      <c r="I249" s="727"/>
      <c r="J249" s="724"/>
      <c r="K249" s="724"/>
      <c r="L249" s="727">
        <v>24</v>
      </c>
      <c r="M249" s="727">
        <v>6024</v>
      </c>
      <c r="N249" s="724">
        <v>1</v>
      </c>
      <c r="O249" s="724">
        <v>251</v>
      </c>
      <c r="P249" s="727">
        <v>20</v>
      </c>
      <c r="Q249" s="727">
        <v>5020</v>
      </c>
      <c r="R249" s="740">
        <v>0.83333333333333337</v>
      </c>
      <c r="S249" s="728">
        <v>251</v>
      </c>
    </row>
    <row r="250" spans="1:19" ht="14.4" customHeight="1" x14ac:dyDescent="0.3">
      <c r="A250" s="723" t="s">
        <v>4869</v>
      </c>
      <c r="B250" s="724" t="s">
        <v>4870</v>
      </c>
      <c r="C250" s="724" t="s">
        <v>577</v>
      </c>
      <c r="D250" s="724" t="s">
        <v>2433</v>
      </c>
      <c r="E250" s="724" t="s">
        <v>4886</v>
      </c>
      <c r="F250" s="724" t="s">
        <v>4915</v>
      </c>
      <c r="G250" s="724" t="s">
        <v>4916</v>
      </c>
      <c r="H250" s="727"/>
      <c r="I250" s="727"/>
      <c r="J250" s="724"/>
      <c r="K250" s="724"/>
      <c r="L250" s="727">
        <v>69</v>
      </c>
      <c r="M250" s="727">
        <v>8694</v>
      </c>
      <c r="N250" s="724">
        <v>1</v>
      </c>
      <c r="O250" s="724">
        <v>126</v>
      </c>
      <c r="P250" s="727">
        <v>101</v>
      </c>
      <c r="Q250" s="727">
        <v>12726</v>
      </c>
      <c r="R250" s="740">
        <v>1.463768115942029</v>
      </c>
      <c r="S250" s="728">
        <v>126</v>
      </c>
    </row>
    <row r="251" spans="1:19" ht="14.4" customHeight="1" x14ac:dyDescent="0.3">
      <c r="A251" s="723" t="s">
        <v>4869</v>
      </c>
      <c r="B251" s="724" t="s">
        <v>4870</v>
      </c>
      <c r="C251" s="724" t="s">
        <v>577</v>
      </c>
      <c r="D251" s="724" t="s">
        <v>2433</v>
      </c>
      <c r="E251" s="724" t="s">
        <v>4886</v>
      </c>
      <c r="F251" s="724" t="s">
        <v>4927</v>
      </c>
      <c r="G251" s="724" t="s">
        <v>4928</v>
      </c>
      <c r="H251" s="727"/>
      <c r="I251" s="727"/>
      <c r="J251" s="724"/>
      <c r="K251" s="724"/>
      <c r="L251" s="727">
        <v>64</v>
      </c>
      <c r="M251" s="727">
        <v>2133.34</v>
      </c>
      <c r="N251" s="724">
        <v>1</v>
      </c>
      <c r="O251" s="724">
        <v>33.333437500000002</v>
      </c>
      <c r="P251" s="727">
        <v>119</v>
      </c>
      <c r="Q251" s="727">
        <v>3966.67</v>
      </c>
      <c r="R251" s="740">
        <v>1.8593707519664</v>
      </c>
      <c r="S251" s="728">
        <v>33.333361344537813</v>
      </c>
    </row>
    <row r="252" spans="1:19" ht="14.4" customHeight="1" x14ac:dyDescent="0.3">
      <c r="A252" s="723" t="s">
        <v>4869</v>
      </c>
      <c r="B252" s="724" t="s">
        <v>4870</v>
      </c>
      <c r="C252" s="724" t="s">
        <v>577</v>
      </c>
      <c r="D252" s="724" t="s">
        <v>2433</v>
      </c>
      <c r="E252" s="724" t="s">
        <v>4886</v>
      </c>
      <c r="F252" s="724" t="s">
        <v>4933</v>
      </c>
      <c r="G252" s="724" t="s">
        <v>4934</v>
      </c>
      <c r="H252" s="727"/>
      <c r="I252" s="727"/>
      <c r="J252" s="724"/>
      <c r="K252" s="724"/>
      <c r="L252" s="727">
        <v>2</v>
      </c>
      <c r="M252" s="727">
        <v>74</v>
      </c>
      <c r="N252" s="724">
        <v>1</v>
      </c>
      <c r="O252" s="724">
        <v>37</v>
      </c>
      <c r="P252" s="727">
        <v>9</v>
      </c>
      <c r="Q252" s="727">
        <v>333</v>
      </c>
      <c r="R252" s="740">
        <v>4.5</v>
      </c>
      <c r="S252" s="728">
        <v>37</v>
      </c>
    </row>
    <row r="253" spans="1:19" ht="14.4" customHeight="1" x14ac:dyDescent="0.3">
      <c r="A253" s="723" t="s">
        <v>4869</v>
      </c>
      <c r="B253" s="724" t="s">
        <v>4870</v>
      </c>
      <c r="C253" s="724" t="s">
        <v>577</v>
      </c>
      <c r="D253" s="724" t="s">
        <v>2433</v>
      </c>
      <c r="E253" s="724" t="s">
        <v>4886</v>
      </c>
      <c r="F253" s="724" t="s">
        <v>4935</v>
      </c>
      <c r="G253" s="724" t="s">
        <v>4936</v>
      </c>
      <c r="H253" s="727"/>
      <c r="I253" s="727"/>
      <c r="J253" s="724"/>
      <c r="K253" s="724"/>
      <c r="L253" s="727">
        <v>4</v>
      </c>
      <c r="M253" s="727">
        <v>344</v>
      </c>
      <c r="N253" s="724">
        <v>1</v>
      </c>
      <c r="O253" s="724">
        <v>86</v>
      </c>
      <c r="P253" s="727">
        <v>3</v>
      </c>
      <c r="Q253" s="727">
        <v>258</v>
      </c>
      <c r="R253" s="740">
        <v>0.75</v>
      </c>
      <c r="S253" s="728">
        <v>86</v>
      </c>
    </row>
    <row r="254" spans="1:19" ht="14.4" customHeight="1" x14ac:dyDescent="0.3">
      <c r="A254" s="723" t="s">
        <v>4869</v>
      </c>
      <c r="B254" s="724" t="s">
        <v>4870</v>
      </c>
      <c r="C254" s="724" t="s">
        <v>577</v>
      </c>
      <c r="D254" s="724" t="s">
        <v>2433</v>
      </c>
      <c r="E254" s="724" t="s">
        <v>4886</v>
      </c>
      <c r="F254" s="724" t="s">
        <v>4947</v>
      </c>
      <c r="G254" s="724" t="s">
        <v>4948</v>
      </c>
      <c r="H254" s="727"/>
      <c r="I254" s="727"/>
      <c r="J254" s="724"/>
      <c r="K254" s="724"/>
      <c r="L254" s="727">
        <v>1</v>
      </c>
      <c r="M254" s="727">
        <v>1063</v>
      </c>
      <c r="N254" s="724">
        <v>1</v>
      </c>
      <c r="O254" s="724">
        <v>1063</v>
      </c>
      <c r="P254" s="727"/>
      <c r="Q254" s="727"/>
      <c r="R254" s="740"/>
      <c r="S254" s="728"/>
    </row>
    <row r="255" spans="1:19" ht="14.4" customHeight="1" x14ac:dyDescent="0.3">
      <c r="A255" s="723" t="s">
        <v>4869</v>
      </c>
      <c r="B255" s="724" t="s">
        <v>4870</v>
      </c>
      <c r="C255" s="724" t="s">
        <v>577</v>
      </c>
      <c r="D255" s="724" t="s">
        <v>2433</v>
      </c>
      <c r="E255" s="724" t="s">
        <v>4886</v>
      </c>
      <c r="F255" s="724" t="s">
        <v>4951</v>
      </c>
      <c r="G255" s="724" t="s">
        <v>4952</v>
      </c>
      <c r="H255" s="727"/>
      <c r="I255" s="727"/>
      <c r="J255" s="724"/>
      <c r="K255" s="724"/>
      <c r="L255" s="727">
        <v>5</v>
      </c>
      <c r="M255" s="727">
        <v>295</v>
      </c>
      <c r="N255" s="724">
        <v>1</v>
      </c>
      <c r="O255" s="724">
        <v>59</v>
      </c>
      <c r="P255" s="727">
        <v>1</v>
      </c>
      <c r="Q255" s="727">
        <v>59</v>
      </c>
      <c r="R255" s="740">
        <v>0.2</v>
      </c>
      <c r="S255" s="728">
        <v>59</v>
      </c>
    </row>
    <row r="256" spans="1:19" ht="14.4" customHeight="1" x14ac:dyDescent="0.3">
      <c r="A256" s="723" t="s">
        <v>4869</v>
      </c>
      <c r="B256" s="724" t="s">
        <v>4870</v>
      </c>
      <c r="C256" s="724" t="s">
        <v>577</v>
      </c>
      <c r="D256" s="724" t="s">
        <v>2433</v>
      </c>
      <c r="E256" s="724" t="s">
        <v>4886</v>
      </c>
      <c r="F256" s="724" t="s">
        <v>4957</v>
      </c>
      <c r="G256" s="724" t="s">
        <v>4958</v>
      </c>
      <c r="H256" s="727"/>
      <c r="I256" s="727"/>
      <c r="J256" s="724"/>
      <c r="K256" s="724"/>
      <c r="L256" s="727">
        <v>2</v>
      </c>
      <c r="M256" s="727">
        <v>366</v>
      </c>
      <c r="N256" s="724">
        <v>1</v>
      </c>
      <c r="O256" s="724">
        <v>183</v>
      </c>
      <c r="P256" s="727">
        <v>1</v>
      </c>
      <c r="Q256" s="727">
        <v>183</v>
      </c>
      <c r="R256" s="740">
        <v>0.5</v>
      </c>
      <c r="S256" s="728">
        <v>183</v>
      </c>
    </row>
    <row r="257" spans="1:19" ht="14.4" customHeight="1" x14ac:dyDescent="0.3">
      <c r="A257" s="723" t="s">
        <v>4869</v>
      </c>
      <c r="B257" s="724" t="s">
        <v>4870</v>
      </c>
      <c r="C257" s="724" t="s">
        <v>577</v>
      </c>
      <c r="D257" s="724" t="s">
        <v>2433</v>
      </c>
      <c r="E257" s="724" t="s">
        <v>4886</v>
      </c>
      <c r="F257" s="724" t="s">
        <v>4967</v>
      </c>
      <c r="G257" s="724" t="s">
        <v>4968</v>
      </c>
      <c r="H257" s="727"/>
      <c r="I257" s="727"/>
      <c r="J257" s="724"/>
      <c r="K257" s="724"/>
      <c r="L257" s="727">
        <v>2</v>
      </c>
      <c r="M257" s="727">
        <v>240</v>
      </c>
      <c r="N257" s="724">
        <v>1</v>
      </c>
      <c r="O257" s="724">
        <v>120</v>
      </c>
      <c r="P257" s="727">
        <v>2</v>
      </c>
      <c r="Q257" s="727">
        <v>240</v>
      </c>
      <c r="R257" s="740">
        <v>1</v>
      </c>
      <c r="S257" s="728">
        <v>120</v>
      </c>
    </row>
    <row r="258" spans="1:19" ht="14.4" customHeight="1" x14ac:dyDescent="0.3">
      <c r="A258" s="723" t="s">
        <v>4869</v>
      </c>
      <c r="B258" s="724" t="s">
        <v>4870</v>
      </c>
      <c r="C258" s="724" t="s">
        <v>577</v>
      </c>
      <c r="D258" s="724" t="s">
        <v>2433</v>
      </c>
      <c r="E258" s="724" t="s">
        <v>4886</v>
      </c>
      <c r="F258" s="724" t="s">
        <v>4969</v>
      </c>
      <c r="G258" s="724" t="s">
        <v>4970</v>
      </c>
      <c r="H258" s="727"/>
      <c r="I258" s="727"/>
      <c r="J258" s="724"/>
      <c r="K258" s="724"/>
      <c r="L258" s="727">
        <v>1</v>
      </c>
      <c r="M258" s="727">
        <v>948</v>
      </c>
      <c r="N258" s="724">
        <v>1</v>
      </c>
      <c r="O258" s="724">
        <v>948</v>
      </c>
      <c r="P258" s="727"/>
      <c r="Q258" s="727"/>
      <c r="R258" s="740"/>
      <c r="S258" s="728"/>
    </row>
    <row r="259" spans="1:19" ht="14.4" customHeight="1" x14ac:dyDescent="0.3">
      <c r="A259" s="723" t="s">
        <v>4869</v>
      </c>
      <c r="B259" s="724" t="s">
        <v>4870</v>
      </c>
      <c r="C259" s="724" t="s">
        <v>577</v>
      </c>
      <c r="D259" s="724" t="s">
        <v>4863</v>
      </c>
      <c r="E259" s="724" t="s">
        <v>4871</v>
      </c>
      <c r="F259" s="724" t="s">
        <v>4872</v>
      </c>
      <c r="G259" s="724" t="s">
        <v>4873</v>
      </c>
      <c r="H259" s="727"/>
      <c r="I259" s="727"/>
      <c r="J259" s="724"/>
      <c r="K259" s="724"/>
      <c r="L259" s="727">
        <v>0.1</v>
      </c>
      <c r="M259" s="727">
        <v>15.1</v>
      </c>
      <c r="N259" s="724">
        <v>1</v>
      </c>
      <c r="O259" s="724">
        <v>151</v>
      </c>
      <c r="P259" s="727">
        <v>0.1</v>
      </c>
      <c r="Q259" s="727">
        <v>15.1</v>
      </c>
      <c r="R259" s="740">
        <v>1</v>
      </c>
      <c r="S259" s="728">
        <v>151</v>
      </c>
    </row>
    <row r="260" spans="1:19" ht="14.4" customHeight="1" x14ac:dyDescent="0.3">
      <c r="A260" s="723" t="s">
        <v>4869</v>
      </c>
      <c r="B260" s="724" t="s">
        <v>4870</v>
      </c>
      <c r="C260" s="724" t="s">
        <v>577</v>
      </c>
      <c r="D260" s="724" t="s">
        <v>4863</v>
      </c>
      <c r="E260" s="724" t="s">
        <v>4886</v>
      </c>
      <c r="F260" s="724" t="s">
        <v>4891</v>
      </c>
      <c r="G260" s="724" t="s">
        <v>4892</v>
      </c>
      <c r="H260" s="727">
        <v>1</v>
      </c>
      <c r="I260" s="727">
        <v>81</v>
      </c>
      <c r="J260" s="724"/>
      <c r="K260" s="724">
        <v>81</v>
      </c>
      <c r="L260" s="727"/>
      <c r="M260" s="727"/>
      <c r="N260" s="724"/>
      <c r="O260" s="724"/>
      <c r="P260" s="727"/>
      <c r="Q260" s="727"/>
      <c r="R260" s="740"/>
      <c r="S260" s="728"/>
    </row>
    <row r="261" spans="1:19" ht="14.4" customHeight="1" x14ac:dyDescent="0.3">
      <c r="A261" s="723" t="s">
        <v>4869</v>
      </c>
      <c r="B261" s="724" t="s">
        <v>4870</v>
      </c>
      <c r="C261" s="724" t="s">
        <v>577</v>
      </c>
      <c r="D261" s="724" t="s">
        <v>4863</v>
      </c>
      <c r="E261" s="724" t="s">
        <v>4886</v>
      </c>
      <c r="F261" s="724" t="s">
        <v>4893</v>
      </c>
      <c r="G261" s="724" t="s">
        <v>4894</v>
      </c>
      <c r="H261" s="727">
        <v>2</v>
      </c>
      <c r="I261" s="727">
        <v>70</v>
      </c>
      <c r="J261" s="724"/>
      <c r="K261" s="724">
        <v>35</v>
      </c>
      <c r="L261" s="727"/>
      <c r="M261" s="727"/>
      <c r="N261" s="724"/>
      <c r="O261" s="724"/>
      <c r="P261" s="727"/>
      <c r="Q261" s="727"/>
      <c r="R261" s="740"/>
      <c r="S261" s="728"/>
    </row>
    <row r="262" spans="1:19" ht="14.4" customHeight="1" x14ac:dyDescent="0.3">
      <c r="A262" s="723" t="s">
        <v>4869</v>
      </c>
      <c r="B262" s="724" t="s">
        <v>4870</v>
      </c>
      <c r="C262" s="724" t="s">
        <v>577</v>
      </c>
      <c r="D262" s="724" t="s">
        <v>4863</v>
      </c>
      <c r="E262" s="724" t="s">
        <v>4886</v>
      </c>
      <c r="F262" s="724" t="s">
        <v>4913</v>
      </c>
      <c r="G262" s="724" t="s">
        <v>4914</v>
      </c>
      <c r="H262" s="727">
        <v>2</v>
      </c>
      <c r="I262" s="727">
        <v>470</v>
      </c>
      <c r="J262" s="724">
        <v>1.8725099601593624</v>
      </c>
      <c r="K262" s="724">
        <v>235</v>
      </c>
      <c r="L262" s="727">
        <v>1</v>
      </c>
      <c r="M262" s="727">
        <v>251</v>
      </c>
      <c r="N262" s="724">
        <v>1</v>
      </c>
      <c r="O262" s="724">
        <v>251</v>
      </c>
      <c r="P262" s="727">
        <v>2</v>
      </c>
      <c r="Q262" s="727">
        <v>502</v>
      </c>
      <c r="R262" s="740">
        <v>2</v>
      </c>
      <c r="S262" s="728">
        <v>251</v>
      </c>
    </row>
    <row r="263" spans="1:19" ht="14.4" customHeight="1" x14ac:dyDescent="0.3">
      <c r="A263" s="723" t="s">
        <v>4869</v>
      </c>
      <c r="B263" s="724" t="s">
        <v>4870</v>
      </c>
      <c r="C263" s="724" t="s">
        <v>577</v>
      </c>
      <c r="D263" s="724" t="s">
        <v>4863</v>
      </c>
      <c r="E263" s="724" t="s">
        <v>4886</v>
      </c>
      <c r="F263" s="724" t="s">
        <v>4915</v>
      </c>
      <c r="G263" s="724" t="s">
        <v>4916</v>
      </c>
      <c r="H263" s="727">
        <v>3</v>
      </c>
      <c r="I263" s="727">
        <v>354</v>
      </c>
      <c r="J263" s="724">
        <v>2.8095238095238093</v>
      </c>
      <c r="K263" s="724">
        <v>118</v>
      </c>
      <c r="L263" s="727">
        <v>1</v>
      </c>
      <c r="M263" s="727">
        <v>126</v>
      </c>
      <c r="N263" s="724">
        <v>1</v>
      </c>
      <c r="O263" s="724">
        <v>126</v>
      </c>
      <c r="P263" s="727">
        <v>1</v>
      </c>
      <c r="Q263" s="727">
        <v>126</v>
      </c>
      <c r="R263" s="740">
        <v>1</v>
      </c>
      <c r="S263" s="728">
        <v>126</v>
      </c>
    </row>
    <row r="264" spans="1:19" ht="14.4" customHeight="1" x14ac:dyDescent="0.3">
      <c r="A264" s="723" t="s">
        <v>4869</v>
      </c>
      <c r="B264" s="724" t="s">
        <v>4870</v>
      </c>
      <c r="C264" s="724" t="s">
        <v>577</v>
      </c>
      <c r="D264" s="724" t="s">
        <v>4863</v>
      </c>
      <c r="E264" s="724" t="s">
        <v>4886</v>
      </c>
      <c r="F264" s="724" t="s">
        <v>4923</v>
      </c>
      <c r="G264" s="724" t="s">
        <v>4924</v>
      </c>
      <c r="H264" s="727"/>
      <c r="I264" s="727"/>
      <c r="J264" s="724"/>
      <c r="K264" s="724"/>
      <c r="L264" s="727">
        <v>1</v>
      </c>
      <c r="M264" s="727">
        <v>679</v>
      </c>
      <c r="N264" s="724">
        <v>1</v>
      </c>
      <c r="O264" s="724">
        <v>679</v>
      </c>
      <c r="P264" s="727">
        <v>1</v>
      </c>
      <c r="Q264" s="727">
        <v>679</v>
      </c>
      <c r="R264" s="740">
        <v>1</v>
      </c>
      <c r="S264" s="728">
        <v>679</v>
      </c>
    </row>
    <row r="265" spans="1:19" ht="14.4" customHeight="1" x14ac:dyDescent="0.3">
      <c r="A265" s="723" t="s">
        <v>4869</v>
      </c>
      <c r="B265" s="724" t="s">
        <v>4870</v>
      </c>
      <c r="C265" s="724" t="s">
        <v>577</v>
      </c>
      <c r="D265" s="724" t="s">
        <v>4863</v>
      </c>
      <c r="E265" s="724" t="s">
        <v>4886</v>
      </c>
      <c r="F265" s="724" t="s">
        <v>4927</v>
      </c>
      <c r="G265" s="724" t="s">
        <v>4928</v>
      </c>
      <c r="H265" s="727"/>
      <c r="I265" s="727"/>
      <c r="J265" s="724"/>
      <c r="K265" s="724"/>
      <c r="L265" s="727">
        <v>1</v>
      </c>
      <c r="M265" s="727">
        <v>33.33</v>
      </c>
      <c r="N265" s="724">
        <v>1</v>
      </c>
      <c r="O265" s="724">
        <v>33.33</v>
      </c>
      <c r="P265" s="727">
        <v>1</v>
      </c>
      <c r="Q265" s="727">
        <v>33.33</v>
      </c>
      <c r="R265" s="740">
        <v>1</v>
      </c>
      <c r="S265" s="728">
        <v>33.33</v>
      </c>
    </row>
    <row r="266" spans="1:19" ht="14.4" customHeight="1" x14ac:dyDescent="0.3">
      <c r="A266" s="723" t="s">
        <v>4869</v>
      </c>
      <c r="B266" s="724" t="s">
        <v>4870</v>
      </c>
      <c r="C266" s="724" t="s">
        <v>577</v>
      </c>
      <c r="D266" s="724" t="s">
        <v>4863</v>
      </c>
      <c r="E266" s="724" t="s">
        <v>4886</v>
      </c>
      <c r="F266" s="724" t="s">
        <v>4935</v>
      </c>
      <c r="G266" s="724" t="s">
        <v>4936</v>
      </c>
      <c r="H266" s="727"/>
      <c r="I266" s="727"/>
      <c r="J266" s="724"/>
      <c r="K266" s="724"/>
      <c r="L266" s="727">
        <v>1</v>
      </c>
      <c r="M266" s="727">
        <v>86</v>
      </c>
      <c r="N266" s="724">
        <v>1</v>
      </c>
      <c r="O266" s="724">
        <v>86</v>
      </c>
      <c r="P266" s="727">
        <v>1</v>
      </c>
      <c r="Q266" s="727">
        <v>86</v>
      </c>
      <c r="R266" s="740">
        <v>1</v>
      </c>
      <c r="S266" s="728">
        <v>86</v>
      </c>
    </row>
    <row r="267" spans="1:19" ht="14.4" customHeight="1" x14ac:dyDescent="0.3">
      <c r="A267" s="723" t="s">
        <v>4869</v>
      </c>
      <c r="B267" s="724" t="s">
        <v>4870</v>
      </c>
      <c r="C267" s="724" t="s">
        <v>577</v>
      </c>
      <c r="D267" s="724" t="s">
        <v>4863</v>
      </c>
      <c r="E267" s="724" t="s">
        <v>4886</v>
      </c>
      <c r="F267" s="724" t="s">
        <v>4967</v>
      </c>
      <c r="G267" s="724" t="s">
        <v>4968</v>
      </c>
      <c r="H267" s="727"/>
      <c r="I267" s="727"/>
      <c r="J267" s="724"/>
      <c r="K267" s="724"/>
      <c r="L267" s="727">
        <v>1</v>
      </c>
      <c r="M267" s="727">
        <v>120</v>
      </c>
      <c r="N267" s="724">
        <v>1</v>
      </c>
      <c r="O267" s="724">
        <v>120</v>
      </c>
      <c r="P267" s="727"/>
      <c r="Q267" s="727"/>
      <c r="R267" s="740"/>
      <c r="S267" s="728"/>
    </row>
    <row r="268" spans="1:19" ht="14.4" customHeight="1" x14ac:dyDescent="0.3">
      <c r="A268" s="723" t="s">
        <v>4869</v>
      </c>
      <c r="B268" s="724" t="s">
        <v>4870</v>
      </c>
      <c r="C268" s="724" t="s">
        <v>577</v>
      </c>
      <c r="D268" s="724" t="s">
        <v>2434</v>
      </c>
      <c r="E268" s="724" t="s">
        <v>4871</v>
      </c>
      <c r="F268" s="724" t="s">
        <v>4872</v>
      </c>
      <c r="G268" s="724" t="s">
        <v>4873</v>
      </c>
      <c r="H268" s="727"/>
      <c r="I268" s="727"/>
      <c r="J268" s="724"/>
      <c r="K268" s="724"/>
      <c r="L268" s="727">
        <v>0.2</v>
      </c>
      <c r="M268" s="727">
        <v>30.2</v>
      </c>
      <c r="N268" s="724">
        <v>1</v>
      </c>
      <c r="O268" s="724">
        <v>151</v>
      </c>
      <c r="P268" s="727">
        <v>0.1</v>
      </c>
      <c r="Q268" s="727">
        <v>15.1</v>
      </c>
      <c r="R268" s="740">
        <v>0.5</v>
      </c>
      <c r="S268" s="728">
        <v>151</v>
      </c>
    </row>
    <row r="269" spans="1:19" ht="14.4" customHeight="1" x14ac:dyDescent="0.3">
      <c r="A269" s="723" t="s">
        <v>4869</v>
      </c>
      <c r="B269" s="724" t="s">
        <v>4870</v>
      </c>
      <c r="C269" s="724" t="s">
        <v>577</v>
      </c>
      <c r="D269" s="724" t="s">
        <v>2434</v>
      </c>
      <c r="E269" s="724" t="s">
        <v>4883</v>
      </c>
      <c r="F269" s="724" t="s">
        <v>4884</v>
      </c>
      <c r="G269" s="724" t="s">
        <v>4885</v>
      </c>
      <c r="H269" s="727"/>
      <c r="I269" s="727"/>
      <c r="J269" s="724"/>
      <c r="K269" s="724"/>
      <c r="L269" s="727">
        <v>6</v>
      </c>
      <c r="M269" s="727">
        <v>976.8</v>
      </c>
      <c r="N269" s="724">
        <v>1</v>
      </c>
      <c r="O269" s="724">
        <v>162.79999999999998</v>
      </c>
      <c r="P269" s="727">
        <v>3</v>
      </c>
      <c r="Q269" s="727">
        <v>488.40000000000003</v>
      </c>
      <c r="R269" s="740">
        <v>0.50000000000000011</v>
      </c>
      <c r="S269" s="728">
        <v>162.80000000000001</v>
      </c>
    </row>
    <row r="270" spans="1:19" ht="14.4" customHeight="1" x14ac:dyDescent="0.3">
      <c r="A270" s="723" t="s">
        <v>4869</v>
      </c>
      <c r="B270" s="724" t="s">
        <v>4870</v>
      </c>
      <c r="C270" s="724" t="s">
        <v>577</v>
      </c>
      <c r="D270" s="724" t="s">
        <v>2434</v>
      </c>
      <c r="E270" s="724" t="s">
        <v>4886</v>
      </c>
      <c r="F270" s="724" t="s">
        <v>4891</v>
      </c>
      <c r="G270" s="724" t="s">
        <v>4892</v>
      </c>
      <c r="H270" s="727">
        <v>25</v>
      </c>
      <c r="I270" s="727">
        <v>2025</v>
      </c>
      <c r="J270" s="724">
        <v>12.198795180722891</v>
      </c>
      <c r="K270" s="724">
        <v>81</v>
      </c>
      <c r="L270" s="727">
        <v>2</v>
      </c>
      <c r="M270" s="727">
        <v>166</v>
      </c>
      <c r="N270" s="724">
        <v>1</v>
      </c>
      <c r="O270" s="724">
        <v>83</v>
      </c>
      <c r="P270" s="727">
        <v>5</v>
      </c>
      <c r="Q270" s="727">
        <v>415</v>
      </c>
      <c r="R270" s="740">
        <v>2.5</v>
      </c>
      <c r="S270" s="728">
        <v>83</v>
      </c>
    </row>
    <row r="271" spans="1:19" ht="14.4" customHeight="1" x14ac:dyDescent="0.3">
      <c r="A271" s="723" t="s">
        <v>4869</v>
      </c>
      <c r="B271" s="724" t="s">
        <v>4870</v>
      </c>
      <c r="C271" s="724" t="s">
        <v>577</v>
      </c>
      <c r="D271" s="724" t="s">
        <v>2434</v>
      </c>
      <c r="E271" s="724" t="s">
        <v>4886</v>
      </c>
      <c r="F271" s="724" t="s">
        <v>4893</v>
      </c>
      <c r="G271" s="724" t="s">
        <v>4894</v>
      </c>
      <c r="H271" s="727">
        <v>80</v>
      </c>
      <c r="I271" s="727">
        <v>2800</v>
      </c>
      <c r="J271" s="724">
        <v>3.1531531531531534</v>
      </c>
      <c r="K271" s="724">
        <v>35</v>
      </c>
      <c r="L271" s="727">
        <v>24</v>
      </c>
      <c r="M271" s="727">
        <v>888</v>
      </c>
      <c r="N271" s="724">
        <v>1</v>
      </c>
      <c r="O271" s="724">
        <v>37</v>
      </c>
      <c r="P271" s="727">
        <v>25</v>
      </c>
      <c r="Q271" s="727">
        <v>925</v>
      </c>
      <c r="R271" s="740">
        <v>1.0416666666666667</v>
      </c>
      <c r="S271" s="728">
        <v>37</v>
      </c>
    </row>
    <row r="272" spans="1:19" ht="14.4" customHeight="1" x14ac:dyDescent="0.3">
      <c r="A272" s="723" t="s">
        <v>4869</v>
      </c>
      <c r="B272" s="724" t="s">
        <v>4870</v>
      </c>
      <c r="C272" s="724" t="s">
        <v>577</v>
      </c>
      <c r="D272" s="724" t="s">
        <v>2434</v>
      </c>
      <c r="E272" s="724" t="s">
        <v>4886</v>
      </c>
      <c r="F272" s="724" t="s">
        <v>4895</v>
      </c>
      <c r="G272" s="724" t="s">
        <v>4896</v>
      </c>
      <c r="H272" s="727"/>
      <c r="I272" s="727"/>
      <c r="J272" s="724"/>
      <c r="K272" s="724"/>
      <c r="L272" s="727">
        <v>3</v>
      </c>
      <c r="M272" s="727">
        <v>30</v>
      </c>
      <c r="N272" s="724">
        <v>1</v>
      </c>
      <c r="O272" s="724">
        <v>10</v>
      </c>
      <c r="P272" s="727">
        <v>2</v>
      </c>
      <c r="Q272" s="727">
        <v>20</v>
      </c>
      <c r="R272" s="740">
        <v>0.66666666666666663</v>
      </c>
      <c r="S272" s="728">
        <v>10</v>
      </c>
    </row>
    <row r="273" spans="1:19" ht="14.4" customHeight="1" x14ac:dyDescent="0.3">
      <c r="A273" s="723" t="s">
        <v>4869</v>
      </c>
      <c r="B273" s="724" t="s">
        <v>4870</v>
      </c>
      <c r="C273" s="724" t="s">
        <v>577</v>
      </c>
      <c r="D273" s="724" t="s">
        <v>2434</v>
      </c>
      <c r="E273" s="724" t="s">
        <v>4886</v>
      </c>
      <c r="F273" s="724" t="s">
        <v>4905</v>
      </c>
      <c r="G273" s="724" t="s">
        <v>4906</v>
      </c>
      <c r="H273" s="727"/>
      <c r="I273" s="727"/>
      <c r="J273" s="724"/>
      <c r="K273" s="724"/>
      <c r="L273" s="727">
        <v>1</v>
      </c>
      <c r="M273" s="727">
        <v>392</v>
      </c>
      <c r="N273" s="724">
        <v>1</v>
      </c>
      <c r="O273" s="724">
        <v>392</v>
      </c>
      <c r="P273" s="727"/>
      <c r="Q273" s="727"/>
      <c r="R273" s="740"/>
      <c r="S273" s="728"/>
    </row>
    <row r="274" spans="1:19" ht="14.4" customHeight="1" x14ac:dyDescent="0.3">
      <c r="A274" s="723" t="s">
        <v>4869</v>
      </c>
      <c r="B274" s="724" t="s">
        <v>4870</v>
      </c>
      <c r="C274" s="724" t="s">
        <v>577</v>
      </c>
      <c r="D274" s="724" t="s">
        <v>2434</v>
      </c>
      <c r="E274" s="724" t="s">
        <v>4886</v>
      </c>
      <c r="F274" s="724" t="s">
        <v>4913</v>
      </c>
      <c r="G274" s="724" t="s">
        <v>4914</v>
      </c>
      <c r="H274" s="727">
        <v>3</v>
      </c>
      <c r="I274" s="727">
        <v>705</v>
      </c>
      <c r="J274" s="724"/>
      <c r="K274" s="724">
        <v>235</v>
      </c>
      <c r="L274" s="727"/>
      <c r="M274" s="727"/>
      <c r="N274" s="724"/>
      <c r="O274" s="724"/>
      <c r="P274" s="727">
        <v>2</v>
      </c>
      <c r="Q274" s="727">
        <v>502</v>
      </c>
      <c r="R274" s="740"/>
      <c r="S274" s="728">
        <v>251</v>
      </c>
    </row>
    <row r="275" spans="1:19" ht="14.4" customHeight="1" x14ac:dyDescent="0.3">
      <c r="A275" s="723" t="s">
        <v>4869</v>
      </c>
      <c r="B275" s="724" t="s">
        <v>4870</v>
      </c>
      <c r="C275" s="724" t="s">
        <v>577</v>
      </c>
      <c r="D275" s="724" t="s">
        <v>2434</v>
      </c>
      <c r="E275" s="724" t="s">
        <v>4886</v>
      </c>
      <c r="F275" s="724" t="s">
        <v>4915</v>
      </c>
      <c r="G275" s="724" t="s">
        <v>4916</v>
      </c>
      <c r="H275" s="727">
        <v>203</v>
      </c>
      <c r="I275" s="727">
        <v>23954</v>
      </c>
      <c r="J275" s="724">
        <v>2.0891330891330893</v>
      </c>
      <c r="K275" s="724">
        <v>118</v>
      </c>
      <c r="L275" s="727">
        <v>91</v>
      </c>
      <c r="M275" s="727">
        <v>11466</v>
      </c>
      <c r="N275" s="724">
        <v>1</v>
      </c>
      <c r="O275" s="724">
        <v>126</v>
      </c>
      <c r="P275" s="727">
        <v>137</v>
      </c>
      <c r="Q275" s="727">
        <v>17262</v>
      </c>
      <c r="R275" s="740">
        <v>1.5054945054945055</v>
      </c>
      <c r="S275" s="728">
        <v>126</v>
      </c>
    </row>
    <row r="276" spans="1:19" ht="14.4" customHeight="1" x14ac:dyDescent="0.3">
      <c r="A276" s="723" t="s">
        <v>4869</v>
      </c>
      <c r="B276" s="724" t="s">
        <v>4870</v>
      </c>
      <c r="C276" s="724" t="s">
        <v>577</v>
      </c>
      <c r="D276" s="724" t="s">
        <v>2434</v>
      </c>
      <c r="E276" s="724" t="s">
        <v>4886</v>
      </c>
      <c r="F276" s="724" t="s">
        <v>4923</v>
      </c>
      <c r="G276" s="724" t="s">
        <v>4924</v>
      </c>
      <c r="H276" s="727">
        <v>1</v>
      </c>
      <c r="I276" s="727">
        <v>666</v>
      </c>
      <c r="J276" s="724">
        <v>0.49042709867452133</v>
      </c>
      <c r="K276" s="724">
        <v>666</v>
      </c>
      <c r="L276" s="727">
        <v>2</v>
      </c>
      <c r="M276" s="727">
        <v>1358</v>
      </c>
      <c r="N276" s="724">
        <v>1</v>
      </c>
      <c r="O276" s="724">
        <v>679</v>
      </c>
      <c r="P276" s="727"/>
      <c r="Q276" s="727"/>
      <c r="R276" s="740"/>
      <c r="S276" s="728"/>
    </row>
    <row r="277" spans="1:19" ht="14.4" customHeight="1" x14ac:dyDescent="0.3">
      <c r="A277" s="723" t="s">
        <v>4869</v>
      </c>
      <c r="B277" s="724" t="s">
        <v>4870</v>
      </c>
      <c r="C277" s="724" t="s">
        <v>577</v>
      </c>
      <c r="D277" s="724" t="s">
        <v>2434</v>
      </c>
      <c r="E277" s="724" t="s">
        <v>4886</v>
      </c>
      <c r="F277" s="724" t="s">
        <v>4927</v>
      </c>
      <c r="G277" s="724" t="s">
        <v>4928</v>
      </c>
      <c r="H277" s="727"/>
      <c r="I277" s="727"/>
      <c r="J277" s="724"/>
      <c r="K277" s="724"/>
      <c r="L277" s="727">
        <v>50</v>
      </c>
      <c r="M277" s="727">
        <v>1666.6799999999998</v>
      </c>
      <c r="N277" s="724">
        <v>1</v>
      </c>
      <c r="O277" s="724">
        <v>33.333599999999997</v>
      </c>
      <c r="P277" s="727">
        <v>138</v>
      </c>
      <c r="Q277" s="727">
        <v>4600</v>
      </c>
      <c r="R277" s="740">
        <v>2.759977920176639</v>
      </c>
      <c r="S277" s="728">
        <v>33.333333333333336</v>
      </c>
    </row>
    <row r="278" spans="1:19" ht="14.4" customHeight="1" x14ac:dyDescent="0.3">
      <c r="A278" s="723" t="s">
        <v>4869</v>
      </c>
      <c r="B278" s="724" t="s">
        <v>4870</v>
      </c>
      <c r="C278" s="724" t="s">
        <v>577</v>
      </c>
      <c r="D278" s="724" t="s">
        <v>2434</v>
      </c>
      <c r="E278" s="724" t="s">
        <v>4886</v>
      </c>
      <c r="F278" s="724" t="s">
        <v>4931</v>
      </c>
      <c r="G278" s="724" t="s">
        <v>4932</v>
      </c>
      <c r="H278" s="727"/>
      <c r="I278" s="727"/>
      <c r="J278" s="724"/>
      <c r="K278" s="724"/>
      <c r="L278" s="727">
        <v>2</v>
      </c>
      <c r="M278" s="727">
        <v>344</v>
      </c>
      <c r="N278" s="724">
        <v>1</v>
      </c>
      <c r="O278" s="724">
        <v>172</v>
      </c>
      <c r="P278" s="727">
        <v>2</v>
      </c>
      <c r="Q278" s="727">
        <v>344</v>
      </c>
      <c r="R278" s="740">
        <v>1</v>
      </c>
      <c r="S278" s="728">
        <v>172</v>
      </c>
    </row>
    <row r="279" spans="1:19" ht="14.4" customHeight="1" x14ac:dyDescent="0.3">
      <c r="A279" s="723" t="s">
        <v>4869</v>
      </c>
      <c r="B279" s="724" t="s">
        <v>4870</v>
      </c>
      <c r="C279" s="724" t="s">
        <v>577</v>
      </c>
      <c r="D279" s="724" t="s">
        <v>2434</v>
      </c>
      <c r="E279" s="724" t="s">
        <v>4886</v>
      </c>
      <c r="F279" s="724" t="s">
        <v>4933</v>
      </c>
      <c r="G279" s="724" t="s">
        <v>4934</v>
      </c>
      <c r="H279" s="727"/>
      <c r="I279" s="727"/>
      <c r="J279" s="724"/>
      <c r="K279" s="724"/>
      <c r="L279" s="727">
        <v>4</v>
      </c>
      <c r="M279" s="727">
        <v>148</v>
      </c>
      <c r="N279" s="724">
        <v>1</v>
      </c>
      <c r="O279" s="724">
        <v>37</v>
      </c>
      <c r="P279" s="727">
        <v>2</v>
      </c>
      <c r="Q279" s="727">
        <v>74</v>
      </c>
      <c r="R279" s="740">
        <v>0.5</v>
      </c>
      <c r="S279" s="728">
        <v>37</v>
      </c>
    </row>
    <row r="280" spans="1:19" ht="14.4" customHeight="1" x14ac:dyDescent="0.3">
      <c r="A280" s="723" t="s">
        <v>4869</v>
      </c>
      <c r="B280" s="724" t="s">
        <v>4870</v>
      </c>
      <c r="C280" s="724" t="s">
        <v>577</v>
      </c>
      <c r="D280" s="724" t="s">
        <v>2434</v>
      </c>
      <c r="E280" s="724" t="s">
        <v>4886</v>
      </c>
      <c r="F280" s="724" t="s">
        <v>4935</v>
      </c>
      <c r="G280" s="724" t="s">
        <v>4936</v>
      </c>
      <c r="H280" s="727">
        <v>6</v>
      </c>
      <c r="I280" s="727">
        <v>492</v>
      </c>
      <c r="J280" s="724">
        <v>2.86046511627907</v>
      </c>
      <c r="K280" s="724">
        <v>82</v>
      </c>
      <c r="L280" s="727">
        <v>2</v>
      </c>
      <c r="M280" s="727">
        <v>172</v>
      </c>
      <c r="N280" s="724">
        <v>1</v>
      </c>
      <c r="O280" s="724">
        <v>86</v>
      </c>
      <c r="P280" s="727">
        <v>1</v>
      </c>
      <c r="Q280" s="727">
        <v>86</v>
      </c>
      <c r="R280" s="740">
        <v>0.5</v>
      </c>
      <c r="S280" s="728">
        <v>86</v>
      </c>
    </row>
    <row r="281" spans="1:19" ht="14.4" customHeight="1" x14ac:dyDescent="0.3">
      <c r="A281" s="723" t="s">
        <v>4869</v>
      </c>
      <c r="B281" s="724" t="s">
        <v>4870</v>
      </c>
      <c r="C281" s="724" t="s">
        <v>577</v>
      </c>
      <c r="D281" s="724" t="s">
        <v>2434</v>
      </c>
      <c r="E281" s="724" t="s">
        <v>4886</v>
      </c>
      <c r="F281" s="724" t="s">
        <v>4941</v>
      </c>
      <c r="G281" s="724" t="s">
        <v>4942</v>
      </c>
      <c r="H281" s="727">
        <v>7</v>
      </c>
      <c r="I281" s="727">
        <v>1470</v>
      </c>
      <c r="J281" s="724"/>
      <c r="K281" s="724">
        <v>210</v>
      </c>
      <c r="L281" s="727"/>
      <c r="M281" s="727"/>
      <c r="N281" s="724"/>
      <c r="O281" s="724"/>
      <c r="P281" s="727"/>
      <c r="Q281" s="727"/>
      <c r="R281" s="740"/>
      <c r="S281" s="728"/>
    </row>
    <row r="282" spans="1:19" ht="14.4" customHeight="1" x14ac:dyDescent="0.3">
      <c r="A282" s="723" t="s">
        <v>4869</v>
      </c>
      <c r="B282" s="724" t="s">
        <v>4870</v>
      </c>
      <c r="C282" s="724" t="s">
        <v>577</v>
      </c>
      <c r="D282" s="724" t="s">
        <v>2434</v>
      </c>
      <c r="E282" s="724" t="s">
        <v>4886</v>
      </c>
      <c r="F282" s="724" t="s">
        <v>4947</v>
      </c>
      <c r="G282" s="724" t="s">
        <v>4948</v>
      </c>
      <c r="H282" s="727">
        <v>3</v>
      </c>
      <c r="I282" s="727">
        <v>3150</v>
      </c>
      <c r="J282" s="724">
        <v>2.9633113828786453</v>
      </c>
      <c r="K282" s="724">
        <v>1050</v>
      </c>
      <c r="L282" s="727">
        <v>1</v>
      </c>
      <c r="M282" s="727">
        <v>1063</v>
      </c>
      <c r="N282" s="724">
        <v>1</v>
      </c>
      <c r="O282" s="724">
        <v>1063</v>
      </c>
      <c r="P282" s="727"/>
      <c r="Q282" s="727"/>
      <c r="R282" s="740"/>
      <c r="S282" s="728"/>
    </row>
    <row r="283" spans="1:19" ht="14.4" customHeight="1" x14ac:dyDescent="0.3">
      <c r="A283" s="723" t="s">
        <v>4869</v>
      </c>
      <c r="B283" s="724" t="s">
        <v>4870</v>
      </c>
      <c r="C283" s="724" t="s">
        <v>577</v>
      </c>
      <c r="D283" s="724" t="s">
        <v>2434</v>
      </c>
      <c r="E283" s="724" t="s">
        <v>4886</v>
      </c>
      <c r="F283" s="724" t="s">
        <v>4957</v>
      </c>
      <c r="G283" s="724" t="s">
        <v>4958</v>
      </c>
      <c r="H283" s="727">
        <v>1</v>
      </c>
      <c r="I283" s="727">
        <v>179</v>
      </c>
      <c r="J283" s="724"/>
      <c r="K283" s="724">
        <v>179</v>
      </c>
      <c r="L283" s="727"/>
      <c r="M283" s="727"/>
      <c r="N283" s="724"/>
      <c r="O283" s="724"/>
      <c r="P283" s="727">
        <v>2</v>
      </c>
      <c r="Q283" s="727">
        <v>366</v>
      </c>
      <c r="R283" s="740"/>
      <c r="S283" s="728">
        <v>183</v>
      </c>
    </row>
    <row r="284" spans="1:19" ht="14.4" customHeight="1" x14ac:dyDescent="0.3">
      <c r="A284" s="723" t="s">
        <v>4869</v>
      </c>
      <c r="B284" s="724" t="s">
        <v>4870</v>
      </c>
      <c r="C284" s="724" t="s">
        <v>577</v>
      </c>
      <c r="D284" s="724" t="s">
        <v>2434</v>
      </c>
      <c r="E284" s="724" t="s">
        <v>4886</v>
      </c>
      <c r="F284" s="724" t="s">
        <v>4967</v>
      </c>
      <c r="G284" s="724" t="s">
        <v>4968</v>
      </c>
      <c r="H284" s="727">
        <v>2</v>
      </c>
      <c r="I284" s="727">
        <v>232</v>
      </c>
      <c r="J284" s="724"/>
      <c r="K284" s="724">
        <v>116</v>
      </c>
      <c r="L284" s="727"/>
      <c r="M284" s="727"/>
      <c r="N284" s="724"/>
      <c r="O284" s="724"/>
      <c r="P284" s="727"/>
      <c r="Q284" s="727"/>
      <c r="R284" s="740"/>
      <c r="S284" s="728"/>
    </row>
    <row r="285" spans="1:19" ht="14.4" customHeight="1" x14ac:dyDescent="0.3">
      <c r="A285" s="723" t="s">
        <v>4869</v>
      </c>
      <c r="B285" s="724" t="s">
        <v>4870</v>
      </c>
      <c r="C285" s="724" t="s">
        <v>577</v>
      </c>
      <c r="D285" s="724" t="s">
        <v>2434</v>
      </c>
      <c r="E285" s="724" t="s">
        <v>4886</v>
      </c>
      <c r="F285" s="724" t="s">
        <v>4971</v>
      </c>
      <c r="G285" s="724" t="s">
        <v>4972</v>
      </c>
      <c r="H285" s="727"/>
      <c r="I285" s="727"/>
      <c r="J285" s="724"/>
      <c r="K285" s="724"/>
      <c r="L285" s="727">
        <v>7</v>
      </c>
      <c r="M285" s="727">
        <v>1400</v>
      </c>
      <c r="N285" s="724">
        <v>1</v>
      </c>
      <c r="O285" s="724">
        <v>200</v>
      </c>
      <c r="P285" s="727">
        <v>3</v>
      </c>
      <c r="Q285" s="727">
        <v>600</v>
      </c>
      <c r="R285" s="740">
        <v>0.42857142857142855</v>
      </c>
      <c r="S285" s="728">
        <v>200</v>
      </c>
    </row>
    <row r="286" spans="1:19" ht="14.4" customHeight="1" x14ac:dyDescent="0.3">
      <c r="A286" s="723" t="s">
        <v>4869</v>
      </c>
      <c r="B286" s="724" t="s">
        <v>4870</v>
      </c>
      <c r="C286" s="724" t="s">
        <v>577</v>
      </c>
      <c r="D286" s="724" t="s">
        <v>2435</v>
      </c>
      <c r="E286" s="724" t="s">
        <v>4871</v>
      </c>
      <c r="F286" s="724" t="s">
        <v>4872</v>
      </c>
      <c r="G286" s="724" t="s">
        <v>4873</v>
      </c>
      <c r="H286" s="727"/>
      <c r="I286" s="727"/>
      <c r="J286" s="724"/>
      <c r="K286" s="724"/>
      <c r="L286" s="727">
        <v>0.1</v>
      </c>
      <c r="M286" s="727">
        <v>15.1</v>
      </c>
      <c r="N286" s="724">
        <v>1</v>
      </c>
      <c r="O286" s="724">
        <v>151</v>
      </c>
      <c r="P286" s="727"/>
      <c r="Q286" s="727"/>
      <c r="R286" s="740"/>
      <c r="S286" s="728"/>
    </row>
    <row r="287" spans="1:19" ht="14.4" customHeight="1" x14ac:dyDescent="0.3">
      <c r="A287" s="723" t="s">
        <v>4869</v>
      </c>
      <c r="B287" s="724" t="s">
        <v>4870</v>
      </c>
      <c r="C287" s="724" t="s">
        <v>577</v>
      </c>
      <c r="D287" s="724" t="s">
        <v>2435</v>
      </c>
      <c r="E287" s="724" t="s">
        <v>4886</v>
      </c>
      <c r="F287" s="724" t="s">
        <v>4891</v>
      </c>
      <c r="G287" s="724" t="s">
        <v>4892</v>
      </c>
      <c r="H287" s="727">
        <v>2</v>
      </c>
      <c r="I287" s="727">
        <v>162</v>
      </c>
      <c r="J287" s="724"/>
      <c r="K287" s="724">
        <v>81</v>
      </c>
      <c r="L287" s="727"/>
      <c r="M287" s="727"/>
      <c r="N287" s="724"/>
      <c r="O287" s="724"/>
      <c r="P287" s="727"/>
      <c r="Q287" s="727"/>
      <c r="R287" s="740"/>
      <c r="S287" s="728"/>
    </row>
    <row r="288" spans="1:19" ht="14.4" customHeight="1" x14ac:dyDescent="0.3">
      <c r="A288" s="723" t="s">
        <v>4869</v>
      </c>
      <c r="B288" s="724" t="s">
        <v>4870</v>
      </c>
      <c r="C288" s="724" t="s">
        <v>577</v>
      </c>
      <c r="D288" s="724" t="s">
        <v>2435</v>
      </c>
      <c r="E288" s="724" t="s">
        <v>4886</v>
      </c>
      <c r="F288" s="724" t="s">
        <v>4893</v>
      </c>
      <c r="G288" s="724" t="s">
        <v>4894</v>
      </c>
      <c r="H288" s="727">
        <v>19</v>
      </c>
      <c r="I288" s="727">
        <v>665</v>
      </c>
      <c r="J288" s="724">
        <v>1.996996996996997</v>
      </c>
      <c r="K288" s="724">
        <v>35</v>
      </c>
      <c r="L288" s="727">
        <v>9</v>
      </c>
      <c r="M288" s="727">
        <v>333</v>
      </c>
      <c r="N288" s="724">
        <v>1</v>
      </c>
      <c r="O288" s="724">
        <v>37</v>
      </c>
      <c r="P288" s="727">
        <v>13</v>
      </c>
      <c r="Q288" s="727">
        <v>481</v>
      </c>
      <c r="R288" s="740">
        <v>1.4444444444444444</v>
      </c>
      <c r="S288" s="728">
        <v>37</v>
      </c>
    </row>
    <row r="289" spans="1:19" ht="14.4" customHeight="1" x14ac:dyDescent="0.3">
      <c r="A289" s="723" t="s">
        <v>4869</v>
      </c>
      <c r="B289" s="724" t="s">
        <v>4870</v>
      </c>
      <c r="C289" s="724" t="s">
        <v>577</v>
      </c>
      <c r="D289" s="724" t="s">
        <v>2435</v>
      </c>
      <c r="E289" s="724" t="s">
        <v>4886</v>
      </c>
      <c r="F289" s="724" t="s">
        <v>4895</v>
      </c>
      <c r="G289" s="724" t="s">
        <v>4896</v>
      </c>
      <c r="H289" s="727"/>
      <c r="I289" s="727"/>
      <c r="J289" s="724"/>
      <c r="K289" s="724"/>
      <c r="L289" s="727">
        <v>8</v>
      </c>
      <c r="M289" s="727">
        <v>80</v>
      </c>
      <c r="N289" s="724">
        <v>1</v>
      </c>
      <c r="O289" s="724">
        <v>10</v>
      </c>
      <c r="P289" s="727">
        <v>2</v>
      </c>
      <c r="Q289" s="727">
        <v>20</v>
      </c>
      <c r="R289" s="740">
        <v>0.25</v>
      </c>
      <c r="S289" s="728">
        <v>10</v>
      </c>
    </row>
    <row r="290" spans="1:19" ht="14.4" customHeight="1" x14ac:dyDescent="0.3">
      <c r="A290" s="723" t="s">
        <v>4869</v>
      </c>
      <c r="B290" s="724" t="s">
        <v>4870</v>
      </c>
      <c r="C290" s="724" t="s">
        <v>577</v>
      </c>
      <c r="D290" s="724" t="s">
        <v>2435</v>
      </c>
      <c r="E290" s="724" t="s">
        <v>4886</v>
      </c>
      <c r="F290" s="724" t="s">
        <v>4899</v>
      </c>
      <c r="G290" s="724" t="s">
        <v>4900</v>
      </c>
      <c r="H290" s="727"/>
      <c r="I290" s="727"/>
      <c r="J290" s="724"/>
      <c r="K290" s="724"/>
      <c r="L290" s="727"/>
      <c r="M290" s="727"/>
      <c r="N290" s="724"/>
      <c r="O290" s="724"/>
      <c r="P290" s="727">
        <v>1</v>
      </c>
      <c r="Q290" s="727">
        <v>5</v>
      </c>
      <c r="R290" s="740"/>
      <c r="S290" s="728">
        <v>5</v>
      </c>
    </row>
    <row r="291" spans="1:19" ht="14.4" customHeight="1" x14ac:dyDescent="0.3">
      <c r="A291" s="723" t="s">
        <v>4869</v>
      </c>
      <c r="B291" s="724" t="s">
        <v>4870</v>
      </c>
      <c r="C291" s="724" t="s">
        <v>577</v>
      </c>
      <c r="D291" s="724" t="s">
        <v>2435</v>
      </c>
      <c r="E291" s="724" t="s">
        <v>4886</v>
      </c>
      <c r="F291" s="724" t="s">
        <v>4913</v>
      </c>
      <c r="G291" s="724" t="s">
        <v>4914</v>
      </c>
      <c r="H291" s="727">
        <v>20</v>
      </c>
      <c r="I291" s="727">
        <v>4700</v>
      </c>
      <c r="J291" s="724">
        <v>0.98553155797861192</v>
      </c>
      <c r="K291" s="724">
        <v>235</v>
      </c>
      <c r="L291" s="727">
        <v>19</v>
      </c>
      <c r="M291" s="727">
        <v>4769</v>
      </c>
      <c r="N291" s="724">
        <v>1</v>
      </c>
      <c r="O291" s="724">
        <v>251</v>
      </c>
      <c r="P291" s="727">
        <v>18</v>
      </c>
      <c r="Q291" s="727">
        <v>4518</v>
      </c>
      <c r="R291" s="740">
        <v>0.94736842105263153</v>
      </c>
      <c r="S291" s="728">
        <v>251</v>
      </c>
    </row>
    <row r="292" spans="1:19" ht="14.4" customHeight="1" x14ac:dyDescent="0.3">
      <c r="A292" s="723" t="s">
        <v>4869</v>
      </c>
      <c r="B292" s="724" t="s">
        <v>4870</v>
      </c>
      <c r="C292" s="724" t="s">
        <v>577</v>
      </c>
      <c r="D292" s="724" t="s">
        <v>2435</v>
      </c>
      <c r="E292" s="724" t="s">
        <v>4886</v>
      </c>
      <c r="F292" s="724" t="s">
        <v>4915</v>
      </c>
      <c r="G292" s="724" t="s">
        <v>4916</v>
      </c>
      <c r="H292" s="727">
        <v>65</v>
      </c>
      <c r="I292" s="727">
        <v>7670</v>
      </c>
      <c r="J292" s="724">
        <v>0.69173881673881676</v>
      </c>
      <c r="K292" s="724">
        <v>118</v>
      </c>
      <c r="L292" s="727">
        <v>88</v>
      </c>
      <c r="M292" s="727">
        <v>11088</v>
      </c>
      <c r="N292" s="724">
        <v>1</v>
      </c>
      <c r="O292" s="724">
        <v>126</v>
      </c>
      <c r="P292" s="727">
        <v>101</v>
      </c>
      <c r="Q292" s="727">
        <v>12726</v>
      </c>
      <c r="R292" s="740">
        <v>1.1477272727272727</v>
      </c>
      <c r="S292" s="728">
        <v>126</v>
      </c>
    </row>
    <row r="293" spans="1:19" ht="14.4" customHeight="1" x14ac:dyDescent="0.3">
      <c r="A293" s="723" t="s">
        <v>4869</v>
      </c>
      <c r="B293" s="724" t="s">
        <v>4870</v>
      </c>
      <c r="C293" s="724" t="s">
        <v>577</v>
      </c>
      <c r="D293" s="724" t="s">
        <v>2435</v>
      </c>
      <c r="E293" s="724" t="s">
        <v>4886</v>
      </c>
      <c r="F293" s="724" t="s">
        <v>4923</v>
      </c>
      <c r="G293" s="724" t="s">
        <v>4924</v>
      </c>
      <c r="H293" s="727">
        <v>1</v>
      </c>
      <c r="I293" s="727">
        <v>666</v>
      </c>
      <c r="J293" s="724"/>
      <c r="K293" s="724">
        <v>666</v>
      </c>
      <c r="L293" s="727"/>
      <c r="M293" s="727"/>
      <c r="N293" s="724"/>
      <c r="O293" s="724"/>
      <c r="P293" s="727"/>
      <c r="Q293" s="727"/>
      <c r="R293" s="740"/>
      <c r="S293" s="728"/>
    </row>
    <row r="294" spans="1:19" ht="14.4" customHeight="1" x14ac:dyDescent="0.3">
      <c r="A294" s="723" t="s">
        <v>4869</v>
      </c>
      <c r="B294" s="724" t="s">
        <v>4870</v>
      </c>
      <c r="C294" s="724" t="s">
        <v>577</v>
      </c>
      <c r="D294" s="724" t="s">
        <v>2435</v>
      </c>
      <c r="E294" s="724" t="s">
        <v>4886</v>
      </c>
      <c r="F294" s="724" t="s">
        <v>4927</v>
      </c>
      <c r="G294" s="724" t="s">
        <v>4928</v>
      </c>
      <c r="H294" s="727"/>
      <c r="I294" s="727"/>
      <c r="J294" s="724"/>
      <c r="K294" s="724"/>
      <c r="L294" s="727">
        <v>60</v>
      </c>
      <c r="M294" s="727">
        <v>2000.01</v>
      </c>
      <c r="N294" s="724">
        <v>1</v>
      </c>
      <c r="O294" s="724">
        <v>33.333500000000001</v>
      </c>
      <c r="P294" s="727">
        <v>118</v>
      </c>
      <c r="Q294" s="727">
        <v>3933.33</v>
      </c>
      <c r="R294" s="740">
        <v>1.9666551667241663</v>
      </c>
      <c r="S294" s="728">
        <v>33.33330508474576</v>
      </c>
    </row>
    <row r="295" spans="1:19" ht="14.4" customHeight="1" x14ac:dyDescent="0.3">
      <c r="A295" s="723" t="s">
        <v>4869</v>
      </c>
      <c r="B295" s="724" t="s">
        <v>4870</v>
      </c>
      <c r="C295" s="724" t="s">
        <v>577</v>
      </c>
      <c r="D295" s="724" t="s">
        <v>2435</v>
      </c>
      <c r="E295" s="724" t="s">
        <v>4886</v>
      </c>
      <c r="F295" s="724" t="s">
        <v>4933</v>
      </c>
      <c r="G295" s="724" t="s">
        <v>4934</v>
      </c>
      <c r="H295" s="727"/>
      <c r="I295" s="727"/>
      <c r="J295" s="724"/>
      <c r="K295" s="724"/>
      <c r="L295" s="727">
        <v>13</v>
      </c>
      <c r="M295" s="727">
        <v>481</v>
      </c>
      <c r="N295" s="724">
        <v>1</v>
      </c>
      <c r="O295" s="724">
        <v>37</v>
      </c>
      <c r="P295" s="727">
        <v>16</v>
      </c>
      <c r="Q295" s="727">
        <v>592</v>
      </c>
      <c r="R295" s="740">
        <v>1.2307692307692308</v>
      </c>
      <c r="S295" s="728">
        <v>37</v>
      </c>
    </row>
    <row r="296" spans="1:19" ht="14.4" customHeight="1" x14ac:dyDescent="0.3">
      <c r="A296" s="723" t="s">
        <v>4869</v>
      </c>
      <c r="B296" s="724" t="s">
        <v>4870</v>
      </c>
      <c r="C296" s="724" t="s">
        <v>577</v>
      </c>
      <c r="D296" s="724" t="s">
        <v>2435</v>
      </c>
      <c r="E296" s="724" t="s">
        <v>4886</v>
      </c>
      <c r="F296" s="724" t="s">
        <v>4935</v>
      </c>
      <c r="G296" s="724" t="s">
        <v>4936</v>
      </c>
      <c r="H296" s="727">
        <v>1</v>
      </c>
      <c r="I296" s="727">
        <v>82</v>
      </c>
      <c r="J296" s="724">
        <v>0.95348837209302328</v>
      </c>
      <c r="K296" s="724">
        <v>82</v>
      </c>
      <c r="L296" s="727">
        <v>1</v>
      </c>
      <c r="M296" s="727">
        <v>86</v>
      </c>
      <c r="N296" s="724">
        <v>1</v>
      </c>
      <c r="O296" s="724">
        <v>86</v>
      </c>
      <c r="P296" s="727"/>
      <c r="Q296" s="727"/>
      <c r="R296" s="740"/>
      <c r="S296" s="728"/>
    </row>
    <row r="297" spans="1:19" ht="14.4" customHeight="1" x14ac:dyDescent="0.3">
      <c r="A297" s="723" t="s">
        <v>4869</v>
      </c>
      <c r="B297" s="724" t="s">
        <v>4870</v>
      </c>
      <c r="C297" s="724" t="s">
        <v>577</v>
      </c>
      <c r="D297" s="724" t="s">
        <v>2435</v>
      </c>
      <c r="E297" s="724" t="s">
        <v>4886</v>
      </c>
      <c r="F297" s="724" t="s">
        <v>4967</v>
      </c>
      <c r="G297" s="724" t="s">
        <v>4968</v>
      </c>
      <c r="H297" s="727"/>
      <c r="I297" s="727"/>
      <c r="J297" s="724"/>
      <c r="K297" s="724"/>
      <c r="L297" s="727">
        <v>1</v>
      </c>
      <c r="M297" s="727">
        <v>120</v>
      </c>
      <c r="N297" s="724">
        <v>1</v>
      </c>
      <c r="O297" s="724">
        <v>120</v>
      </c>
      <c r="P297" s="727"/>
      <c r="Q297" s="727"/>
      <c r="R297" s="740"/>
      <c r="S297" s="728"/>
    </row>
    <row r="298" spans="1:19" ht="14.4" customHeight="1" x14ac:dyDescent="0.3">
      <c r="A298" s="723" t="s">
        <v>4869</v>
      </c>
      <c r="B298" s="724" t="s">
        <v>4870</v>
      </c>
      <c r="C298" s="724" t="s">
        <v>577</v>
      </c>
      <c r="D298" s="724" t="s">
        <v>2436</v>
      </c>
      <c r="E298" s="724" t="s">
        <v>4871</v>
      </c>
      <c r="F298" s="724" t="s">
        <v>4872</v>
      </c>
      <c r="G298" s="724" t="s">
        <v>4873</v>
      </c>
      <c r="H298" s="727"/>
      <c r="I298" s="727"/>
      <c r="J298" s="724"/>
      <c r="K298" s="724"/>
      <c r="L298" s="727">
        <v>0.4</v>
      </c>
      <c r="M298" s="727">
        <v>60.4</v>
      </c>
      <c r="N298" s="724">
        <v>1</v>
      </c>
      <c r="O298" s="724">
        <v>151</v>
      </c>
      <c r="P298" s="727">
        <v>0.2</v>
      </c>
      <c r="Q298" s="727">
        <v>30.2</v>
      </c>
      <c r="R298" s="740">
        <v>0.5</v>
      </c>
      <c r="S298" s="728">
        <v>151</v>
      </c>
    </row>
    <row r="299" spans="1:19" ht="14.4" customHeight="1" x14ac:dyDescent="0.3">
      <c r="A299" s="723" t="s">
        <v>4869</v>
      </c>
      <c r="B299" s="724" t="s">
        <v>4870</v>
      </c>
      <c r="C299" s="724" t="s">
        <v>577</v>
      </c>
      <c r="D299" s="724" t="s">
        <v>2436</v>
      </c>
      <c r="E299" s="724" t="s">
        <v>4886</v>
      </c>
      <c r="F299" s="724" t="s">
        <v>4891</v>
      </c>
      <c r="G299" s="724" t="s">
        <v>4892</v>
      </c>
      <c r="H299" s="727">
        <v>10</v>
      </c>
      <c r="I299" s="727">
        <v>810</v>
      </c>
      <c r="J299" s="724">
        <v>1.2198795180722892</v>
      </c>
      <c r="K299" s="724">
        <v>81</v>
      </c>
      <c r="L299" s="727">
        <v>8</v>
      </c>
      <c r="M299" s="727">
        <v>664</v>
      </c>
      <c r="N299" s="724">
        <v>1</v>
      </c>
      <c r="O299" s="724">
        <v>83</v>
      </c>
      <c r="P299" s="727">
        <v>10</v>
      </c>
      <c r="Q299" s="727">
        <v>830</v>
      </c>
      <c r="R299" s="740">
        <v>1.25</v>
      </c>
      <c r="S299" s="728">
        <v>83</v>
      </c>
    </row>
    <row r="300" spans="1:19" ht="14.4" customHeight="1" x14ac:dyDescent="0.3">
      <c r="A300" s="723" t="s">
        <v>4869</v>
      </c>
      <c r="B300" s="724" t="s">
        <v>4870</v>
      </c>
      <c r="C300" s="724" t="s">
        <v>577</v>
      </c>
      <c r="D300" s="724" t="s">
        <v>2436</v>
      </c>
      <c r="E300" s="724" t="s">
        <v>4886</v>
      </c>
      <c r="F300" s="724" t="s">
        <v>4893</v>
      </c>
      <c r="G300" s="724" t="s">
        <v>4894</v>
      </c>
      <c r="H300" s="727">
        <v>13</v>
      </c>
      <c r="I300" s="727">
        <v>455</v>
      </c>
      <c r="J300" s="724"/>
      <c r="K300" s="724">
        <v>35</v>
      </c>
      <c r="L300" s="727"/>
      <c r="M300" s="727"/>
      <c r="N300" s="724"/>
      <c r="O300" s="724"/>
      <c r="P300" s="727"/>
      <c r="Q300" s="727"/>
      <c r="R300" s="740"/>
      <c r="S300" s="728"/>
    </row>
    <row r="301" spans="1:19" ht="14.4" customHeight="1" x14ac:dyDescent="0.3">
      <c r="A301" s="723" t="s">
        <v>4869</v>
      </c>
      <c r="B301" s="724" t="s">
        <v>4870</v>
      </c>
      <c r="C301" s="724" t="s">
        <v>577</v>
      </c>
      <c r="D301" s="724" t="s">
        <v>2436</v>
      </c>
      <c r="E301" s="724" t="s">
        <v>4886</v>
      </c>
      <c r="F301" s="724" t="s">
        <v>4913</v>
      </c>
      <c r="G301" s="724" t="s">
        <v>4914</v>
      </c>
      <c r="H301" s="727">
        <v>3</v>
      </c>
      <c r="I301" s="727">
        <v>705</v>
      </c>
      <c r="J301" s="724">
        <v>1.404382470119522</v>
      </c>
      <c r="K301" s="724">
        <v>235</v>
      </c>
      <c r="L301" s="727">
        <v>2</v>
      </c>
      <c r="M301" s="727">
        <v>502</v>
      </c>
      <c r="N301" s="724">
        <v>1</v>
      </c>
      <c r="O301" s="724">
        <v>251</v>
      </c>
      <c r="P301" s="727"/>
      <c r="Q301" s="727"/>
      <c r="R301" s="740"/>
      <c r="S301" s="728"/>
    </row>
    <row r="302" spans="1:19" ht="14.4" customHeight="1" x14ac:dyDescent="0.3">
      <c r="A302" s="723" t="s">
        <v>4869</v>
      </c>
      <c r="B302" s="724" t="s">
        <v>4870</v>
      </c>
      <c r="C302" s="724" t="s">
        <v>577</v>
      </c>
      <c r="D302" s="724" t="s">
        <v>2436</v>
      </c>
      <c r="E302" s="724" t="s">
        <v>4886</v>
      </c>
      <c r="F302" s="724" t="s">
        <v>4915</v>
      </c>
      <c r="G302" s="724" t="s">
        <v>4916</v>
      </c>
      <c r="H302" s="727"/>
      <c r="I302" s="727"/>
      <c r="J302" s="724"/>
      <c r="K302" s="724"/>
      <c r="L302" s="727">
        <v>14</v>
      </c>
      <c r="M302" s="727">
        <v>1764</v>
      </c>
      <c r="N302" s="724">
        <v>1</v>
      </c>
      <c r="O302" s="724">
        <v>126</v>
      </c>
      <c r="P302" s="727">
        <v>13</v>
      </c>
      <c r="Q302" s="727">
        <v>1638</v>
      </c>
      <c r="R302" s="740">
        <v>0.9285714285714286</v>
      </c>
      <c r="S302" s="728">
        <v>126</v>
      </c>
    </row>
    <row r="303" spans="1:19" ht="14.4" customHeight="1" x14ac:dyDescent="0.3">
      <c r="A303" s="723" t="s">
        <v>4869</v>
      </c>
      <c r="B303" s="724" t="s">
        <v>4870</v>
      </c>
      <c r="C303" s="724" t="s">
        <v>577</v>
      </c>
      <c r="D303" s="724" t="s">
        <v>2436</v>
      </c>
      <c r="E303" s="724" t="s">
        <v>4886</v>
      </c>
      <c r="F303" s="724" t="s">
        <v>4923</v>
      </c>
      <c r="G303" s="724" t="s">
        <v>4924</v>
      </c>
      <c r="H303" s="727">
        <v>1</v>
      </c>
      <c r="I303" s="727">
        <v>666</v>
      </c>
      <c r="J303" s="724">
        <v>0.32695139911634757</v>
      </c>
      <c r="K303" s="724">
        <v>666</v>
      </c>
      <c r="L303" s="727">
        <v>3</v>
      </c>
      <c r="M303" s="727">
        <v>2037</v>
      </c>
      <c r="N303" s="724">
        <v>1</v>
      </c>
      <c r="O303" s="724">
        <v>679</v>
      </c>
      <c r="P303" s="727">
        <v>2</v>
      </c>
      <c r="Q303" s="727">
        <v>1358</v>
      </c>
      <c r="R303" s="740">
        <v>0.66666666666666663</v>
      </c>
      <c r="S303" s="728">
        <v>679</v>
      </c>
    </row>
    <row r="304" spans="1:19" ht="14.4" customHeight="1" x14ac:dyDescent="0.3">
      <c r="A304" s="723" t="s">
        <v>4869</v>
      </c>
      <c r="B304" s="724" t="s">
        <v>4870</v>
      </c>
      <c r="C304" s="724" t="s">
        <v>577</v>
      </c>
      <c r="D304" s="724" t="s">
        <v>2436</v>
      </c>
      <c r="E304" s="724" t="s">
        <v>4886</v>
      </c>
      <c r="F304" s="724" t="s">
        <v>4927</v>
      </c>
      <c r="G304" s="724" t="s">
        <v>4928</v>
      </c>
      <c r="H304" s="727"/>
      <c r="I304" s="727"/>
      <c r="J304" s="724"/>
      <c r="K304" s="724"/>
      <c r="L304" s="727">
        <v>11</v>
      </c>
      <c r="M304" s="727">
        <v>366.67</v>
      </c>
      <c r="N304" s="724">
        <v>1</v>
      </c>
      <c r="O304" s="724">
        <v>33.333636363636366</v>
      </c>
      <c r="P304" s="727">
        <v>13</v>
      </c>
      <c r="Q304" s="727">
        <v>433.33000000000004</v>
      </c>
      <c r="R304" s="740">
        <v>1.181798347287752</v>
      </c>
      <c r="S304" s="728">
        <v>33.333076923076923</v>
      </c>
    </row>
    <row r="305" spans="1:19" ht="14.4" customHeight="1" x14ac:dyDescent="0.3">
      <c r="A305" s="723" t="s">
        <v>4869</v>
      </c>
      <c r="B305" s="724" t="s">
        <v>4870</v>
      </c>
      <c r="C305" s="724" t="s">
        <v>577</v>
      </c>
      <c r="D305" s="724" t="s">
        <v>2436</v>
      </c>
      <c r="E305" s="724" t="s">
        <v>4886</v>
      </c>
      <c r="F305" s="724" t="s">
        <v>4935</v>
      </c>
      <c r="G305" s="724" t="s">
        <v>4936</v>
      </c>
      <c r="H305" s="727">
        <v>3</v>
      </c>
      <c r="I305" s="727">
        <v>246</v>
      </c>
      <c r="J305" s="724">
        <v>0.71511627906976749</v>
      </c>
      <c r="K305" s="724">
        <v>82</v>
      </c>
      <c r="L305" s="727">
        <v>4</v>
      </c>
      <c r="M305" s="727">
        <v>344</v>
      </c>
      <c r="N305" s="724">
        <v>1</v>
      </c>
      <c r="O305" s="724">
        <v>86</v>
      </c>
      <c r="P305" s="727">
        <v>2</v>
      </c>
      <c r="Q305" s="727">
        <v>172</v>
      </c>
      <c r="R305" s="740">
        <v>0.5</v>
      </c>
      <c r="S305" s="728">
        <v>86</v>
      </c>
    </row>
    <row r="306" spans="1:19" ht="14.4" customHeight="1" x14ac:dyDescent="0.3">
      <c r="A306" s="723" t="s">
        <v>4869</v>
      </c>
      <c r="B306" s="724" t="s">
        <v>4870</v>
      </c>
      <c r="C306" s="724" t="s">
        <v>577</v>
      </c>
      <c r="D306" s="724" t="s">
        <v>2436</v>
      </c>
      <c r="E306" s="724" t="s">
        <v>4886</v>
      </c>
      <c r="F306" s="724" t="s">
        <v>4947</v>
      </c>
      <c r="G306" s="724" t="s">
        <v>4948</v>
      </c>
      <c r="H306" s="727">
        <v>2</v>
      </c>
      <c r="I306" s="727">
        <v>2100</v>
      </c>
      <c r="J306" s="724">
        <v>1.9755409219190969</v>
      </c>
      <c r="K306" s="724">
        <v>1050</v>
      </c>
      <c r="L306" s="727">
        <v>1</v>
      </c>
      <c r="M306" s="727">
        <v>1063</v>
      </c>
      <c r="N306" s="724">
        <v>1</v>
      </c>
      <c r="O306" s="724">
        <v>1063</v>
      </c>
      <c r="P306" s="727"/>
      <c r="Q306" s="727"/>
      <c r="R306" s="740"/>
      <c r="S306" s="728"/>
    </row>
    <row r="307" spans="1:19" ht="14.4" customHeight="1" x14ac:dyDescent="0.3">
      <c r="A307" s="723" t="s">
        <v>4869</v>
      </c>
      <c r="B307" s="724" t="s">
        <v>4870</v>
      </c>
      <c r="C307" s="724" t="s">
        <v>577</v>
      </c>
      <c r="D307" s="724" t="s">
        <v>4864</v>
      </c>
      <c r="E307" s="724" t="s">
        <v>4886</v>
      </c>
      <c r="F307" s="724" t="s">
        <v>4915</v>
      </c>
      <c r="G307" s="724" t="s">
        <v>4916</v>
      </c>
      <c r="H307" s="727">
        <v>1</v>
      </c>
      <c r="I307" s="727">
        <v>118</v>
      </c>
      <c r="J307" s="724"/>
      <c r="K307" s="724">
        <v>118</v>
      </c>
      <c r="L307" s="727"/>
      <c r="M307" s="727"/>
      <c r="N307" s="724"/>
      <c r="O307" s="724"/>
      <c r="P307" s="727"/>
      <c r="Q307" s="727"/>
      <c r="R307" s="740"/>
      <c r="S307" s="728"/>
    </row>
    <row r="308" spans="1:19" ht="14.4" customHeight="1" x14ac:dyDescent="0.3">
      <c r="A308" s="723" t="s">
        <v>4869</v>
      </c>
      <c r="B308" s="724" t="s">
        <v>4870</v>
      </c>
      <c r="C308" s="724" t="s">
        <v>577</v>
      </c>
      <c r="D308" s="724" t="s">
        <v>2437</v>
      </c>
      <c r="E308" s="724" t="s">
        <v>4871</v>
      </c>
      <c r="F308" s="724" t="s">
        <v>4872</v>
      </c>
      <c r="G308" s="724" t="s">
        <v>4873</v>
      </c>
      <c r="H308" s="727"/>
      <c r="I308" s="727"/>
      <c r="J308" s="724"/>
      <c r="K308" s="724"/>
      <c r="L308" s="727">
        <v>0.1</v>
      </c>
      <c r="M308" s="727">
        <v>15.1</v>
      </c>
      <c r="N308" s="724">
        <v>1</v>
      </c>
      <c r="O308" s="724">
        <v>151</v>
      </c>
      <c r="P308" s="727"/>
      <c r="Q308" s="727"/>
      <c r="R308" s="740"/>
      <c r="S308" s="728"/>
    </row>
    <row r="309" spans="1:19" ht="14.4" customHeight="1" x14ac:dyDescent="0.3">
      <c r="A309" s="723" t="s">
        <v>4869</v>
      </c>
      <c r="B309" s="724" t="s">
        <v>4870</v>
      </c>
      <c r="C309" s="724" t="s">
        <v>577</v>
      </c>
      <c r="D309" s="724" t="s">
        <v>2437</v>
      </c>
      <c r="E309" s="724" t="s">
        <v>4883</v>
      </c>
      <c r="F309" s="724" t="s">
        <v>4884</v>
      </c>
      <c r="G309" s="724" t="s">
        <v>4885</v>
      </c>
      <c r="H309" s="727"/>
      <c r="I309" s="727"/>
      <c r="J309" s="724"/>
      <c r="K309" s="724"/>
      <c r="L309" s="727"/>
      <c r="M309" s="727"/>
      <c r="N309" s="724"/>
      <c r="O309" s="724"/>
      <c r="P309" s="727">
        <v>1</v>
      </c>
      <c r="Q309" s="727">
        <v>162.80000000000001</v>
      </c>
      <c r="R309" s="740"/>
      <c r="S309" s="728">
        <v>162.80000000000001</v>
      </c>
    </row>
    <row r="310" spans="1:19" ht="14.4" customHeight="1" x14ac:dyDescent="0.3">
      <c r="A310" s="723" t="s">
        <v>4869</v>
      </c>
      <c r="B310" s="724" t="s">
        <v>4870</v>
      </c>
      <c r="C310" s="724" t="s">
        <v>577</v>
      </c>
      <c r="D310" s="724" t="s">
        <v>2437</v>
      </c>
      <c r="E310" s="724" t="s">
        <v>4886</v>
      </c>
      <c r="F310" s="724" t="s">
        <v>4891</v>
      </c>
      <c r="G310" s="724" t="s">
        <v>4892</v>
      </c>
      <c r="H310" s="727"/>
      <c r="I310" s="727"/>
      <c r="J310" s="724"/>
      <c r="K310" s="724"/>
      <c r="L310" s="727">
        <v>1</v>
      </c>
      <c r="M310" s="727">
        <v>83</v>
      </c>
      <c r="N310" s="724">
        <v>1</v>
      </c>
      <c r="O310" s="724">
        <v>83</v>
      </c>
      <c r="P310" s="727"/>
      <c r="Q310" s="727"/>
      <c r="R310" s="740"/>
      <c r="S310" s="728"/>
    </row>
    <row r="311" spans="1:19" ht="14.4" customHeight="1" x14ac:dyDescent="0.3">
      <c r="A311" s="723" t="s">
        <v>4869</v>
      </c>
      <c r="B311" s="724" t="s">
        <v>4870</v>
      </c>
      <c r="C311" s="724" t="s">
        <v>577</v>
      </c>
      <c r="D311" s="724" t="s">
        <v>2437</v>
      </c>
      <c r="E311" s="724" t="s">
        <v>4886</v>
      </c>
      <c r="F311" s="724" t="s">
        <v>4893</v>
      </c>
      <c r="G311" s="724" t="s">
        <v>4894</v>
      </c>
      <c r="H311" s="727">
        <v>4</v>
      </c>
      <c r="I311" s="727">
        <v>140</v>
      </c>
      <c r="J311" s="724">
        <v>1.2612612612612613</v>
      </c>
      <c r="K311" s="724">
        <v>35</v>
      </c>
      <c r="L311" s="727">
        <v>3</v>
      </c>
      <c r="M311" s="727">
        <v>111</v>
      </c>
      <c r="N311" s="724">
        <v>1</v>
      </c>
      <c r="O311" s="724">
        <v>37</v>
      </c>
      <c r="P311" s="727">
        <v>4</v>
      </c>
      <c r="Q311" s="727">
        <v>148</v>
      </c>
      <c r="R311" s="740">
        <v>1.3333333333333333</v>
      </c>
      <c r="S311" s="728">
        <v>37</v>
      </c>
    </row>
    <row r="312" spans="1:19" ht="14.4" customHeight="1" x14ac:dyDescent="0.3">
      <c r="A312" s="723" t="s">
        <v>4869</v>
      </c>
      <c r="B312" s="724" t="s">
        <v>4870</v>
      </c>
      <c r="C312" s="724" t="s">
        <v>577</v>
      </c>
      <c r="D312" s="724" t="s">
        <v>2437</v>
      </c>
      <c r="E312" s="724" t="s">
        <v>4886</v>
      </c>
      <c r="F312" s="724" t="s">
        <v>4895</v>
      </c>
      <c r="G312" s="724" t="s">
        <v>4896</v>
      </c>
      <c r="H312" s="727"/>
      <c r="I312" s="727"/>
      <c r="J312" s="724"/>
      <c r="K312" s="724"/>
      <c r="L312" s="727">
        <v>47</v>
      </c>
      <c r="M312" s="727">
        <v>470</v>
      </c>
      <c r="N312" s="724">
        <v>1</v>
      </c>
      <c r="O312" s="724">
        <v>10</v>
      </c>
      <c r="P312" s="727">
        <v>33</v>
      </c>
      <c r="Q312" s="727">
        <v>330</v>
      </c>
      <c r="R312" s="740">
        <v>0.7021276595744681</v>
      </c>
      <c r="S312" s="728">
        <v>10</v>
      </c>
    </row>
    <row r="313" spans="1:19" ht="14.4" customHeight="1" x14ac:dyDescent="0.3">
      <c r="A313" s="723" t="s">
        <v>4869</v>
      </c>
      <c r="B313" s="724" t="s">
        <v>4870</v>
      </c>
      <c r="C313" s="724" t="s">
        <v>577</v>
      </c>
      <c r="D313" s="724" t="s">
        <v>2437</v>
      </c>
      <c r="E313" s="724" t="s">
        <v>4886</v>
      </c>
      <c r="F313" s="724" t="s">
        <v>4905</v>
      </c>
      <c r="G313" s="724" t="s">
        <v>4906</v>
      </c>
      <c r="H313" s="727"/>
      <c r="I313" s="727"/>
      <c r="J313" s="724"/>
      <c r="K313" s="724"/>
      <c r="L313" s="727"/>
      <c r="M313" s="727"/>
      <c r="N313" s="724"/>
      <c r="O313" s="724"/>
      <c r="P313" s="727">
        <v>1</v>
      </c>
      <c r="Q313" s="727">
        <v>392</v>
      </c>
      <c r="R313" s="740"/>
      <c r="S313" s="728">
        <v>392</v>
      </c>
    </row>
    <row r="314" spans="1:19" ht="14.4" customHeight="1" x14ac:dyDescent="0.3">
      <c r="A314" s="723" t="s">
        <v>4869</v>
      </c>
      <c r="B314" s="724" t="s">
        <v>4870</v>
      </c>
      <c r="C314" s="724" t="s">
        <v>577</v>
      </c>
      <c r="D314" s="724" t="s">
        <v>2437</v>
      </c>
      <c r="E314" s="724" t="s">
        <v>4886</v>
      </c>
      <c r="F314" s="724" t="s">
        <v>4913</v>
      </c>
      <c r="G314" s="724" t="s">
        <v>4914</v>
      </c>
      <c r="H314" s="727">
        <v>31</v>
      </c>
      <c r="I314" s="727">
        <v>7285</v>
      </c>
      <c r="J314" s="724">
        <v>1.319268381021369</v>
      </c>
      <c r="K314" s="724">
        <v>235</v>
      </c>
      <c r="L314" s="727">
        <v>22</v>
      </c>
      <c r="M314" s="727">
        <v>5522</v>
      </c>
      <c r="N314" s="724">
        <v>1</v>
      </c>
      <c r="O314" s="724">
        <v>251</v>
      </c>
      <c r="P314" s="727">
        <v>22</v>
      </c>
      <c r="Q314" s="727">
        <v>5522</v>
      </c>
      <c r="R314" s="740">
        <v>1</v>
      </c>
      <c r="S314" s="728">
        <v>251</v>
      </c>
    </row>
    <row r="315" spans="1:19" ht="14.4" customHeight="1" x14ac:dyDescent="0.3">
      <c r="A315" s="723" t="s">
        <v>4869</v>
      </c>
      <c r="B315" s="724" t="s">
        <v>4870</v>
      </c>
      <c r="C315" s="724" t="s">
        <v>577</v>
      </c>
      <c r="D315" s="724" t="s">
        <v>2437</v>
      </c>
      <c r="E315" s="724" t="s">
        <v>4886</v>
      </c>
      <c r="F315" s="724" t="s">
        <v>4915</v>
      </c>
      <c r="G315" s="724" t="s">
        <v>4916</v>
      </c>
      <c r="H315" s="727">
        <v>144</v>
      </c>
      <c r="I315" s="727">
        <v>16992</v>
      </c>
      <c r="J315" s="724">
        <v>1.029443838604144</v>
      </c>
      <c r="K315" s="724">
        <v>118</v>
      </c>
      <c r="L315" s="727">
        <v>131</v>
      </c>
      <c r="M315" s="727">
        <v>16506</v>
      </c>
      <c r="N315" s="724">
        <v>1</v>
      </c>
      <c r="O315" s="724">
        <v>126</v>
      </c>
      <c r="P315" s="727">
        <v>151</v>
      </c>
      <c r="Q315" s="727">
        <v>19026</v>
      </c>
      <c r="R315" s="740">
        <v>1.1526717557251909</v>
      </c>
      <c r="S315" s="728">
        <v>126</v>
      </c>
    </row>
    <row r="316" spans="1:19" ht="14.4" customHeight="1" x14ac:dyDescent="0.3">
      <c r="A316" s="723" t="s">
        <v>4869</v>
      </c>
      <c r="B316" s="724" t="s">
        <v>4870</v>
      </c>
      <c r="C316" s="724" t="s">
        <v>577</v>
      </c>
      <c r="D316" s="724" t="s">
        <v>2437</v>
      </c>
      <c r="E316" s="724" t="s">
        <v>4886</v>
      </c>
      <c r="F316" s="724" t="s">
        <v>4923</v>
      </c>
      <c r="G316" s="724" t="s">
        <v>4924</v>
      </c>
      <c r="H316" s="727">
        <v>1</v>
      </c>
      <c r="I316" s="727">
        <v>666</v>
      </c>
      <c r="J316" s="724"/>
      <c r="K316" s="724">
        <v>666</v>
      </c>
      <c r="L316" s="727"/>
      <c r="M316" s="727"/>
      <c r="N316" s="724"/>
      <c r="O316" s="724"/>
      <c r="P316" s="727">
        <v>1</v>
      </c>
      <c r="Q316" s="727">
        <v>679</v>
      </c>
      <c r="R316" s="740"/>
      <c r="S316" s="728">
        <v>679</v>
      </c>
    </row>
    <row r="317" spans="1:19" ht="14.4" customHeight="1" x14ac:dyDescent="0.3">
      <c r="A317" s="723" t="s">
        <v>4869</v>
      </c>
      <c r="B317" s="724" t="s">
        <v>4870</v>
      </c>
      <c r="C317" s="724" t="s">
        <v>577</v>
      </c>
      <c r="D317" s="724" t="s">
        <v>2437</v>
      </c>
      <c r="E317" s="724" t="s">
        <v>4886</v>
      </c>
      <c r="F317" s="724" t="s">
        <v>4927</v>
      </c>
      <c r="G317" s="724" t="s">
        <v>4928</v>
      </c>
      <c r="H317" s="727"/>
      <c r="I317" s="727"/>
      <c r="J317" s="724"/>
      <c r="K317" s="724"/>
      <c r="L317" s="727">
        <v>119</v>
      </c>
      <c r="M317" s="727">
        <v>3966.67</v>
      </c>
      <c r="N317" s="724">
        <v>1</v>
      </c>
      <c r="O317" s="724">
        <v>33.333361344537813</v>
      </c>
      <c r="P317" s="727">
        <v>173</v>
      </c>
      <c r="Q317" s="727">
        <v>5766.66</v>
      </c>
      <c r="R317" s="740">
        <v>1.4537786102700754</v>
      </c>
      <c r="S317" s="728">
        <v>33.333294797687863</v>
      </c>
    </row>
    <row r="318" spans="1:19" ht="14.4" customHeight="1" x14ac:dyDescent="0.3">
      <c r="A318" s="723" t="s">
        <v>4869</v>
      </c>
      <c r="B318" s="724" t="s">
        <v>4870</v>
      </c>
      <c r="C318" s="724" t="s">
        <v>577</v>
      </c>
      <c r="D318" s="724" t="s">
        <v>2437</v>
      </c>
      <c r="E318" s="724" t="s">
        <v>4886</v>
      </c>
      <c r="F318" s="724" t="s">
        <v>4931</v>
      </c>
      <c r="G318" s="724" t="s">
        <v>4932</v>
      </c>
      <c r="H318" s="727">
        <v>4</v>
      </c>
      <c r="I318" s="727">
        <v>676</v>
      </c>
      <c r="J318" s="724">
        <v>0.78604651162790695</v>
      </c>
      <c r="K318" s="724">
        <v>169</v>
      </c>
      <c r="L318" s="727">
        <v>5</v>
      </c>
      <c r="M318" s="727">
        <v>860</v>
      </c>
      <c r="N318" s="724">
        <v>1</v>
      </c>
      <c r="O318" s="724">
        <v>172</v>
      </c>
      <c r="P318" s="727">
        <v>2</v>
      </c>
      <c r="Q318" s="727">
        <v>344</v>
      </c>
      <c r="R318" s="740">
        <v>0.4</v>
      </c>
      <c r="S318" s="728">
        <v>172</v>
      </c>
    </row>
    <row r="319" spans="1:19" ht="14.4" customHeight="1" x14ac:dyDescent="0.3">
      <c r="A319" s="723" t="s">
        <v>4869</v>
      </c>
      <c r="B319" s="724" t="s">
        <v>4870</v>
      </c>
      <c r="C319" s="724" t="s">
        <v>577</v>
      </c>
      <c r="D319" s="724" t="s">
        <v>2437</v>
      </c>
      <c r="E319" s="724" t="s">
        <v>4886</v>
      </c>
      <c r="F319" s="724" t="s">
        <v>4933</v>
      </c>
      <c r="G319" s="724" t="s">
        <v>4934</v>
      </c>
      <c r="H319" s="727">
        <v>28</v>
      </c>
      <c r="I319" s="727">
        <v>1008</v>
      </c>
      <c r="J319" s="724">
        <v>0.60540540540540544</v>
      </c>
      <c r="K319" s="724">
        <v>36</v>
      </c>
      <c r="L319" s="727">
        <v>45</v>
      </c>
      <c r="M319" s="727">
        <v>1665</v>
      </c>
      <c r="N319" s="724">
        <v>1</v>
      </c>
      <c r="O319" s="724">
        <v>37</v>
      </c>
      <c r="P319" s="727">
        <v>31</v>
      </c>
      <c r="Q319" s="727">
        <v>1147</v>
      </c>
      <c r="R319" s="740">
        <v>0.68888888888888888</v>
      </c>
      <c r="S319" s="728">
        <v>37</v>
      </c>
    </row>
    <row r="320" spans="1:19" ht="14.4" customHeight="1" x14ac:dyDescent="0.3">
      <c r="A320" s="723" t="s">
        <v>4869</v>
      </c>
      <c r="B320" s="724" t="s">
        <v>4870</v>
      </c>
      <c r="C320" s="724" t="s">
        <v>577</v>
      </c>
      <c r="D320" s="724" t="s">
        <v>2437</v>
      </c>
      <c r="E320" s="724" t="s">
        <v>4886</v>
      </c>
      <c r="F320" s="724" t="s">
        <v>4935</v>
      </c>
      <c r="G320" s="724" t="s">
        <v>4936</v>
      </c>
      <c r="H320" s="727">
        <v>2</v>
      </c>
      <c r="I320" s="727">
        <v>164</v>
      </c>
      <c r="J320" s="724">
        <v>1.9069767441860466</v>
      </c>
      <c r="K320" s="724">
        <v>82</v>
      </c>
      <c r="L320" s="727">
        <v>1</v>
      </c>
      <c r="M320" s="727">
        <v>86</v>
      </c>
      <c r="N320" s="724">
        <v>1</v>
      </c>
      <c r="O320" s="724">
        <v>86</v>
      </c>
      <c r="P320" s="727">
        <v>1</v>
      </c>
      <c r="Q320" s="727">
        <v>86</v>
      </c>
      <c r="R320" s="740">
        <v>1</v>
      </c>
      <c r="S320" s="728">
        <v>86</v>
      </c>
    </row>
    <row r="321" spans="1:19" ht="14.4" customHeight="1" x14ac:dyDescent="0.3">
      <c r="A321" s="723" t="s">
        <v>4869</v>
      </c>
      <c r="B321" s="724" t="s">
        <v>4870</v>
      </c>
      <c r="C321" s="724" t="s">
        <v>577</v>
      </c>
      <c r="D321" s="724" t="s">
        <v>2437</v>
      </c>
      <c r="E321" s="724" t="s">
        <v>4886</v>
      </c>
      <c r="F321" s="724" t="s">
        <v>4953</v>
      </c>
      <c r="G321" s="724" t="s">
        <v>4954</v>
      </c>
      <c r="H321" s="727">
        <v>1</v>
      </c>
      <c r="I321" s="727">
        <v>114</v>
      </c>
      <c r="J321" s="724"/>
      <c r="K321" s="724">
        <v>114</v>
      </c>
      <c r="L321" s="727"/>
      <c r="M321" s="727"/>
      <c r="N321" s="724"/>
      <c r="O321" s="724"/>
      <c r="P321" s="727"/>
      <c r="Q321" s="727"/>
      <c r="R321" s="740"/>
      <c r="S321" s="728"/>
    </row>
    <row r="322" spans="1:19" ht="14.4" customHeight="1" x14ac:dyDescent="0.3">
      <c r="A322" s="723" t="s">
        <v>4869</v>
      </c>
      <c r="B322" s="724" t="s">
        <v>4870</v>
      </c>
      <c r="C322" s="724" t="s">
        <v>577</v>
      </c>
      <c r="D322" s="724" t="s">
        <v>2437</v>
      </c>
      <c r="E322" s="724" t="s">
        <v>4886</v>
      </c>
      <c r="F322" s="724" t="s">
        <v>4965</v>
      </c>
      <c r="G322" s="724" t="s">
        <v>4966</v>
      </c>
      <c r="H322" s="727">
        <v>1</v>
      </c>
      <c r="I322" s="727">
        <v>260</v>
      </c>
      <c r="J322" s="724"/>
      <c r="K322" s="724">
        <v>260</v>
      </c>
      <c r="L322" s="727"/>
      <c r="M322" s="727"/>
      <c r="N322" s="724"/>
      <c r="O322" s="724"/>
      <c r="P322" s="727"/>
      <c r="Q322" s="727"/>
      <c r="R322" s="740"/>
      <c r="S322" s="728"/>
    </row>
    <row r="323" spans="1:19" ht="14.4" customHeight="1" x14ac:dyDescent="0.3">
      <c r="A323" s="723" t="s">
        <v>4869</v>
      </c>
      <c r="B323" s="724" t="s">
        <v>4870</v>
      </c>
      <c r="C323" s="724" t="s">
        <v>577</v>
      </c>
      <c r="D323" s="724" t="s">
        <v>2437</v>
      </c>
      <c r="E323" s="724" t="s">
        <v>4886</v>
      </c>
      <c r="F323" s="724" t="s">
        <v>4971</v>
      </c>
      <c r="G323" s="724" t="s">
        <v>4972</v>
      </c>
      <c r="H323" s="727">
        <v>1</v>
      </c>
      <c r="I323" s="727">
        <v>188</v>
      </c>
      <c r="J323" s="724"/>
      <c r="K323" s="724">
        <v>188</v>
      </c>
      <c r="L323" s="727"/>
      <c r="M323" s="727"/>
      <c r="N323" s="724"/>
      <c r="O323" s="724"/>
      <c r="P323" s="727">
        <v>1</v>
      </c>
      <c r="Q323" s="727">
        <v>200</v>
      </c>
      <c r="R323" s="740"/>
      <c r="S323" s="728">
        <v>200</v>
      </c>
    </row>
    <row r="324" spans="1:19" ht="14.4" customHeight="1" x14ac:dyDescent="0.3">
      <c r="A324" s="723" t="s">
        <v>4869</v>
      </c>
      <c r="B324" s="724" t="s">
        <v>4870</v>
      </c>
      <c r="C324" s="724" t="s">
        <v>577</v>
      </c>
      <c r="D324" s="724" t="s">
        <v>2438</v>
      </c>
      <c r="E324" s="724" t="s">
        <v>4871</v>
      </c>
      <c r="F324" s="724" t="s">
        <v>4872</v>
      </c>
      <c r="G324" s="724" t="s">
        <v>4873</v>
      </c>
      <c r="H324" s="727">
        <v>0.79999999999999993</v>
      </c>
      <c r="I324" s="727">
        <v>120.83999999999999</v>
      </c>
      <c r="J324" s="724"/>
      <c r="K324" s="724">
        <v>151.05000000000001</v>
      </c>
      <c r="L324" s="727"/>
      <c r="M324" s="727"/>
      <c r="N324" s="724"/>
      <c r="O324" s="724"/>
      <c r="P324" s="727">
        <v>0.1</v>
      </c>
      <c r="Q324" s="727">
        <v>15.1</v>
      </c>
      <c r="R324" s="740"/>
      <c r="S324" s="728">
        <v>151</v>
      </c>
    </row>
    <row r="325" spans="1:19" ht="14.4" customHeight="1" x14ac:dyDescent="0.3">
      <c r="A325" s="723" t="s">
        <v>4869</v>
      </c>
      <c r="B325" s="724" t="s">
        <v>4870</v>
      </c>
      <c r="C325" s="724" t="s">
        <v>577</v>
      </c>
      <c r="D325" s="724" t="s">
        <v>2438</v>
      </c>
      <c r="E325" s="724" t="s">
        <v>4871</v>
      </c>
      <c r="F325" s="724" t="s">
        <v>4876</v>
      </c>
      <c r="G325" s="724" t="s">
        <v>2265</v>
      </c>
      <c r="H325" s="727"/>
      <c r="I325" s="727"/>
      <c r="J325" s="724"/>
      <c r="K325" s="724"/>
      <c r="L325" s="727"/>
      <c r="M325" s="727"/>
      <c r="N325" s="724"/>
      <c r="O325" s="724"/>
      <c r="P325" s="727">
        <v>0.1</v>
      </c>
      <c r="Q325" s="727">
        <v>6.14</v>
      </c>
      <c r="R325" s="740"/>
      <c r="S325" s="728">
        <v>61.399999999999991</v>
      </c>
    </row>
    <row r="326" spans="1:19" ht="14.4" customHeight="1" x14ac:dyDescent="0.3">
      <c r="A326" s="723" t="s">
        <v>4869</v>
      </c>
      <c r="B326" s="724" t="s">
        <v>4870</v>
      </c>
      <c r="C326" s="724" t="s">
        <v>577</v>
      </c>
      <c r="D326" s="724" t="s">
        <v>2438</v>
      </c>
      <c r="E326" s="724" t="s">
        <v>4871</v>
      </c>
      <c r="F326" s="724" t="s">
        <v>4877</v>
      </c>
      <c r="G326" s="724" t="s">
        <v>4878</v>
      </c>
      <c r="H326" s="727">
        <v>0.1</v>
      </c>
      <c r="I326" s="727">
        <v>9.3800000000000008</v>
      </c>
      <c r="J326" s="724"/>
      <c r="K326" s="724">
        <v>93.8</v>
      </c>
      <c r="L326" s="727"/>
      <c r="M326" s="727"/>
      <c r="N326" s="724"/>
      <c r="O326" s="724"/>
      <c r="P326" s="727"/>
      <c r="Q326" s="727"/>
      <c r="R326" s="740"/>
      <c r="S326" s="728"/>
    </row>
    <row r="327" spans="1:19" ht="14.4" customHeight="1" x14ac:dyDescent="0.3">
      <c r="A327" s="723" t="s">
        <v>4869</v>
      </c>
      <c r="B327" s="724" t="s">
        <v>4870</v>
      </c>
      <c r="C327" s="724" t="s">
        <v>577</v>
      </c>
      <c r="D327" s="724" t="s">
        <v>2438</v>
      </c>
      <c r="E327" s="724" t="s">
        <v>4871</v>
      </c>
      <c r="F327" s="724" t="s">
        <v>4879</v>
      </c>
      <c r="G327" s="724" t="s">
        <v>4880</v>
      </c>
      <c r="H327" s="727">
        <v>0.2</v>
      </c>
      <c r="I327" s="727">
        <v>10.28</v>
      </c>
      <c r="J327" s="724"/>
      <c r="K327" s="724">
        <v>51.399999999999991</v>
      </c>
      <c r="L327" s="727"/>
      <c r="M327" s="727"/>
      <c r="N327" s="724"/>
      <c r="O327" s="724"/>
      <c r="P327" s="727"/>
      <c r="Q327" s="727"/>
      <c r="R327" s="740"/>
      <c r="S327" s="728"/>
    </row>
    <row r="328" spans="1:19" ht="14.4" customHeight="1" x14ac:dyDescent="0.3">
      <c r="A328" s="723" t="s">
        <v>4869</v>
      </c>
      <c r="B328" s="724" t="s">
        <v>4870</v>
      </c>
      <c r="C328" s="724" t="s">
        <v>577</v>
      </c>
      <c r="D328" s="724" t="s">
        <v>2438</v>
      </c>
      <c r="E328" s="724" t="s">
        <v>4886</v>
      </c>
      <c r="F328" s="724" t="s">
        <v>4889</v>
      </c>
      <c r="G328" s="724" t="s">
        <v>4890</v>
      </c>
      <c r="H328" s="727">
        <v>1</v>
      </c>
      <c r="I328" s="727">
        <v>144</v>
      </c>
      <c r="J328" s="724"/>
      <c r="K328" s="724">
        <v>144</v>
      </c>
      <c r="L328" s="727"/>
      <c r="M328" s="727"/>
      <c r="N328" s="724"/>
      <c r="O328" s="724"/>
      <c r="P328" s="727">
        <v>1</v>
      </c>
      <c r="Q328" s="727">
        <v>147</v>
      </c>
      <c r="R328" s="740"/>
      <c r="S328" s="728">
        <v>147</v>
      </c>
    </row>
    <row r="329" spans="1:19" ht="14.4" customHeight="1" x14ac:dyDescent="0.3">
      <c r="A329" s="723" t="s">
        <v>4869</v>
      </c>
      <c r="B329" s="724" t="s">
        <v>4870</v>
      </c>
      <c r="C329" s="724" t="s">
        <v>577</v>
      </c>
      <c r="D329" s="724" t="s">
        <v>2438</v>
      </c>
      <c r="E329" s="724" t="s">
        <v>4886</v>
      </c>
      <c r="F329" s="724" t="s">
        <v>4891</v>
      </c>
      <c r="G329" s="724" t="s">
        <v>4892</v>
      </c>
      <c r="H329" s="727">
        <v>12</v>
      </c>
      <c r="I329" s="727">
        <v>972</v>
      </c>
      <c r="J329" s="724"/>
      <c r="K329" s="724">
        <v>81</v>
      </c>
      <c r="L329" s="727"/>
      <c r="M329" s="727"/>
      <c r="N329" s="724"/>
      <c r="O329" s="724"/>
      <c r="P329" s="727"/>
      <c r="Q329" s="727"/>
      <c r="R329" s="740"/>
      <c r="S329" s="728"/>
    </row>
    <row r="330" spans="1:19" ht="14.4" customHeight="1" x14ac:dyDescent="0.3">
      <c r="A330" s="723" t="s">
        <v>4869</v>
      </c>
      <c r="B330" s="724" t="s">
        <v>4870</v>
      </c>
      <c r="C330" s="724" t="s">
        <v>577</v>
      </c>
      <c r="D330" s="724" t="s">
        <v>2438</v>
      </c>
      <c r="E330" s="724" t="s">
        <v>4886</v>
      </c>
      <c r="F330" s="724" t="s">
        <v>4893</v>
      </c>
      <c r="G330" s="724" t="s">
        <v>4894</v>
      </c>
      <c r="H330" s="727">
        <v>28</v>
      </c>
      <c r="I330" s="727">
        <v>980</v>
      </c>
      <c r="J330" s="724"/>
      <c r="K330" s="724">
        <v>35</v>
      </c>
      <c r="L330" s="727"/>
      <c r="M330" s="727"/>
      <c r="N330" s="724"/>
      <c r="O330" s="724"/>
      <c r="P330" s="727">
        <v>14</v>
      </c>
      <c r="Q330" s="727">
        <v>518</v>
      </c>
      <c r="R330" s="740"/>
      <c r="S330" s="728">
        <v>37</v>
      </c>
    </row>
    <row r="331" spans="1:19" ht="14.4" customHeight="1" x14ac:dyDescent="0.3">
      <c r="A331" s="723" t="s">
        <v>4869</v>
      </c>
      <c r="B331" s="724" t="s">
        <v>4870</v>
      </c>
      <c r="C331" s="724" t="s">
        <v>577</v>
      </c>
      <c r="D331" s="724" t="s">
        <v>2438</v>
      </c>
      <c r="E331" s="724" t="s">
        <v>4886</v>
      </c>
      <c r="F331" s="724" t="s">
        <v>4901</v>
      </c>
      <c r="G331" s="724" t="s">
        <v>4902</v>
      </c>
      <c r="H331" s="727"/>
      <c r="I331" s="727"/>
      <c r="J331" s="724"/>
      <c r="K331" s="724"/>
      <c r="L331" s="727"/>
      <c r="M331" s="727"/>
      <c r="N331" s="724"/>
      <c r="O331" s="724"/>
      <c r="P331" s="727">
        <v>1</v>
      </c>
      <c r="Q331" s="727">
        <v>88</v>
      </c>
      <c r="R331" s="740"/>
      <c r="S331" s="728">
        <v>88</v>
      </c>
    </row>
    <row r="332" spans="1:19" ht="14.4" customHeight="1" x14ac:dyDescent="0.3">
      <c r="A332" s="723" t="s">
        <v>4869</v>
      </c>
      <c r="B332" s="724" t="s">
        <v>4870</v>
      </c>
      <c r="C332" s="724" t="s">
        <v>577</v>
      </c>
      <c r="D332" s="724" t="s">
        <v>2438</v>
      </c>
      <c r="E332" s="724" t="s">
        <v>4886</v>
      </c>
      <c r="F332" s="724" t="s">
        <v>4903</v>
      </c>
      <c r="G332" s="724" t="s">
        <v>4904</v>
      </c>
      <c r="H332" s="727"/>
      <c r="I332" s="727"/>
      <c r="J332" s="724"/>
      <c r="K332" s="724"/>
      <c r="L332" s="727"/>
      <c r="M332" s="727"/>
      <c r="N332" s="724"/>
      <c r="O332" s="724"/>
      <c r="P332" s="727">
        <v>1</v>
      </c>
      <c r="Q332" s="727">
        <v>630</v>
      </c>
      <c r="R332" s="740"/>
      <c r="S332" s="728">
        <v>630</v>
      </c>
    </row>
    <row r="333" spans="1:19" ht="14.4" customHeight="1" x14ac:dyDescent="0.3">
      <c r="A333" s="723" t="s">
        <v>4869</v>
      </c>
      <c r="B333" s="724" t="s">
        <v>4870</v>
      </c>
      <c r="C333" s="724" t="s">
        <v>577</v>
      </c>
      <c r="D333" s="724" t="s">
        <v>2438</v>
      </c>
      <c r="E333" s="724" t="s">
        <v>4886</v>
      </c>
      <c r="F333" s="724" t="s">
        <v>4905</v>
      </c>
      <c r="G333" s="724" t="s">
        <v>4906</v>
      </c>
      <c r="H333" s="727">
        <v>1</v>
      </c>
      <c r="I333" s="727">
        <v>388</v>
      </c>
      <c r="J333" s="724"/>
      <c r="K333" s="724">
        <v>388</v>
      </c>
      <c r="L333" s="727"/>
      <c r="M333" s="727"/>
      <c r="N333" s="724"/>
      <c r="O333" s="724"/>
      <c r="P333" s="727">
        <v>2</v>
      </c>
      <c r="Q333" s="727">
        <v>784</v>
      </c>
      <c r="R333" s="740"/>
      <c r="S333" s="728">
        <v>392</v>
      </c>
    </row>
    <row r="334" spans="1:19" ht="14.4" customHeight="1" x14ac:dyDescent="0.3">
      <c r="A334" s="723" t="s">
        <v>4869</v>
      </c>
      <c r="B334" s="724" t="s">
        <v>4870</v>
      </c>
      <c r="C334" s="724" t="s">
        <v>577</v>
      </c>
      <c r="D334" s="724" t="s">
        <v>2438</v>
      </c>
      <c r="E334" s="724" t="s">
        <v>4886</v>
      </c>
      <c r="F334" s="724" t="s">
        <v>4907</v>
      </c>
      <c r="G334" s="724" t="s">
        <v>4908</v>
      </c>
      <c r="H334" s="727">
        <v>3</v>
      </c>
      <c r="I334" s="727">
        <v>117</v>
      </c>
      <c r="J334" s="724"/>
      <c r="K334" s="724">
        <v>39</v>
      </c>
      <c r="L334" s="727"/>
      <c r="M334" s="727"/>
      <c r="N334" s="724"/>
      <c r="O334" s="724"/>
      <c r="P334" s="727">
        <v>4</v>
      </c>
      <c r="Q334" s="727">
        <v>156</v>
      </c>
      <c r="R334" s="740"/>
      <c r="S334" s="728">
        <v>39</v>
      </c>
    </row>
    <row r="335" spans="1:19" ht="14.4" customHeight="1" x14ac:dyDescent="0.3">
      <c r="A335" s="723" t="s">
        <v>4869</v>
      </c>
      <c r="B335" s="724" t="s">
        <v>4870</v>
      </c>
      <c r="C335" s="724" t="s">
        <v>577</v>
      </c>
      <c r="D335" s="724" t="s">
        <v>2438</v>
      </c>
      <c r="E335" s="724" t="s">
        <v>4886</v>
      </c>
      <c r="F335" s="724" t="s">
        <v>4913</v>
      </c>
      <c r="G335" s="724" t="s">
        <v>4914</v>
      </c>
      <c r="H335" s="727">
        <v>17</v>
      </c>
      <c r="I335" s="727">
        <v>3995</v>
      </c>
      <c r="J335" s="724"/>
      <c r="K335" s="724">
        <v>235</v>
      </c>
      <c r="L335" s="727"/>
      <c r="M335" s="727"/>
      <c r="N335" s="724"/>
      <c r="O335" s="724"/>
      <c r="P335" s="727">
        <v>9</v>
      </c>
      <c r="Q335" s="727">
        <v>2259</v>
      </c>
      <c r="R335" s="740"/>
      <c r="S335" s="728">
        <v>251</v>
      </c>
    </row>
    <row r="336" spans="1:19" ht="14.4" customHeight="1" x14ac:dyDescent="0.3">
      <c r="A336" s="723" t="s">
        <v>4869</v>
      </c>
      <c r="B336" s="724" t="s">
        <v>4870</v>
      </c>
      <c r="C336" s="724" t="s">
        <v>577</v>
      </c>
      <c r="D336" s="724" t="s">
        <v>2438</v>
      </c>
      <c r="E336" s="724" t="s">
        <v>4886</v>
      </c>
      <c r="F336" s="724" t="s">
        <v>4915</v>
      </c>
      <c r="G336" s="724" t="s">
        <v>4916</v>
      </c>
      <c r="H336" s="727">
        <v>68</v>
      </c>
      <c r="I336" s="727">
        <v>8024</v>
      </c>
      <c r="J336" s="724"/>
      <c r="K336" s="724">
        <v>118</v>
      </c>
      <c r="L336" s="727"/>
      <c r="M336" s="727"/>
      <c r="N336" s="724"/>
      <c r="O336" s="724"/>
      <c r="P336" s="727">
        <v>48</v>
      </c>
      <c r="Q336" s="727">
        <v>6048</v>
      </c>
      <c r="R336" s="740"/>
      <c r="S336" s="728">
        <v>126</v>
      </c>
    </row>
    <row r="337" spans="1:19" ht="14.4" customHeight="1" x14ac:dyDescent="0.3">
      <c r="A337" s="723" t="s">
        <v>4869</v>
      </c>
      <c r="B337" s="724" t="s">
        <v>4870</v>
      </c>
      <c r="C337" s="724" t="s">
        <v>577</v>
      </c>
      <c r="D337" s="724" t="s">
        <v>2438</v>
      </c>
      <c r="E337" s="724" t="s">
        <v>4886</v>
      </c>
      <c r="F337" s="724" t="s">
        <v>4921</v>
      </c>
      <c r="G337" s="724" t="s">
        <v>4922</v>
      </c>
      <c r="H337" s="727">
        <v>1</v>
      </c>
      <c r="I337" s="727">
        <v>486</v>
      </c>
      <c r="J337" s="724"/>
      <c r="K337" s="724">
        <v>486</v>
      </c>
      <c r="L337" s="727"/>
      <c r="M337" s="727"/>
      <c r="N337" s="724"/>
      <c r="O337" s="724"/>
      <c r="P337" s="727"/>
      <c r="Q337" s="727"/>
      <c r="R337" s="740"/>
      <c r="S337" s="728"/>
    </row>
    <row r="338" spans="1:19" ht="14.4" customHeight="1" x14ac:dyDescent="0.3">
      <c r="A338" s="723" t="s">
        <v>4869</v>
      </c>
      <c r="B338" s="724" t="s">
        <v>4870</v>
      </c>
      <c r="C338" s="724" t="s">
        <v>577</v>
      </c>
      <c r="D338" s="724" t="s">
        <v>2438</v>
      </c>
      <c r="E338" s="724" t="s">
        <v>4886</v>
      </c>
      <c r="F338" s="724" t="s">
        <v>4923</v>
      </c>
      <c r="G338" s="724" t="s">
        <v>4924</v>
      </c>
      <c r="H338" s="727">
        <v>5</v>
      </c>
      <c r="I338" s="727">
        <v>3330</v>
      </c>
      <c r="J338" s="724"/>
      <c r="K338" s="724">
        <v>666</v>
      </c>
      <c r="L338" s="727"/>
      <c r="M338" s="727"/>
      <c r="N338" s="724"/>
      <c r="O338" s="724"/>
      <c r="P338" s="727">
        <v>1</v>
      </c>
      <c r="Q338" s="727">
        <v>679</v>
      </c>
      <c r="R338" s="740"/>
      <c r="S338" s="728">
        <v>679</v>
      </c>
    </row>
    <row r="339" spans="1:19" ht="14.4" customHeight="1" x14ac:dyDescent="0.3">
      <c r="A339" s="723" t="s">
        <v>4869</v>
      </c>
      <c r="B339" s="724" t="s">
        <v>4870</v>
      </c>
      <c r="C339" s="724" t="s">
        <v>577</v>
      </c>
      <c r="D339" s="724" t="s">
        <v>2438</v>
      </c>
      <c r="E339" s="724" t="s">
        <v>4886</v>
      </c>
      <c r="F339" s="724" t="s">
        <v>4927</v>
      </c>
      <c r="G339" s="724" t="s">
        <v>4928</v>
      </c>
      <c r="H339" s="727"/>
      <c r="I339" s="727"/>
      <c r="J339" s="724"/>
      <c r="K339" s="724"/>
      <c r="L339" s="727"/>
      <c r="M339" s="727"/>
      <c r="N339" s="724"/>
      <c r="O339" s="724"/>
      <c r="P339" s="727">
        <v>57</v>
      </c>
      <c r="Q339" s="727">
        <v>1899.9899999999998</v>
      </c>
      <c r="R339" s="740"/>
      <c r="S339" s="728">
        <v>33.333157894736836</v>
      </c>
    </row>
    <row r="340" spans="1:19" ht="14.4" customHeight="1" x14ac:dyDescent="0.3">
      <c r="A340" s="723" t="s">
        <v>4869</v>
      </c>
      <c r="B340" s="724" t="s">
        <v>4870</v>
      </c>
      <c r="C340" s="724" t="s">
        <v>577</v>
      </c>
      <c r="D340" s="724" t="s">
        <v>2438</v>
      </c>
      <c r="E340" s="724" t="s">
        <v>4886</v>
      </c>
      <c r="F340" s="724" t="s">
        <v>4929</v>
      </c>
      <c r="G340" s="724" t="s">
        <v>4930</v>
      </c>
      <c r="H340" s="727">
        <v>1</v>
      </c>
      <c r="I340" s="727">
        <v>956</v>
      </c>
      <c r="J340" s="724"/>
      <c r="K340" s="724">
        <v>956</v>
      </c>
      <c r="L340" s="727"/>
      <c r="M340" s="727"/>
      <c r="N340" s="724"/>
      <c r="O340" s="724"/>
      <c r="P340" s="727">
        <v>1</v>
      </c>
      <c r="Q340" s="727">
        <v>980</v>
      </c>
      <c r="R340" s="740"/>
      <c r="S340" s="728">
        <v>980</v>
      </c>
    </row>
    <row r="341" spans="1:19" ht="14.4" customHeight="1" x14ac:dyDescent="0.3">
      <c r="A341" s="723" t="s">
        <v>4869</v>
      </c>
      <c r="B341" s="724" t="s">
        <v>4870</v>
      </c>
      <c r="C341" s="724" t="s">
        <v>577</v>
      </c>
      <c r="D341" s="724" t="s">
        <v>2438</v>
      </c>
      <c r="E341" s="724" t="s">
        <v>4886</v>
      </c>
      <c r="F341" s="724" t="s">
        <v>4931</v>
      </c>
      <c r="G341" s="724" t="s">
        <v>4932</v>
      </c>
      <c r="H341" s="727">
        <v>1</v>
      </c>
      <c r="I341" s="727">
        <v>169</v>
      </c>
      <c r="J341" s="724"/>
      <c r="K341" s="724">
        <v>169</v>
      </c>
      <c r="L341" s="727"/>
      <c r="M341" s="727"/>
      <c r="N341" s="724"/>
      <c r="O341" s="724"/>
      <c r="P341" s="727">
        <v>1</v>
      </c>
      <c r="Q341" s="727">
        <v>172</v>
      </c>
      <c r="R341" s="740"/>
      <c r="S341" s="728">
        <v>172</v>
      </c>
    </row>
    <row r="342" spans="1:19" ht="14.4" customHeight="1" x14ac:dyDescent="0.3">
      <c r="A342" s="723" t="s">
        <v>4869</v>
      </c>
      <c r="B342" s="724" t="s">
        <v>4870</v>
      </c>
      <c r="C342" s="724" t="s">
        <v>577</v>
      </c>
      <c r="D342" s="724" t="s">
        <v>2438</v>
      </c>
      <c r="E342" s="724" t="s">
        <v>4886</v>
      </c>
      <c r="F342" s="724" t="s">
        <v>4933</v>
      </c>
      <c r="G342" s="724" t="s">
        <v>4934</v>
      </c>
      <c r="H342" s="727">
        <v>1</v>
      </c>
      <c r="I342" s="727">
        <v>36</v>
      </c>
      <c r="J342" s="724"/>
      <c r="K342" s="724">
        <v>36</v>
      </c>
      <c r="L342" s="727"/>
      <c r="M342" s="727"/>
      <c r="N342" s="724"/>
      <c r="O342" s="724"/>
      <c r="P342" s="727">
        <v>2</v>
      </c>
      <c r="Q342" s="727">
        <v>74</v>
      </c>
      <c r="R342" s="740"/>
      <c r="S342" s="728">
        <v>37</v>
      </c>
    </row>
    <row r="343" spans="1:19" ht="14.4" customHeight="1" x14ac:dyDescent="0.3">
      <c r="A343" s="723" t="s">
        <v>4869</v>
      </c>
      <c r="B343" s="724" t="s">
        <v>4870</v>
      </c>
      <c r="C343" s="724" t="s">
        <v>577</v>
      </c>
      <c r="D343" s="724" t="s">
        <v>2438</v>
      </c>
      <c r="E343" s="724" t="s">
        <v>4886</v>
      </c>
      <c r="F343" s="724" t="s">
        <v>4935</v>
      </c>
      <c r="G343" s="724" t="s">
        <v>4936</v>
      </c>
      <c r="H343" s="727">
        <v>7</v>
      </c>
      <c r="I343" s="727">
        <v>574</v>
      </c>
      <c r="J343" s="724"/>
      <c r="K343" s="724">
        <v>82</v>
      </c>
      <c r="L343" s="727"/>
      <c r="M343" s="727"/>
      <c r="N343" s="724"/>
      <c r="O343" s="724"/>
      <c r="P343" s="727">
        <v>3</v>
      </c>
      <c r="Q343" s="727">
        <v>258</v>
      </c>
      <c r="R343" s="740"/>
      <c r="S343" s="728">
        <v>86</v>
      </c>
    </row>
    <row r="344" spans="1:19" ht="14.4" customHeight="1" x14ac:dyDescent="0.3">
      <c r="A344" s="723" t="s">
        <v>4869</v>
      </c>
      <c r="B344" s="724" t="s">
        <v>4870</v>
      </c>
      <c r="C344" s="724" t="s">
        <v>577</v>
      </c>
      <c r="D344" s="724" t="s">
        <v>2438</v>
      </c>
      <c r="E344" s="724" t="s">
        <v>4886</v>
      </c>
      <c r="F344" s="724" t="s">
        <v>4947</v>
      </c>
      <c r="G344" s="724" t="s">
        <v>4948</v>
      </c>
      <c r="H344" s="727">
        <v>2</v>
      </c>
      <c r="I344" s="727">
        <v>2100</v>
      </c>
      <c r="J344" s="724"/>
      <c r="K344" s="724">
        <v>1050</v>
      </c>
      <c r="L344" s="727"/>
      <c r="M344" s="727"/>
      <c r="N344" s="724"/>
      <c r="O344" s="724"/>
      <c r="P344" s="727"/>
      <c r="Q344" s="727"/>
      <c r="R344" s="740"/>
      <c r="S344" s="728"/>
    </row>
    <row r="345" spans="1:19" ht="14.4" customHeight="1" x14ac:dyDescent="0.3">
      <c r="A345" s="723" t="s">
        <v>4869</v>
      </c>
      <c r="B345" s="724" t="s">
        <v>4870</v>
      </c>
      <c r="C345" s="724" t="s">
        <v>577</v>
      </c>
      <c r="D345" s="724" t="s">
        <v>2438</v>
      </c>
      <c r="E345" s="724" t="s">
        <v>4886</v>
      </c>
      <c r="F345" s="724" t="s">
        <v>4967</v>
      </c>
      <c r="G345" s="724" t="s">
        <v>4968</v>
      </c>
      <c r="H345" s="727">
        <v>3</v>
      </c>
      <c r="I345" s="727">
        <v>348</v>
      </c>
      <c r="J345" s="724"/>
      <c r="K345" s="724">
        <v>116</v>
      </c>
      <c r="L345" s="727"/>
      <c r="M345" s="727"/>
      <c r="N345" s="724"/>
      <c r="O345" s="724"/>
      <c r="P345" s="727"/>
      <c r="Q345" s="727"/>
      <c r="R345" s="740"/>
      <c r="S345" s="728"/>
    </row>
    <row r="346" spans="1:19" ht="14.4" customHeight="1" x14ac:dyDescent="0.3">
      <c r="A346" s="723" t="s">
        <v>4869</v>
      </c>
      <c r="B346" s="724" t="s">
        <v>4870</v>
      </c>
      <c r="C346" s="724" t="s">
        <v>577</v>
      </c>
      <c r="D346" s="724" t="s">
        <v>2438</v>
      </c>
      <c r="E346" s="724" t="s">
        <v>4886</v>
      </c>
      <c r="F346" s="724" t="s">
        <v>4969</v>
      </c>
      <c r="G346" s="724" t="s">
        <v>4970</v>
      </c>
      <c r="H346" s="727"/>
      <c r="I346" s="727"/>
      <c r="J346" s="724"/>
      <c r="K346" s="724"/>
      <c r="L346" s="727"/>
      <c r="M346" s="727"/>
      <c r="N346" s="724"/>
      <c r="O346" s="724"/>
      <c r="P346" s="727">
        <v>1</v>
      </c>
      <c r="Q346" s="727">
        <v>948</v>
      </c>
      <c r="R346" s="740"/>
      <c r="S346" s="728">
        <v>948</v>
      </c>
    </row>
    <row r="347" spans="1:19" ht="14.4" customHeight="1" x14ac:dyDescent="0.3">
      <c r="A347" s="723" t="s">
        <v>4869</v>
      </c>
      <c r="B347" s="724" t="s">
        <v>4870</v>
      </c>
      <c r="C347" s="724" t="s">
        <v>577</v>
      </c>
      <c r="D347" s="724" t="s">
        <v>2440</v>
      </c>
      <c r="E347" s="724" t="s">
        <v>4886</v>
      </c>
      <c r="F347" s="724" t="s">
        <v>4891</v>
      </c>
      <c r="G347" s="724" t="s">
        <v>4892</v>
      </c>
      <c r="H347" s="727"/>
      <c r="I347" s="727"/>
      <c r="J347" s="724"/>
      <c r="K347" s="724"/>
      <c r="L347" s="727">
        <v>3</v>
      </c>
      <c r="M347" s="727">
        <v>249</v>
      </c>
      <c r="N347" s="724">
        <v>1</v>
      </c>
      <c r="O347" s="724">
        <v>83</v>
      </c>
      <c r="P347" s="727"/>
      <c r="Q347" s="727"/>
      <c r="R347" s="740"/>
      <c r="S347" s="728"/>
    </row>
    <row r="348" spans="1:19" ht="14.4" customHeight="1" x14ac:dyDescent="0.3">
      <c r="A348" s="723" t="s">
        <v>4869</v>
      </c>
      <c r="B348" s="724" t="s">
        <v>4870</v>
      </c>
      <c r="C348" s="724" t="s">
        <v>577</v>
      </c>
      <c r="D348" s="724" t="s">
        <v>2440</v>
      </c>
      <c r="E348" s="724" t="s">
        <v>4886</v>
      </c>
      <c r="F348" s="724" t="s">
        <v>4893</v>
      </c>
      <c r="G348" s="724" t="s">
        <v>4894</v>
      </c>
      <c r="H348" s="727">
        <v>19</v>
      </c>
      <c r="I348" s="727">
        <v>665</v>
      </c>
      <c r="J348" s="724">
        <v>1.0572337042925277</v>
      </c>
      <c r="K348" s="724">
        <v>35</v>
      </c>
      <c r="L348" s="727">
        <v>17</v>
      </c>
      <c r="M348" s="727">
        <v>629</v>
      </c>
      <c r="N348" s="724">
        <v>1</v>
      </c>
      <c r="O348" s="724">
        <v>37</v>
      </c>
      <c r="P348" s="727">
        <v>10</v>
      </c>
      <c r="Q348" s="727">
        <v>370</v>
      </c>
      <c r="R348" s="740">
        <v>0.58823529411764708</v>
      </c>
      <c r="S348" s="728">
        <v>37</v>
      </c>
    </row>
    <row r="349" spans="1:19" ht="14.4" customHeight="1" x14ac:dyDescent="0.3">
      <c r="A349" s="723" t="s">
        <v>4869</v>
      </c>
      <c r="B349" s="724" t="s">
        <v>4870</v>
      </c>
      <c r="C349" s="724" t="s">
        <v>577</v>
      </c>
      <c r="D349" s="724" t="s">
        <v>2440</v>
      </c>
      <c r="E349" s="724" t="s">
        <v>4886</v>
      </c>
      <c r="F349" s="724" t="s">
        <v>4913</v>
      </c>
      <c r="G349" s="724" t="s">
        <v>4914</v>
      </c>
      <c r="H349" s="727">
        <v>11</v>
      </c>
      <c r="I349" s="727">
        <v>2585</v>
      </c>
      <c r="J349" s="724">
        <v>0.64367529880478092</v>
      </c>
      <c r="K349" s="724">
        <v>235</v>
      </c>
      <c r="L349" s="727">
        <v>16</v>
      </c>
      <c r="M349" s="727">
        <v>4016</v>
      </c>
      <c r="N349" s="724">
        <v>1</v>
      </c>
      <c r="O349" s="724">
        <v>251</v>
      </c>
      <c r="P349" s="727">
        <v>7</v>
      </c>
      <c r="Q349" s="727">
        <v>1757</v>
      </c>
      <c r="R349" s="740">
        <v>0.4375</v>
      </c>
      <c r="S349" s="728">
        <v>251</v>
      </c>
    </row>
    <row r="350" spans="1:19" ht="14.4" customHeight="1" x14ac:dyDescent="0.3">
      <c r="A350" s="723" t="s">
        <v>4869</v>
      </c>
      <c r="B350" s="724" t="s">
        <v>4870</v>
      </c>
      <c r="C350" s="724" t="s">
        <v>577</v>
      </c>
      <c r="D350" s="724" t="s">
        <v>2440</v>
      </c>
      <c r="E350" s="724" t="s">
        <v>4886</v>
      </c>
      <c r="F350" s="724" t="s">
        <v>4915</v>
      </c>
      <c r="G350" s="724" t="s">
        <v>4916</v>
      </c>
      <c r="H350" s="727">
        <v>21</v>
      </c>
      <c r="I350" s="727">
        <v>2478</v>
      </c>
      <c r="J350" s="724">
        <v>0.59595959595959591</v>
      </c>
      <c r="K350" s="724">
        <v>118</v>
      </c>
      <c r="L350" s="727">
        <v>33</v>
      </c>
      <c r="M350" s="727">
        <v>4158</v>
      </c>
      <c r="N350" s="724">
        <v>1</v>
      </c>
      <c r="O350" s="724">
        <v>126</v>
      </c>
      <c r="P350" s="727">
        <v>12</v>
      </c>
      <c r="Q350" s="727">
        <v>1512</v>
      </c>
      <c r="R350" s="740">
        <v>0.36363636363636365</v>
      </c>
      <c r="S350" s="728">
        <v>126</v>
      </c>
    </row>
    <row r="351" spans="1:19" ht="14.4" customHeight="1" x14ac:dyDescent="0.3">
      <c r="A351" s="723" t="s">
        <v>4869</v>
      </c>
      <c r="B351" s="724" t="s">
        <v>4870</v>
      </c>
      <c r="C351" s="724" t="s">
        <v>577</v>
      </c>
      <c r="D351" s="724" t="s">
        <v>2440</v>
      </c>
      <c r="E351" s="724" t="s">
        <v>4886</v>
      </c>
      <c r="F351" s="724" t="s">
        <v>4923</v>
      </c>
      <c r="G351" s="724" t="s">
        <v>4924</v>
      </c>
      <c r="H351" s="727">
        <v>2</v>
      </c>
      <c r="I351" s="727">
        <v>1332</v>
      </c>
      <c r="J351" s="724"/>
      <c r="K351" s="724">
        <v>666</v>
      </c>
      <c r="L351" s="727"/>
      <c r="M351" s="727"/>
      <c r="N351" s="724"/>
      <c r="O351" s="724"/>
      <c r="P351" s="727">
        <v>6</v>
      </c>
      <c r="Q351" s="727">
        <v>4074</v>
      </c>
      <c r="R351" s="740"/>
      <c r="S351" s="728">
        <v>679</v>
      </c>
    </row>
    <row r="352" spans="1:19" ht="14.4" customHeight="1" x14ac:dyDescent="0.3">
      <c r="A352" s="723" t="s">
        <v>4869</v>
      </c>
      <c r="B352" s="724" t="s">
        <v>4870</v>
      </c>
      <c r="C352" s="724" t="s">
        <v>577</v>
      </c>
      <c r="D352" s="724" t="s">
        <v>2440</v>
      </c>
      <c r="E352" s="724" t="s">
        <v>4886</v>
      </c>
      <c r="F352" s="724" t="s">
        <v>4927</v>
      </c>
      <c r="G352" s="724" t="s">
        <v>4928</v>
      </c>
      <c r="H352" s="727"/>
      <c r="I352" s="727"/>
      <c r="J352" s="724"/>
      <c r="K352" s="724"/>
      <c r="L352" s="727">
        <v>34</v>
      </c>
      <c r="M352" s="727">
        <v>1133.33</v>
      </c>
      <c r="N352" s="724">
        <v>1</v>
      </c>
      <c r="O352" s="724">
        <v>33.333235294117642</v>
      </c>
      <c r="P352" s="727">
        <v>18</v>
      </c>
      <c r="Q352" s="727">
        <v>599.99</v>
      </c>
      <c r="R352" s="740">
        <v>0.52940449824852431</v>
      </c>
      <c r="S352" s="728">
        <v>33.332777777777778</v>
      </c>
    </row>
    <row r="353" spans="1:19" ht="14.4" customHeight="1" x14ac:dyDescent="0.3">
      <c r="A353" s="723" t="s">
        <v>4869</v>
      </c>
      <c r="B353" s="724" t="s">
        <v>4870</v>
      </c>
      <c r="C353" s="724" t="s">
        <v>577</v>
      </c>
      <c r="D353" s="724" t="s">
        <v>2440</v>
      </c>
      <c r="E353" s="724" t="s">
        <v>4886</v>
      </c>
      <c r="F353" s="724" t="s">
        <v>4935</v>
      </c>
      <c r="G353" s="724" t="s">
        <v>4936</v>
      </c>
      <c r="H353" s="727">
        <v>2</v>
      </c>
      <c r="I353" s="727">
        <v>164</v>
      </c>
      <c r="J353" s="724"/>
      <c r="K353" s="724">
        <v>82</v>
      </c>
      <c r="L353" s="727"/>
      <c r="M353" s="727"/>
      <c r="N353" s="724"/>
      <c r="O353" s="724"/>
      <c r="P353" s="727">
        <v>2</v>
      </c>
      <c r="Q353" s="727">
        <v>172</v>
      </c>
      <c r="R353" s="740"/>
      <c r="S353" s="728">
        <v>86</v>
      </c>
    </row>
    <row r="354" spans="1:19" ht="14.4" customHeight="1" x14ac:dyDescent="0.3">
      <c r="A354" s="723" t="s">
        <v>4869</v>
      </c>
      <c r="B354" s="724" t="s">
        <v>4870</v>
      </c>
      <c r="C354" s="724" t="s">
        <v>577</v>
      </c>
      <c r="D354" s="724" t="s">
        <v>2440</v>
      </c>
      <c r="E354" s="724" t="s">
        <v>4886</v>
      </c>
      <c r="F354" s="724" t="s">
        <v>4953</v>
      </c>
      <c r="G354" s="724" t="s">
        <v>4954</v>
      </c>
      <c r="H354" s="727"/>
      <c r="I354" s="727"/>
      <c r="J354" s="724"/>
      <c r="K354" s="724"/>
      <c r="L354" s="727"/>
      <c r="M354" s="727"/>
      <c r="N354" s="724"/>
      <c r="O354" s="724"/>
      <c r="P354" s="727">
        <v>10</v>
      </c>
      <c r="Q354" s="727">
        <v>1160</v>
      </c>
      <c r="R354" s="740"/>
      <c r="S354" s="728">
        <v>116</v>
      </c>
    </row>
    <row r="355" spans="1:19" ht="14.4" customHeight="1" x14ac:dyDescent="0.3">
      <c r="A355" s="723" t="s">
        <v>4869</v>
      </c>
      <c r="B355" s="724" t="s">
        <v>4870</v>
      </c>
      <c r="C355" s="724" t="s">
        <v>577</v>
      </c>
      <c r="D355" s="724" t="s">
        <v>4865</v>
      </c>
      <c r="E355" s="724" t="s">
        <v>4886</v>
      </c>
      <c r="F355" s="724" t="s">
        <v>4893</v>
      </c>
      <c r="G355" s="724" t="s">
        <v>4894</v>
      </c>
      <c r="H355" s="727"/>
      <c r="I355" s="727"/>
      <c r="J355" s="724"/>
      <c r="K355" s="724"/>
      <c r="L355" s="727"/>
      <c r="M355" s="727"/>
      <c r="N355" s="724"/>
      <c r="O355" s="724"/>
      <c r="P355" s="727">
        <v>6</v>
      </c>
      <c r="Q355" s="727">
        <v>222</v>
      </c>
      <c r="R355" s="740"/>
      <c r="S355" s="728">
        <v>37</v>
      </c>
    </row>
    <row r="356" spans="1:19" ht="14.4" customHeight="1" x14ac:dyDescent="0.3">
      <c r="A356" s="723" t="s">
        <v>4869</v>
      </c>
      <c r="B356" s="724" t="s">
        <v>4870</v>
      </c>
      <c r="C356" s="724" t="s">
        <v>577</v>
      </c>
      <c r="D356" s="724" t="s">
        <v>4865</v>
      </c>
      <c r="E356" s="724" t="s">
        <v>4886</v>
      </c>
      <c r="F356" s="724" t="s">
        <v>4927</v>
      </c>
      <c r="G356" s="724" t="s">
        <v>4928</v>
      </c>
      <c r="H356" s="727"/>
      <c r="I356" s="727"/>
      <c r="J356" s="724"/>
      <c r="K356" s="724"/>
      <c r="L356" s="727"/>
      <c r="M356" s="727"/>
      <c r="N356" s="724"/>
      <c r="O356" s="724"/>
      <c r="P356" s="727">
        <v>1</v>
      </c>
      <c r="Q356" s="727">
        <v>33.33</v>
      </c>
      <c r="R356" s="740"/>
      <c r="S356" s="728">
        <v>33.33</v>
      </c>
    </row>
    <row r="357" spans="1:19" ht="14.4" customHeight="1" x14ac:dyDescent="0.3">
      <c r="A357" s="723" t="s">
        <v>4869</v>
      </c>
      <c r="B357" s="724" t="s">
        <v>4870</v>
      </c>
      <c r="C357" s="724" t="s">
        <v>577</v>
      </c>
      <c r="D357" s="724" t="s">
        <v>4865</v>
      </c>
      <c r="E357" s="724" t="s">
        <v>4886</v>
      </c>
      <c r="F357" s="724" t="s">
        <v>4949</v>
      </c>
      <c r="G357" s="724" t="s">
        <v>4950</v>
      </c>
      <c r="H357" s="727"/>
      <c r="I357" s="727"/>
      <c r="J357" s="724"/>
      <c r="K357" s="724"/>
      <c r="L357" s="727"/>
      <c r="M357" s="727"/>
      <c r="N357" s="724"/>
      <c r="O357" s="724"/>
      <c r="P357" s="727">
        <v>1</v>
      </c>
      <c r="Q357" s="727">
        <v>373</v>
      </c>
      <c r="R357" s="740"/>
      <c r="S357" s="728">
        <v>373</v>
      </c>
    </row>
    <row r="358" spans="1:19" ht="14.4" customHeight="1" x14ac:dyDescent="0.3">
      <c r="A358" s="723" t="s">
        <v>4869</v>
      </c>
      <c r="B358" s="724" t="s">
        <v>4870</v>
      </c>
      <c r="C358" s="724" t="s">
        <v>577</v>
      </c>
      <c r="D358" s="724" t="s">
        <v>2441</v>
      </c>
      <c r="E358" s="724" t="s">
        <v>4886</v>
      </c>
      <c r="F358" s="724" t="s">
        <v>4893</v>
      </c>
      <c r="G358" s="724" t="s">
        <v>4894</v>
      </c>
      <c r="H358" s="727"/>
      <c r="I358" s="727"/>
      <c r="J358" s="724"/>
      <c r="K358" s="724"/>
      <c r="L358" s="727"/>
      <c r="M358" s="727"/>
      <c r="N358" s="724"/>
      <c r="O358" s="724"/>
      <c r="P358" s="727">
        <v>2</v>
      </c>
      <c r="Q358" s="727">
        <v>74</v>
      </c>
      <c r="R358" s="740"/>
      <c r="S358" s="728">
        <v>37</v>
      </c>
    </row>
    <row r="359" spans="1:19" ht="14.4" customHeight="1" x14ac:dyDescent="0.3">
      <c r="A359" s="723" t="s">
        <v>4869</v>
      </c>
      <c r="B359" s="724" t="s">
        <v>4870</v>
      </c>
      <c r="C359" s="724" t="s">
        <v>577</v>
      </c>
      <c r="D359" s="724" t="s">
        <v>2442</v>
      </c>
      <c r="E359" s="724" t="s">
        <v>4886</v>
      </c>
      <c r="F359" s="724" t="s">
        <v>4891</v>
      </c>
      <c r="G359" s="724" t="s">
        <v>4892</v>
      </c>
      <c r="H359" s="727">
        <v>1</v>
      </c>
      <c r="I359" s="727">
        <v>81</v>
      </c>
      <c r="J359" s="724"/>
      <c r="K359" s="724">
        <v>81</v>
      </c>
      <c r="L359" s="727"/>
      <c r="M359" s="727"/>
      <c r="N359" s="724"/>
      <c r="O359" s="724"/>
      <c r="P359" s="727"/>
      <c r="Q359" s="727"/>
      <c r="R359" s="740"/>
      <c r="S359" s="728"/>
    </row>
    <row r="360" spans="1:19" ht="14.4" customHeight="1" x14ac:dyDescent="0.3">
      <c r="A360" s="723" t="s">
        <v>4869</v>
      </c>
      <c r="B360" s="724" t="s">
        <v>4870</v>
      </c>
      <c r="C360" s="724" t="s">
        <v>577</v>
      </c>
      <c r="D360" s="724" t="s">
        <v>2442</v>
      </c>
      <c r="E360" s="724" t="s">
        <v>4886</v>
      </c>
      <c r="F360" s="724" t="s">
        <v>4893</v>
      </c>
      <c r="G360" s="724" t="s">
        <v>4894</v>
      </c>
      <c r="H360" s="727">
        <v>50</v>
      </c>
      <c r="I360" s="727">
        <v>1750</v>
      </c>
      <c r="J360" s="724"/>
      <c r="K360" s="724">
        <v>35</v>
      </c>
      <c r="L360" s="727"/>
      <c r="M360" s="727"/>
      <c r="N360" s="724"/>
      <c r="O360" s="724"/>
      <c r="P360" s="727">
        <v>7</v>
      </c>
      <c r="Q360" s="727">
        <v>259</v>
      </c>
      <c r="R360" s="740"/>
      <c r="S360" s="728">
        <v>37</v>
      </c>
    </row>
    <row r="361" spans="1:19" ht="14.4" customHeight="1" x14ac:dyDescent="0.3">
      <c r="A361" s="723" t="s">
        <v>4869</v>
      </c>
      <c r="B361" s="724" t="s">
        <v>4870</v>
      </c>
      <c r="C361" s="724" t="s">
        <v>577</v>
      </c>
      <c r="D361" s="724" t="s">
        <v>2442</v>
      </c>
      <c r="E361" s="724" t="s">
        <v>4886</v>
      </c>
      <c r="F361" s="724" t="s">
        <v>4913</v>
      </c>
      <c r="G361" s="724" t="s">
        <v>4914</v>
      </c>
      <c r="H361" s="727">
        <v>164</v>
      </c>
      <c r="I361" s="727">
        <v>38540</v>
      </c>
      <c r="J361" s="724">
        <v>0.53130040392064959</v>
      </c>
      <c r="K361" s="724">
        <v>235</v>
      </c>
      <c r="L361" s="727">
        <v>289</v>
      </c>
      <c r="M361" s="727">
        <v>72539</v>
      </c>
      <c r="N361" s="724">
        <v>1</v>
      </c>
      <c r="O361" s="724">
        <v>251</v>
      </c>
      <c r="P361" s="727">
        <v>226</v>
      </c>
      <c r="Q361" s="727">
        <v>56726</v>
      </c>
      <c r="R361" s="740">
        <v>0.7820069204152249</v>
      </c>
      <c r="S361" s="728">
        <v>251</v>
      </c>
    </row>
    <row r="362" spans="1:19" ht="14.4" customHeight="1" x14ac:dyDescent="0.3">
      <c r="A362" s="723" t="s">
        <v>4869</v>
      </c>
      <c r="B362" s="724" t="s">
        <v>4870</v>
      </c>
      <c r="C362" s="724" t="s">
        <v>577</v>
      </c>
      <c r="D362" s="724" t="s">
        <v>2442</v>
      </c>
      <c r="E362" s="724" t="s">
        <v>4886</v>
      </c>
      <c r="F362" s="724" t="s">
        <v>4915</v>
      </c>
      <c r="G362" s="724" t="s">
        <v>4916</v>
      </c>
      <c r="H362" s="727"/>
      <c r="I362" s="727"/>
      <c r="J362" s="724"/>
      <c r="K362" s="724"/>
      <c r="L362" s="727">
        <v>6</v>
      </c>
      <c r="M362" s="727">
        <v>756</v>
      </c>
      <c r="N362" s="724">
        <v>1</v>
      </c>
      <c r="O362" s="724">
        <v>126</v>
      </c>
      <c r="P362" s="727">
        <v>9</v>
      </c>
      <c r="Q362" s="727">
        <v>1134</v>
      </c>
      <c r="R362" s="740">
        <v>1.5</v>
      </c>
      <c r="S362" s="728">
        <v>126</v>
      </c>
    </row>
    <row r="363" spans="1:19" ht="14.4" customHeight="1" x14ac:dyDescent="0.3">
      <c r="A363" s="723" t="s">
        <v>4869</v>
      </c>
      <c r="B363" s="724" t="s">
        <v>4870</v>
      </c>
      <c r="C363" s="724" t="s">
        <v>577</v>
      </c>
      <c r="D363" s="724" t="s">
        <v>2442</v>
      </c>
      <c r="E363" s="724" t="s">
        <v>4886</v>
      </c>
      <c r="F363" s="724" t="s">
        <v>4927</v>
      </c>
      <c r="G363" s="724" t="s">
        <v>4928</v>
      </c>
      <c r="H363" s="727"/>
      <c r="I363" s="727"/>
      <c r="J363" s="724"/>
      <c r="K363" s="724"/>
      <c r="L363" s="727">
        <v>195</v>
      </c>
      <c r="M363" s="727">
        <v>6500</v>
      </c>
      <c r="N363" s="724">
        <v>1</v>
      </c>
      <c r="O363" s="724">
        <v>33.333333333333336</v>
      </c>
      <c r="P363" s="727">
        <v>229</v>
      </c>
      <c r="Q363" s="727">
        <v>7633.33</v>
      </c>
      <c r="R363" s="740">
        <v>1.1743584615384615</v>
      </c>
      <c r="S363" s="728">
        <v>33.333318777292575</v>
      </c>
    </row>
    <row r="364" spans="1:19" ht="14.4" customHeight="1" x14ac:dyDescent="0.3">
      <c r="A364" s="723" t="s">
        <v>4869</v>
      </c>
      <c r="B364" s="724" t="s">
        <v>4870</v>
      </c>
      <c r="C364" s="724" t="s">
        <v>577</v>
      </c>
      <c r="D364" s="724" t="s">
        <v>2442</v>
      </c>
      <c r="E364" s="724" t="s">
        <v>4886</v>
      </c>
      <c r="F364" s="724" t="s">
        <v>4933</v>
      </c>
      <c r="G364" s="724" t="s">
        <v>4934</v>
      </c>
      <c r="H364" s="727"/>
      <c r="I364" s="727"/>
      <c r="J364" s="724"/>
      <c r="K364" s="724"/>
      <c r="L364" s="727">
        <v>1</v>
      </c>
      <c r="M364" s="727">
        <v>37</v>
      </c>
      <c r="N364" s="724">
        <v>1</v>
      </c>
      <c r="O364" s="724">
        <v>37</v>
      </c>
      <c r="P364" s="727"/>
      <c r="Q364" s="727"/>
      <c r="R364" s="740"/>
      <c r="S364" s="728"/>
    </row>
    <row r="365" spans="1:19" ht="14.4" customHeight="1" x14ac:dyDescent="0.3">
      <c r="A365" s="723" t="s">
        <v>4869</v>
      </c>
      <c r="B365" s="724" t="s">
        <v>4870</v>
      </c>
      <c r="C365" s="724" t="s">
        <v>577</v>
      </c>
      <c r="D365" s="724" t="s">
        <v>2442</v>
      </c>
      <c r="E365" s="724" t="s">
        <v>4886</v>
      </c>
      <c r="F365" s="724" t="s">
        <v>4953</v>
      </c>
      <c r="G365" s="724" t="s">
        <v>4954</v>
      </c>
      <c r="H365" s="727"/>
      <c r="I365" s="727"/>
      <c r="J365" s="724"/>
      <c r="K365" s="724"/>
      <c r="L365" s="727"/>
      <c r="M365" s="727"/>
      <c r="N365" s="724"/>
      <c r="O365" s="724"/>
      <c r="P365" s="727">
        <v>6</v>
      </c>
      <c r="Q365" s="727">
        <v>696</v>
      </c>
      <c r="R365" s="740"/>
      <c r="S365" s="728">
        <v>116</v>
      </c>
    </row>
    <row r="366" spans="1:19" ht="14.4" customHeight="1" x14ac:dyDescent="0.3">
      <c r="A366" s="723" t="s">
        <v>4869</v>
      </c>
      <c r="B366" s="724" t="s">
        <v>4870</v>
      </c>
      <c r="C366" s="724" t="s">
        <v>577</v>
      </c>
      <c r="D366" s="724" t="s">
        <v>2443</v>
      </c>
      <c r="E366" s="724" t="s">
        <v>4871</v>
      </c>
      <c r="F366" s="724" t="s">
        <v>4872</v>
      </c>
      <c r="G366" s="724" t="s">
        <v>4873</v>
      </c>
      <c r="H366" s="727"/>
      <c r="I366" s="727"/>
      <c r="J366" s="724"/>
      <c r="K366" s="724"/>
      <c r="L366" s="727">
        <v>0.4</v>
      </c>
      <c r="M366" s="727">
        <v>60.4</v>
      </c>
      <c r="N366" s="724">
        <v>1</v>
      </c>
      <c r="O366" s="724">
        <v>151</v>
      </c>
      <c r="P366" s="727">
        <v>0.2</v>
      </c>
      <c r="Q366" s="727">
        <v>30.2</v>
      </c>
      <c r="R366" s="740">
        <v>0.5</v>
      </c>
      <c r="S366" s="728">
        <v>151</v>
      </c>
    </row>
    <row r="367" spans="1:19" ht="14.4" customHeight="1" x14ac:dyDescent="0.3">
      <c r="A367" s="723" t="s">
        <v>4869</v>
      </c>
      <c r="B367" s="724" t="s">
        <v>4870</v>
      </c>
      <c r="C367" s="724" t="s">
        <v>577</v>
      </c>
      <c r="D367" s="724" t="s">
        <v>2443</v>
      </c>
      <c r="E367" s="724" t="s">
        <v>4886</v>
      </c>
      <c r="F367" s="724" t="s">
        <v>4891</v>
      </c>
      <c r="G367" s="724" t="s">
        <v>4892</v>
      </c>
      <c r="H367" s="727">
        <v>22</v>
      </c>
      <c r="I367" s="727">
        <v>1782</v>
      </c>
      <c r="J367" s="724">
        <v>0.76678141135972466</v>
      </c>
      <c r="K367" s="724">
        <v>81</v>
      </c>
      <c r="L367" s="727">
        <v>28</v>
      </c>
      <c r="M367" s="727">
        <v>2324</v>
      </c>
      <c r="N367" s="724">
        <v>1</v>
      </c>
      <c r="O367" s="724">
        <v>83</v>
      </c>
      <c r="P367" s="727">
        <v>17</v>
      </c>
      <c r="Q367" s="727">
        <v>1411</v>
      </c>
      <c r="R367" s="740">
        <v>0.6071428571428571</v>
      </c>
      <c r="S367" s="728">
        <v>83</v>
      </c>
    </row>
    <row r="368" spans="1:19" ht="14.4" customHeight="1" x14ac:dyDescent="0.3">
      <c r="A368" s="723" t="s">
        <v>4869</v>
      </c>
      <c r="B368" s="724" t="s">
        <v>4870</v>
      </c>
      <c r="C368" s="724" t="s">
        <v>577</v>
      </c>
      <c r="D368" s="724" t="s">
        <v>2443</v>
      </c>
      <c r="E368" s="724" t="s">
        <v>4886</v>
      </c>
      <c r="F368" s="724" t="s">
        <v>4893</v>
      </c>
      <c r="G368" s="724" t="s">
        <v>4894</v>
      </c>
      <c r="H368" s="727">
        <v>26</v>
      </c>
      <c r="I368" s="727">
        <v>910</v>
      </c>
      <c r="J368" s="724">
        <v>4.0990990990990994</v>
      </c>
      <c r="K368" s="724">
        <v>35</v>
      </c>
      <c r="L368" s="727">
        <v>6</v>
      </c>
      <c r="M368" s="727">
        <v>222</v>
      </c>
      <c r="N368" s="724">
        <v>1</v>
      </c>
      <c r="O368" s="724">
        <v>37</v>
      </c>
      <c r="P368" s="727">
        <v>7</v>
      </c>
      <c r="Q368" s="727">
        <v>259</v>
      </c>
      <c r="R368" s="740">
        <v>1.1666666666666667</v>
      </c>
      <c r="S368" s="728">
        <v>37</v>
      </c>
    </row>
    <row r="369" spans="1:19" ht="14.4" customHeight="1" x14ac:dyDescent="0.3">
      <c r="A369" s="723" t="s">
        <v>4869</v>
      </c>
      <c r="B369" s="724" t="s">
        <v>4870</v>
      </c>
      <c r="C369" s="724" t="s">
        <v>577</v>
      </c>
      <c r="D369" s="724" t="s">
        <v>2443</v>
      </c>
      <c r="E369" s="724" t="s">
        <v>4886</v>
      </c>
      <c r="F369" s="724" t="s">
        <v>4913</v>
      </c>
      <c r="G369" s="724" t="s">
        <v>4914</v>
      </c>
      <c r="H369" s="727"/>
      <c r="I369" s="727"/>
      <c r="J369" s="724"/>
      <c r="K369" s="724"/>
      <c r="L369" s="727">
        <v>6</v>
      </c>
      <c r="M369" s="727">
        <v>1506</v>
      </c>
      <c r="N369" s="724">
        <v>1</v>
      </c>
      <c r="O369" s="724">
        <v>251</v>
      </c>
      <c r="P369" s="727"/>
      <c r="Q369" s="727"/>
      <c r="R369" s="740"/>
      <c r="S369" s="728"/>
    </row>
    <row r="370" spans="1:19" ht="14.4" customHeight="1" x14ac:dyDescent="0.3">
      <c r="A370" s="723" t="s">
        <v>4869</v>
      </c>
      <c r="B370" s="724" t="s">
        <v>4870</v>
      </c>
      <c r="C370" s="724" t="s">
        <v>577</v>
      </c>
      <c r="D370" s="724" t="s">
        <v>2443</v>
      </c>
      <c r="E370" s="724" t="s">
        <v>4886</v>
      </c>
      <c r="F370" s="724" t="s">
        <v>4915</v>
      </c>
      <c r="G370" s="724" t="s">
        <v>4916</v>
      </c>
      <c r="H370" s="727">
        <v>21</v>
      </c>
      <c r="I370" s="727">
        <v>2478</v>
      </c>
      <c r="J370" s="724">
        <v>0.36419753086419754</v>
      </c>
      <c r="K370" s="724">
        <v>118</v>
      </c>
      <c r="L370" s="727">
        <v>54</v>
      </c>
      <c r="M370" s="727">
        <v>6804</v>
      </c>
      <c r="N370" s="724">
        <v>1</v>
      </c>
      <c r="O370" s="724">
        <v>126</v>
      </c>
      <c r="P370" s="727">
        <v>65</v>
      </c>
      <c r="Q370" s="727">
        <v>8190</v>
      </c>
      <c r="R370" s="740">
        <v>1.2037037037037037</v>
      </c>
      <c r="S370" s="728">
        <v>126</v>
      </c>
    </row>
    <row r="371" spans="1:19" ht="14.4" customHeight="1" x14ac:dyDescent="0.3">
      <c r="A371" s="723" t="s">
        <v>4869</v>
      </c>
      <c r="B371" s="724" t="s">
        <v>4870</v>
      </c>
      <c r="C371" s="724" t="s">
        <v>577</v>
      </c>
      <c r="D371" s="724" t="s">
        <v>2443</v>
      </c>
      <c r="E371" s="724" t="s">
        <v>4886</v>
      </c>
      <c r="F371" s="724" t="s">
        <v>4923</v>
      </c>
      <c r="G371" s="724" t="s">
        <v>4924</v>
      </c>
      <c r="H371" s="727"/>
      <c r="I371" s="727"/>
      <c r="J371" s="724"/>
      <c r="K371" s="724"/>
      <c r="L371" s="727">
        <v>2</v>
      </c>
      <c r="M371" s="727">
        <v>1358</v>
      </c>
      <c r="N371" s="724">
        <v>1</v>
      </c>
      <c r="O371" s="724">
        <v>679</v>
      </c>
      <c r="P371" s="727">
        <v>1</v>
      </c>
      <c r="Q371" s="727">
        <v>679</v>
      </c>
      <c r="R371" s="740">
        <v>0.5</v>
      </c>
      <c r="S371" s="728">
        <v>679</v>
      </c>
    </row>
    <row r="372" spans="1:19" ht="14.4" customHeight="1" x14ac:dyDescent="0.3">
      <c r="A372" s="723" t="s">
        <v>4869</v>
      </c>
      <c r="B372" s="724" t="s">
        <v>4870</v>
      </c>
      <c r="C372" s="724" t="s">
        <v>577</v>
      </c>
      <c r="D372" s="724" t="s">
        <v>2443</v>
      </c>
      <c r="E372" s="724" t="s">
        <v>4886</v>
      </c>
      <c r="F372" s="724" t="s">
        <v>4927</v>
      </c>
      <c r="G372" s="724" t="s">
        <v>4928</v>
      </c>
      <c r="H372" s="727"/>
      <c r="I372" s="727"/>
      <c r="J372" s="724"/>
      <c r="K372" s="724"/>
      <c r="L372" s="727">
        <v>50</v>
      </c>
      <c r="M372" s="727">
        <v>1666.6799999999998</v>
      </c>
      <c r="N372" s="724">
        <v>1</v>
      </c>
      <c r="O372" s="724">
        <v>33.333599999999997</v>
      </c>
      <c r="P372" s="727">
        <v>64</v>
      </c>
      <c r="Q372" s="727">
        <v>2133.33</v>
      </c>
      <c r="R372" s="740">
        <v>1.2799877600979193</v>
      </c>
      <c r="S372" s="728">
        <v>33.333281249999999</v>
      </c>
    </row>
    <row r="373" spans="1:19" ht="14.4" customHeight="1" x14ac:dyDescent="0.3">
      <c r="A373" s="723" t="s">
        <v>4869</v>
      </c>
      <c r="B373" s="724" t="s">
        <v>4870</v>
      </c>
      <c r="C373" s="724" t="s">
        <v>577</v>
      </c>
      <c r="D373" s="724" t="s">
        <v>2443</v>
      </c>
      <c r="E373" s="724" t="s">
        <v>4886</v>
      </c>
      <c r="F373" s="724" t="s">
        <v>4933</v>
      </c>
      <c r="G373" s="724" t="s">
        <v>4934</v>
      </c>
      <c r="H373" s="727">
        <v>2</v>
      </c>
      <c r="I373" s="727">
        <v>72</v>
      </c>
      <c r="J373" s="724">
        <v>0.38918918918918921</v>
      </c>
      <c r="K373" s="724">
        <v>36</v>
      </c>
      <c r="L373" s="727">
        <v>5</v>
      </c>
      <c r="M373" s="727">
        <v>185</v>
      </c>
      <c r="N373" s="724">
        <v>1</v>
      </c>
      <c r="O373" s="724">
        <v>37</v>
      </c>
      <c r="P373" s="727">
        <v>5</v>
      </c>
      <c r="Q373" s="727">
        <v>185</v>
      </c>
      <c r="R373" s="740">
        <v>1</v>
      </c>
      <c r="S373" s="728">
        <v>37</v>
      </c>
    </row>
    <row r="374" spans="1:19" ht="14.4" customHeight="1" x14ac:dyDescent="0.3">
      <c r="A374" s="723" t="s">
        <v>4869</v>
      </c>
      <c r="B374" s="724" t="s">
        <v>4870</v>
      </c>
      <c r="C374" s="724" t="s">
        <v>577</v>
      </c>
      <c r="D374" s="724" t="s">
        <v>2443</v>
      </c>
      <c r="E374" s="724" t="s">
        <v>4886</v>
      </c>
      <c r="F374" s="724" t="s">
        <v>4935</v>
      </c>
      <c r="G374" s="724" t="s">
        <v>4936</v>
      </c>
      <c r="H374" s="727">
        <v>2</v>
      </c>
      <c r="I374" s="727">
        <v>164</v>
      </c>
      <c r="J374" s="724">
        <v>0.47674418604651164</v>
      </c>
      <c r="K374" s="724">
        <v>82</v>
      </c>
      <c r="L374" s="727">
        <v>4</v>
      </c>
      <c r="M374" s="727">
        <v>344</v>
      </c>
      <c r="N374" s="724">
        <v>1</v>
      </c>
      <c r="O374" s="724">
        <v>86</v>
      </c>
      <c r="P374" s="727">
        <v>3</v>
      </c>
      <c r="Q374" s="727">
        <v>258</v>
      </c>
      <c r="R374" s="740">
        <v>0.75</v>
      </c>
      <c r="S374" s="728">
        <v>86</v>
      </c>
    </row>
    <row r="375" spans="1:19" ht="14.4" customHeight="1" x14ac:dyDescent="0.3">
      <c r="A375" s="723" t="s">
        <v>4869</v>
      </c>
      <c r="B375" s="724" t="s">
        <v>4870</v>
      </c>
      <c r="C375" s="724" t="s">
        <v>577</v>
      </c>
      <c r="D375" s="724" t="s">
        <v>2443</v>
      </c>
      <c r="E375" s="724" t="s">
        <v>4886</v>
      </c>
      <c r="F375" s="724" t="s">
        <v>4947</v>
      </c>
      <c r="G375" s="724" t="s">
        <v>4948</v>
      </c>
      <c r="H375" s="727">
        <v>1</v>
      </c>
      <c r="I375" s="727">
        <v>1050</v>
      </c>
      <c r="J375" s="724">
        <v>0.49388523047977423</v>
      </c>
      <c r="K375" s="724">
        <v>1050</v>
      </c>
      <c r="L375" s="727">
        <v>2</v>
      </c>
      <c r="M375" s="727">
        <v>2126</v>
      </c>
      <c r="N375" s="724">
        <v>1</v>
      </c>
      <c r="O375" s="724">
        <v>1063</v>
      </c>
      <c r="P375" s="727">
        <v>1</v>
      </c>
      <c r="Q375" s="727">
        <v>1063</v>
      </c>
      <c r="R375" s="740">
        <v>0.5</v>
      </c>
      <c r="S375" s="728">
        <v>1063</v>
      </c>
    </row>
    <row r="376" spans="1:19" ht="14.4" customHeight="1" x14ac:dyDescent="0.3">
      <c r="A376" s="723" t="s">
        <v>4869</v>
      </c>
      <c r="B376" s="724" t="s">
        <v>4870</v>
      </c>
      <c r="C376" s="724" t="s">
        <v>577</v>
      </c>
      <c r="D376" s="724" t="s">
        <v>2443</v>
      </c>
      <c r="E376" s="724" t="s">
        <v>4886</v>
      </c>
      <c r="F376" s="724" t="s">
        <v>4951</v>
      </c>
      <c r="G376" s="724" t="s">
        <v>4952</v>
      </c>
      <c r="H376" s="727"/>
      <c r="I376" s="727"/>
      <c r="J376" s="724"/>
      <c r="K376" s="724"/>
      <c r="L376" s="727">
        <v>1</v>
      </c>
      <c r="M376" s="727">
        <v>59</v>
      </c>
      <c r="N376" s="724">
        <v>1</v>
      </c>
      <c r="O376" s="724">
        <v>59</v>
      </c>
      <c r="P376" s="727">
        <v>2</v>
      </c>
      <c r="Q376" s="727">
        <v>118</v>
      </c>
      <c r="R376" s="740">
        <v>2</v>
      </c>
      <c r="S376" s="728">
        <v>59</v>
      </c>
    </row>
    <row r="377" spans="1:19" ht="14.4" customHeight="1" x14ac:dyDescent="0.3">
      <c r="A377" s="723" t="s">
        <v>4869</v>
      </c>
      <c r="B377" s="724" t="s">
        <v>4870</v>
      </c>
      <c r="C377" s="724" t="s">
        <v>577</v>
      </c>
      <c r="D377" s="724" t="s">
        <v>2444</v>
      </c>
      <c r="E377" s="724" t="s">
        <v>4871</v>
      </c>
      <c r="F377" s="724" t="s">
        <v>4872</v>
      </c>
      <c r="G377" s="724" t="s">
        <v>4873</v>
      </c>
      <c r="H377" s="727"/>
      <c r="I377" s="727"/>
      <c r="J377" s="724"/>
      <c r="K377" s="724"/>
      <c r="L377" s="727">
        <v>0.1</v>
      </c>
      <c r="M377" s="727">
        <v>15.1</v>
      </c>
      <c r="N377" s="724">
        <v>1</v>
      </c>
      <c r="O377" s="724">
        <v>151</v>
      </c>
      <c r="P377" s="727"/>
      <c r="Q377" s="727"/>
      <c r="R377" s="740"/>
      <c r="S377" s="728"/>
    </row>
    <row r="378" spans="1:19" ht="14.4" customHeight="1" x14ac:dyDescent="0.3">
      <c r="A378" s="723" t="s">
        <v>4869</v>
      </c>
      <c r="B378" s="724" t="s">
        <v>4870</v>
      </c>
      <c r="C378" s="724" t="s">
        <v>577</v>
      </c>
      <c r="D378" s="724" t="s">
        <v>2444</v>
      </c>
      <c r="E378" s="724" t="s">
        <v>4886</v>
      </c>
      <c r="F378" s="724" t="s">
        <v>4891</v>
      </c>
      <c r="G378" s="724" t="s">
        <v>4892</v>
      </c>
      <c r="H378" s="727">
        <v>5</v>
      </c>
      <c r="I378" s="727">
        <v>405</v>
      </c>
      <c r="J378" s="724">
        <v>4.8795180722891569</v>
      </c>
      <c r="K378" s="724">
        <v>81</v>
      </c>
      <c r="L378" s="727">
        <v>1</v>
      </c>
      <c r="M378" s="727">
        <v>83</v>
      </c>
      <c r="N378" s="724">
        <v>1</v>
      </c>
      <c r="O378" s="724">
        <v>83</v>
      </c>
      <c r="P378" s="727">
        <v>7</v>
      </c>
      <c r="Q378" s="727">
        <v>581</v>
      </c>
      <c r="R378" s="740">
        <v>7</v>
      </c>
      <c r="S378" s="728">
        <v>83</v>
      </c>
    </row>
    <row r="379" spans="1:19" ht="14.4" customHeight="1" x14ac:dyDescent="0.3">
      <c r="A379" s="723" t="s">
        <v>4869</v>
      </c>
      <c r="B379" s="724" t="s">
        <v>4870</v>
      </c>
      <c r="C379" s="724" t="s">
        <v>577</v>
      </c>
      <c r="D379" s="724" t="s">
        <v>2444</v>
      </c>
      <c r="E379" s="724" t="s">
        <v>4886</v>
      </c>
      <c r="F379" s="724" t="s">
        <v>4893</v>
      </c>
      <c r="G379" s="724" t="s">
        <v>4894</v>
      </c>
      <c r="H379" s="727">
        <v>9</v>
      </c>
      <c r="I379" s="727">
        <v>315</v>
      </c>
      <c r="J379" s="724">
        <v>1.0641891891891893</v>
      </c>
      <c r="K379" s="724">
        <v>35</v>
      </c>
      <c r="L379" s="727">
        <v>8</v>
      </c>
      <c r="M379" s="727">
        <v>296</v>
      </c>
      <c r="N379" s="724">
        <v>1</v>
      </c>
      <c r="O379" s="724">
        <v>37</v>
      </c>
      <c r="P379" s="727">
        <v>3</v>
      </c>
      <c r="Q379" s="727">
        <v>111</v>
      </c>
      <c r="R379" s="740">
        <v>0.375</v>
      </c>
      <c r="S379" s="728">
        <v>37</v>
      </c>
    </row>
    <row r="380" spans="1:19" ht="14.4" customHeight="1" x14ac:dyDescent="0.3">
      <c r="A380" s="723" t="s">
        <v>4869</v>
      </c>
      <c r="B380" s="724" t="s">
        <v>4870</v>
      </c>
      <c r="C380" s="724" t="s">
        <v>577</v>
      </c>
      <c r="D380" s="724" t="s">
        <v>2444</v>
      </c>
      <c r="E380" s="724" t="s">
        <v>4886</v>
      </c>
      <c r="F380" s="724" t="s">
        <v>4913</v>
      </c>
      <c r="G380" s="724" t="s">
        <v>4914</v>
      </c>
      <c r="H380" s="727">
        <v>18</v>
      </c>
      <c r="I380" s="727">
        <v>4230</v>
      </c>
      <c r="J380" s="724">
        <v>1.0532868525896415</v>
      </c>
      <c r="K380" s="724">
        <v>235</v>
      </c>
      <c r="L380" s="727">
        <v>16</v>
      </c>
      <c r="M380" s="727">
        <v>4016</v>
      </c>
      <c r="N380" s="724">
        <v>1</v>
      </c>
      <c r="O380" s="724">
        <v>251</v>
      </c>
      <c r="P380" s="727">
        <v>47</v>
      </c>
      <c r="Q380" s="727">
        <v>11797</v>
      </c>
      <c r="R380" s="740">
        <v>2.9375</v>
      </c>
      <c r="S380" s="728">
        <v>251</v>
      </c>
    </row>
    <row r="381" spans="1:19" ht="14.4" customHeight="1" x14ac:dyDescent="0.3">
      <c r="A381" s="723" t="s">
        <v>4869</v>
      </c>
      <c r="B381" s="724" t="s">
        <v>4870</v>
      </c>
      <c r="C381" s="724" t="s">
        <v>577</v>
      </c>
      <c r="D381" s="724" t="s">
        <v>2444</v>
      </c>
      <c r="E381" s="724" t="s">
        <v>4886</v>
      </c>
      <c r="F381" s="724" t="s">
        <v>4915</v>
      </c>
      <c r="G381" s="724" t="s">
        <v>4916</v>
      </c>
      <c r="H381" s="727">
        <v>4</v>
      </c>
      <c r="I381" s="727">
        <v>472</v>
      </c>
      <c r="J381" s="724">
        <v>3.746031746031746</v>
      </c>
      <c r="K381" s="724">
        <v>118</v>
      </c>
      <c r="L381" s="727">
        <v>1</v>
      </c>
      <c r="M381" s="727">
        <v>126</v>
      </c>
      <c r="N381" s="724">
        <v>1</v>
      </c>
      <c r="O381" s="724">
        <v>126</v>
      </c>
      <c r="P381" s="727">
        <v>11</v>
      </c>
      <c r="Q381" s="727">
        <v>1386</v>
      </c>
      <c r="R381" s="740">
        <v>11</v>
      </c>
      <c r="S381" s="728">
        <v>126</v>
      </c>
    </row>
    <row r="382" spans="1:19" ht="14.4" customHeight="1" x14ac:dyDescent="0.3">
      <c r="A382" s="723" t="s">
        <v>4869</v>
      </c>
      <c r="B382" s="724" t="s">
        <v>4870</v>
      </c>
      <c r="C382" s="724" t="s">
        <v>577</v>
      </c>
      <c r="D382" s="724" t="s">
        <v>2444</v>
      </c>
      <c r="E382" s="724" t="s">
        <v>4886</v>
      </c>
      <c r="F382" s="724" t="s">
        <v>4919</v>
      </c>
      <c r="G382" s="724" t="s">
        <v>4920</v>
      </c>
      <c r="H382" s="727"/>
      <c r="I382" s="727"/>
      <c r="J382" s="724"/>
      <c r="K382" s="724"/>
      <c r="L382" s="727"/>
      <c r="M382" s="727"/>
      <c r="N382" s="724"/>
      <c r="O382" s="724"/>
      <c r="P382" s="727">
        <v>3</v>
      </c>
      <c r="Q382" s="727">
        <v>597</v>
      </c>
      <c r="R382" s="740"/>
      <c r="S382" s="728">
        <v>199</v>
      </c>
    </row>
    <row r="383" spans="1:19" ht="14.4" customHeight="1" x14ac:dyDescent="0.3">
      <c r="A383" s="723" t="s">
        <v>4869</v>
      </c>
      <c r="B383" s="724" t="s">
        <v>4870</v>
      </c>
      <c r="C383" s="724" t="s">
        <v>577</v>
      </c>
      <c r="D383" s="724" t="s">
        <v>2444</v>
      </c>
      <c r="E383" s="724" t="s">
        <v>4886</v>
      </c>
      <c r="F383" s="724" t="s">
        <v>4927</v>
      </c>
      <c r="G383" s="724" t="s">
        <v>4928</v>
      </c>
      <c r="H383" s="727"/>
      <c r="I383" s="727"/>
      <c r="J383" s="724"/>
      <c r="K383" s="724"/>
      <c r="L383" s="727">
        <v>15</v>
      </c>
      <c r="M383" s="727">
        <v>500</v>
      </c>
      <c r="N383" s="724">
        <v>1</v>
      </c>
      <c r="O383" s="724">
        <v>33.333333333333336</v>
      </c>
      <c r="P383" s="727">
        <v>57</v>
      </c>
      <c r="Q383" s="727">
        <v>1899.9900000000002</v>
      </c>
      <c r="R383" s="740">
        <v>3.7999800000000006</v>
      </c>
      <c r="S383" s="728">
        <v>33.333157894736843</v>
      </c>
    </row>
    <row r="384" spans="1:19" ht="14.4" customHeight="1" x14ac:dyDescent="0.3">
      <c r="A384" s="723" t="s">
        <v>4869</v>
      </c>
      <c r="B384" s="724" t="s">
        <v>4870</v>
      </c>
      <c r="C384" s="724" t="s">
        <v>577</v>
      </c>
      <c r="D384" s="724" t="s">
        <v>2444</v>
      </c>
      <c r="E384" s="724" t="s">
        <v>4886</v>
      </c>
      <c r="F384" s="724" t="s">
        <v>4937</v>
      </c>
      <c r="G384" s="724" t="s">
        <v>4938</v>
      </c>
      <c r="H384" s="727"/>
      <c r="I384" s="727"/>
      <c r="J384" s="724"/>
      <c r="K384" s="724"/>
      <c r="L384" s="727">
        <v>1</v>
      </c>
      <c r="M384" s="727">
        <v>32</v>
      </c>
      <c r="N384" s="724">
        <v>1</v>
      </c>
      <c r="O384" s="724">
        <v>32</v>
      </c>
      <c r="P384" s="727"/>
      <c r="Q384" s="727"/>
      <c r="R384" s="740"/>
      <c r="S384" s="728"/>
    </row>
    <row r="385" spans="1:19" ht="14.4" customHeight="1" x14ac:dyDescent="0.3">
      <c r="A385" s="723" t="s">
        <v>4869</v>
      </c>
      <c r="B385" s="724" t="s">
        <v>4870</v>
      </c>
      <c r="C385" s="724" t="s">
        <v>577</v>
      </c>
      <c r="D385" s="724" t="s">
        <v>2444</v>
      </c>
      <c r="E385" s="724" t="s">
        <v>4886</v>
      </c>
      <c r="F385" s="724" t="s">
        <v>4941</v>
      </c>
      <c r="G385" s="724" t="s">
        <v>4942</v>
      </c>
      <c r="H385" s="727">
        <v>2</v>
      </c>
      <c r="I385" s="727">
        <v>420</v>
      </c>
      <c r="J385" s="724"/>
      <c r="K385" s="724">
        <v>210</v>
      </c>
      <c r="L385" s="727"/>
      <c r="M385" s="727"/>
      <c r="N385" s="724"/>
      <c r="O385" s="724"/>
      <c r="P385" s="727"/>
      <c r="Q385" s="727"/>
      <c r="R385" s="740"/>
      <c r="S385" s="728"/>
    </row>
    <row r="386" spans="1:19" ht="14.4" customHeight="1" x14ac:dyDescent="0.3">
      <c r="A386" s="723" t="s">
        <v>4869</v>
      </c>
      <c r="B386" s="724" t="s">
        <v>4870</v>
      </c>
      <c r="C386" s="724" t="s">
        <v>577</v>
      </c>
      <c r="D386" s="724" t="s">
        <v>2444</v>
      </c>
      <c r="E386" s="724" t="s">
        <v>4886</v>
      </c>
      <c r="F386" s="724" t="s">
        <v>4949</v>
      </c>
      <c r="G386" s="724" t="s">
        <v>4950</v>
      </c>
      <c r="H386" s="727">
        <v>2</v>
      </c>
      <c r="I386" s="727">
        <v>698</v>
      </c>
      <c r="J386" s="724"/>
      <c r="K386" s="724">
        <v>349</v>
      </c>
      <c r="L386" s="727"/>
      <c r="M386" s="727"/>
      <c r="N386" s="724"/>
      <c r="O386" s="724"/>
      <c r="P386" s="727"/>
      <c r="Q386" s="727"/>
      <c r="R386" s="740"/>
      <c r="S386" s="728"/>
    </row>
    <row r="387" spans="1:19" ht="14.4" customHeight="1" x14ac:dyDescent="0.3">
      <c r="A387" s="723" t="s">
        <v>4869</v>
      </c>
      <c r="B387" s="724" t="s">
        <v>4870</v>
      </c>
      <c r="C387" s="724" t="s">
        <v>577</v>
      </c>
      <c r="D387" s="724" t="s">
        <v>2444</v>
      </c>
      <c r="E387" s="724" t="s">
        <v>4886</v>
      </c>
      <c r="F387" s="724" t="s">
        <v>4953</v>
      </c>
      <c r="G387" s="724" t="s">
        <v>4954</v>
      </c>
      <c r="H387" s="727">
        <v>2</v>
      </c>
      <c r="I387" s="727">
        <v>228</v>
      </c>
      <c r="J387" s="724">
        <v>0.23360655737704919</v>
      </c>
      <c r="K387" s="724">
        <v>114</v>
      </c>
      <c r="L387" s="727">
        <v>8</v>
      </c>
      <c r="M387" s="727">
        <v>976</v>
      </c>
      <c r="N387" s="724">
        <v>1</v>
      </c>
      <c r="O387" s="724">
        <v>122</v>
      </c>
      <c r="P387" s="727">
        <v>29</v>
      </c>
      <c r="Q387" s="727">
        <v>3364</v>
      </c>
      <c r="R387" s="740">
        <v>3.4467213114754101</v>
      </c>
      <c r="S387" s="728">
        <v>116</v>
      </c>
    </row>
    <row r="388" spans="1:19" ht="14.4" customHeight="1" x14ac:dyDescent="0.3">
      <c r="A388" s="723" t="s">
        <v>4869</v>
      </c>
      <c r="B388" s="724" t="s">
        <v>4870</v>
      </c>
      <c r="C388" s="724" t="s">
        <v>577</v>
      </c>
      <c r="D388" s="724" t="s">
        <v>2444</v>
      </c>
      <c r="E388" s="724" t="s">
        <v>4886</v>
      </c>
      <c r="F388" s="724" t="s">
        <v>4957</v>
      </c>
      <c r="G388" s="724" t="s">
        <v>4958</v>
      </c>
      <c r="H388" s="727"/>
      <c r="I388" s="727"/>
      <c r="J388" s="724"/>
      <c r="K388" s="724"/>
      <c r="L388" s="727">
        <v>1</v>
      </c>
      <c r="M388" s="727">
        <v>183</v>
      </c>
      <c r="N388" s="724">
        <v>1</v>
      </c>
      <c r="O388" s="724">
        <v>183</v>
      </c>
      <c r="P388" s="727"/>
      <c r="Q388" s="727"/>
      <c r="R388" s="740"/>
      <c r="S388" s="728"/>
    </row>
    <row r="389" spans="1:19" ht="14.4" customHeight="1" x14ac:dyDescent="0.3">
      <c r="A389" s="723" t="s">
        <v>4869</v>
      </c>
      <c r="B389" s="724" t="s">
        <v>4870</v>
      </c>
      <c r="C389" s="724" t="s">
        <v>577</v>
      </c>
      <c r="D389" s="724" t="s">
        <v>2445</v>
      </c>
      <c r="E389" s="724" t="s">
        <v>4886</v>
      </c>
      <c r="F389" s="724" t="s">
        <v>4891</v>
      </c>
      <c r="G389" s="724" t="s">
        <v>4892</v>
      </c>
      <c r="H389" s="727">
        <v>4</v>
      </c>
      <c r="I389" s="727">
        <v>324</v>
      </c>
      <c r="J389" s="724">
        <v>3.9036144578313254</v>
      </c>
      <c r="K389" s="724">
        <v>81</v>
      </c>
      <c r="L389" s="727">
        <v>1</v>
      </c>
      <c r="M389" s="727">
        <v>83</v>
      </c>
      <c r="N389" s="724">
        <v>1</v>
      </c>
      <c r="O389" s="724">
        <v>83</v>
      </c>
      <c r="P389" s="727"/>
      <c r="Q389" s="727"/>
      <c r="R389" s="740"/>
      <c r="S389" s="728"/>
    </row>
    <row r="390" spans="1:19" ht="14.4" customHeight="1" x14ac:dyDescent="0.3">
      <c r="A390" s="723" t="s">
        <v>4869</v>
      </c>
      <c r="B390" s="724" t="s">
        <v>4870</v>
      </c>
      <c r="C390" s="724" t="s">
        <v>577</v>
      </c>
      <c r="D390" s="724" t="s">
        <v>2445</v>
      </c>
      <c r="E390" s="724" t="s">
        <v>4886</v>
      </c>
      <c r="F390" s="724" t="s">
        <v>4893</v>
      </c>
      <c r="G390" s="724" t="s">
        <v>4894</v>
      </c>
      <c r="H390" s="727">
        <v>6</v>
      </c>
      <c r="I390" s="727">
        <v>210</v>
      </c>
      <c r="J390" s="724"/>
      <c r="K390" s="724">
        <v>35</v>
      </c>
      <c r="L390" s="727"/>
      <c r="M390" s="727"/>
      <c r="N390" s="724"/>
      <c r="O390" s="724"/>
      <c r="P390" s="727"/>
      <c r="Q390" s="727"/>
      <c r="R390" s="740"/>
      <c r="S390" s="728"/>
    </row>
    <row r="391" spans="1:19" ht="14.4" customHeight="1" x14ac:dyDescent="0.3">
      <c r="A391" s="723" t="s">
        <v>4869</v>
      </c>
      <c r="B391" s="724" t="s">
        <v>4870</v>
      </c>
      <c r="C391" s="724" t="s">
        <v>577</v>
      </c>
      <c r="D391" s="724" t="s">
        <v>2445</v>
      </c>
      <c r="E391" s="724" t="s">
        <v>4886</v>
      </c>
      <c r="F391" s="724" t="s">
        <v>4895</v>
      </c>
      <c r="G391" s="724" t="s">
        <v>4896</v>
      </c>
      <c r="H391" s="727"/>
      <c r="I391" s="727"/>
      <c r="J391" s="724"/>
      <c r="K391" s="724"/>
      <c r="L391" s="727">
        <v>36</v>
      </c>
      <c r="M391" s="727">
        <v>360</v>
      </c>
      <c r="N391" s="724">
        <v>1</v>
      </c>
      <c r="O391" s="724">
        <v>10</v>
      </c>
      <c r="P391" s="727">
        <v>19</v>
      </c>
      <c r="Q391" s="727">
        <v>190</v>
      </c>
      <c r="R391" s="740">
        <v>0.52777777777777779</v>
      </c>
      <c r="S391" s="728">
        <v>10</v>
      </c>
    </row>
    <row r="392" spans="1:19" ht="14.4" customHeight="1" x14ac:dyDescent="0.3">
      <c r="A392" s="723" t="s">
        <v>4869</v>
      </c>
      <c r="B392" s="724" t="s">
        <v>4870</v>
      </c>
      <c r="C392" s="724" t="s">
        <v>577</v>
      </c>
      <c r="D392" s="724" t="s">
        <v>2445</v>
      </c>
      <c r="E392" s="724" t="s">
        <v>4886</v>
      </c>
      <c r="F392" s="724" t="s">
        <v>4903</v>
      </c>
      <c r="G392" s="724" t="s">
        <v>4904</v>
      </c>
      <c r="H392" s="727">
        <v>5</v>
      </c>
      <c r="I392" s="727">
        <v>3085</v>
      </c>
      <c r="J392" s="724">
        <v>0.37667887667887667</v>
      </c>
      <c r="K392" s="724">
        <v>617</v>
      </c>
      <c r="L392" s="727">
        <v>13</v>
      </c>
      <c r="M392" s="727">
        <v>8190</v>
      </c>
      <c r="N392" s="724">
        <v>1</v>
      </c>
      <c r="O392" s="724">
        <v>630</v>
      </c>
      <c r="P392" s="727">
        <v>4</v>
      </c>
      <c r="Q392" s="727">
        <v>2520</v>
      </c>
      <c r="R392" s="740">
        <v>0.30769230769230771</v>
      </c>
      <c r="S392" s="728">
        <v>630</v>
      </c>
    </row>
    <row r="393" spans="1:19" ht="14.4" customHeight="1" x14ac:dyDescent="0.3">
      <c r="A393" s="723" t="s">
        <v>4869</v>
      </c>
      <c r="B393" s="724" t="s">
        <v>4870</v>
      </c>
      <c r="C393" s="724" t="s">
        <v>577</v>
      </c>
      <c r="D393" s="724" t="s">
        <v>2445</v>
      </c>
      <c r="E393" s="724" t="s">
        <v>4886</v>
      </c>
      <c r="F393" s="724" t="s">
        <v>4905</v>
      </c>
      <c r="G393" s="724" t="s">
        <v>4906</v>
      </c>
      <c r="H393" s="727"/>
      <c r="I393" s="727"/>
      <c r="J393" s="724"/>
      <c r="K393" s="724"/>
      <c r="L393" s="727">
        <v>5</v>
      </c>
      <c r="M393" s="727">
        <v>1960</v>
      </c>
      <c r="N393" s="724">
        <v>1</v>
      </c>
      <c r="O393" s="724">
        <v>392</v>
      </c>
      <c r="P393" s="727">
        <v>1</v>
      </c>
      <c r="Q393" s="727">
        <v>392</v>
      </c>
      <c r="R393" s="740">
        <v>0.2</v>
      </c>
      <c r="S393" s="728">
        <v>392</v>
      </c>
    </row>
    <row r="394" spans="1:19" ht="14.4" customHeight="1" x14ac:dyDescent="0.3">
      <c r="A394" s="723" t="s">
        <v>4869</v>
      </c>
      <c r="B394" s="724" t="s">
        <v>4870</v>
      </c>
      <c r="C394" s="724" t="s">
        <v>577</v>
      </c>
      <c r="D394" s="724" t="s">
        <v>2445</v>
      </c>
      <c r="E394" s="724" t="s">
        <v>4886</v>
      </c>
      <c r="F394" s="724" t="s">
        <v>4913</v>
      </c>
      <c r="G394" s="724" t="s">
        <v>4914</v>
      </c>
      <c r="H394" s="727">
        <v>43</v>
      </c>
      <c r="I394" s="727">
        <v>10105</v>
      </c>
      <c r="J394" s="724">
        <v>1.2199686104068574</v>
      </c>
      <c r="K394" s="724">
        <v>235</v>
      </c>
      <c r="L394" s="727">
        <v>33</v>
      </c>
      <c r="M394" s="727">
        <v>8283</v>
      </c>
      <c r="N394" s="724">
        <v>1</v>
      </c>
      <c r="O394" s="724">
        <v>251</v>
      </c>
      <c r="P394" s="727">
        <v>51</v>
      </c>
      <c r="Q394" s="727">
        <v>12801</v>
      </c>
      <c r="R394" s="740">
        <v>1.5454545454545454</v>
      </c>
      <c r="S394" s="728">
        <v>251</v>
      </c>
    </row>
    <row r="395" spans="1:19" ht="14.4" customHeight="1" x14ac:dyDescent="0.3">
      <c r="A395" s="723" t="s">
        <v>4869</v>
      </c>
      <c r="B395" s="724" t="s">
        <v>4870</v>
      </c>
      <c r="C395" s="724" t="s">
        <v>577</v>
      </c>
      <c r="D395" s="724" t="s">
        <v>2445</v>
      </c>
      <c r="E395" s="724" t="s">
        <v>4886</v>
      </c>
      <c r="F395" s="724" t="s">
        <v>4915</v>
      </c>
      <c r="G395" s="724" t="s">
        <v>4916</v>
      </c>
      <c r="H395" s="727">
        <v>107</v>
      </c>
      <c r="I395" s="727">
        <v>12626</v>
      </c>
      <c r="J395" s="724">
        <v>1.6701058201058201</v>
      </c>
      <c r="K395" s="724">
        <v>118</v>
      </c>
      <c r="L395" s="727">
        <v>60</v>
      </c>
      <c r="M395" s="727">
        <v>7560</v>
      </c>
      <c r="N395" s="724">
        <v>1</v>
      </c>
      <c r="O395" s="724">
        <v>126</v>
      </c>
      <c r="P395" s="727">
        <v>46</v>
      </c>
      <c r="Q395" s="727">
        <v>5796</v>
      </c>
      <c r="R395" s="740">
        <v>0.76666666666666672</v>
      </c>
      <c r="S395" s="728">
        <v>126</v>
      </c>
    </row>
    <row r="396" spans="1:19" ht="14.4" customHeight="1" x14ac:dyDescent="0.3">
      <c r="A396" s="723" t="s">
        <v>4869</v>
      </c>
      <c r="B396" s="724" t="s">
        <v>4870</v>
      </c>
      <c r="C396" s="724" t="s">
        <v>577</v>
      </c>
      <c r="D396" s="724" t="s">
        <v>2445</v>
      </c>
      <c r="E396" s="724" t="s">
        <v>4886</v>
      </c>
      <c r="F396" s="724" t="s">
        <v>4923</v>
      </c>
      <c r="G396" s="724" t="s">
        <v>4924</v>
      </c>
      <c r="H396" s="727">
        <v>1</v>
      </c>
      <c r="I396" s="727">
        <v>666</v>
      </c>
      <c r="J396" s="724"/>
      <c r="K396" s="724">
        <v>666</v>
      </c>
      <c r="L396" s="727"/>
      <c r="M396" s="727"/>
      <c r="N396" s="724"/>
      <c r="O396" s="724"/>
      <c r="P396" s="727">
        <v>2</v>
      </c>
      <c r="Q396" s="727">
        <v>1358</v>
      </c>
      <c r="R396" s="740"/>
      <c r="S396" s="728">
        <v>679</v>
      </c>
    </row>
    <row r="397" spans="1:19" ht="14.4" customHeight="1" x14ac:dyDescent="0.3">
      <c r="A397" s="723" t="s">
        <v>4869</v>
      </c>
      <c r="B397" s="724" t="s">
        <v>4870</v>
      </c>
      <c r="C397" s="724" t="s">
        <v>577</v>
      </c>
      <c r="D397" s="724" t="s">
        <v>2445</v>
      </c>
      <c r="E397" s="724" t="s">
        <v>4886</v>
      </c>
      <c r="F397" s="724" t="s">
        <v>4927</v>
      </c>
      <c r="G397" s="724" t="s">
        <v>4928</v>
      </c>
      <c r="H397" s="727"/>
      <c r="I397" s="727"/>
      <c r="J397" s="724"/>
      <c r="K397" s="724"/>
      <c r="L397" s="727">
        <v>65</v>
      </c>
      <c r="M397" s="727">
        <v>2166.67</v>
      </c>
      <c r="N397" s="724">
        <v>1</v>
      </c>
      <c r="O397" s="724">
        <v>33.333384615384617</v>
      </c>
      <c r="P397" s="727">
        <v>94</v>
      </c>
      <c r="Q397" s="727">
        <v>3133.34</v>
      </c>
      <c r="R397" s="740">
        <v>1.4461546982235411</v>
      </c>
      <c r="S397" s="728">
        <v>33.333404255319152</v>
      </c>
    </row>
    <row r="398" spans="1:19" ht="14.4" customHeight="1" x14ac:dyDescent="0.3">
      <c r="A398" s="723" t="s">
        <v>4869</v>
      </c>
      <c r="B398" s="724" t="s">
        <v>4870</v>
      </c>
      <c r="C398" s="724" t="s">
        <v>577</v>
      </c>
      <c r="D398" s="724" t="s">
        <v>2445</v>
      </c>
      <c r="E398" s="724" t="s">
        <v>4886</v>
      </c>
      <c r="F398" s="724" t="s">
        <v>4935</v>
      </c>
      <c r="G398" s="724" t="s">
        <v>4936</v>
      </c>
      <c r="H398" s="727">
        <v>2</v>
      </c>
      <c r="I398" s="727">
        <v>164</v>
      </c>
      <c r="J398" s="724"/>
      <c r="K398" s="724">
        <v>82</v>
      </c>
      <c r="L398" s="727"/>
      <c r="M398" s="727"/>
      <c r="N398" s="724"/>
      <c r="O398" s="724"/>
      <c r="P398" s="727">
        <v>2</v>
      </c>
      <c r="Q398" s="727">
        <v>172</v>
      </c>
      <c r="R398" s="740"/>
      <c r="S398" s="728">
        <v>86</v>
      </c>
    </row>
    <row r="399" spans="1:19" ht="14.4" customHeight="1" x14ac:dyDescent="0.3">
      <c r="A399" s="723" t="s">
        <v>4869</v>
      </c>
      <c r="B399" s="724" t="s">
        <v>4870</v>
      </c>
      <c r="C399" s="724" t="s">
        <v>577</v>
      </c>
      <c r="D399" s="724" t="s">
        <v>2445</v>
      </c>
      <c r="E399" s="724" t="s">
        <v>4886</v>
      </c>
      <c r="F399" s="724" t="s">
        <v>4949</v>
      </c>
      <c r="G399" s="724" t="s">
        <v>4950</v>
      </c>
      <c r="H399" s="727">
        <v>2</v>
      </c>
      <c r="I399" s="727">
        <v>698</v>
      </c>
      <c r="J399" s="724"/>
      <c r="K399" s="724">
        <v>349</v>
      </c>
      <c r="L399" s="727"/>
      <c r="M399" s="727"/>
      <c r="N399" s="724"/>
      <c r="O399" s="724"/>
      <c r="P399" s="727"/>
      <c r="Q399" s="727"/>
      <c r="R399" s="740"/>
      <c r="S399" s="728"/>
    </row>
    <row r="400" spans="1:19" ht="14.4" customHeight="1" x14ac:dyDescent="0.3">
      <c r="A400" s="723" t="s">
        <v>4869</v>
      </c>
      <c r="B400" s="724" t="s">
        <v>4870</v>
      </c>
      <c r="C400" s="724" t="s">
        <v>577</v>
      </c>
      <c r="D400" s="724" t="s">
        <v>2445</v>
      </c>
      <c r="E400" s="724" t="s">
        <v>4886</v>
      </c>
      <c r="F400" s="724" t="s">
        <v>4957</v>
      </c>
      <c r="G400" s="724" t="s">
        <v>4958</v>
      </c>
      <c r="H400" s="727">
        <v>1</v>
      </c>
      <c r="I400" s="727">
        <v>179</v>
      </c>
      <c r="J400" s="724"/>
      <c r="K400" s="724">
        <v>179</v>
      </c>
      <c r="L400" s="727"/>
      <c r="M400" s="727"/>
      <c r="N400" s="724"/>
      <c r="O400" s="724"/>
      <c r="P400" s="727"/>
      <c r="Q400" s="727"/>
      <c r="R400" s="740"/>
      <c r="S400" s="728"/>
    </row>
    <row r="401" spans="1:19" ht="14.4" customHeight="1" x14ac:dyDescent="0.3">
      <c r="A401" s="723" t="s">
        <v>4869</v>
      </c>
      <c r="B401" s="724" t="s">
        <v>4870</v>
      </c>
      <c r="C401" s="724" t="s">
        <v>577</v>
      </c>
      <c r="D401" s="724" t="s">
        <v>4866</v>
      </c>
      <c r="E401" s="724" t="s">
        <v>4886</v>
      </c>
      <c r="F401" s="724" t="s">
        <v>4893</v>
      </c>
      <c r="G401" s="724" t="s">
        <v>4894</v>
      </c>
      <c r="H401" s="727"/>
      <c r="I401" s="727"/>
      <c r="J401" s="724"/>
      <c r="K401" s="724"/>
      <c r="L401" s="727">
        <v>1</v>
      </c>
      <c r="M401" s="727">
        <v>37</v>
      </c>
      <c r="N401" s="724">
        <v>1</v>
      </c>
      <c r="O401" s="724">
        <v>37</v>
      </c>
      <c r="P401" s="727"/>
      <c r="Q401" s="727"/>
      <c r="R401" s="740"/>
      <c r="S401" s="728"/>
    </row>
    <row r="402" spans="1:19" ht="14.4" customHeight="1" x14ac:dyDescent="0.3">
      <c r="A402" s="723" t="s">
        <v>4869</v>
      </c>
      <c r="B402" s="724" t="s">
        <v>4870</v>
      </c>
      <c r="C402" s="724" t="s">
        <v>577</v>
      </c>
      <c r="D402" s="724" t="s">
        <v>2446</v>
      </c>
      <c r="E402" s="724" t="s">
        <v>4886</v>
      </c>
      <c r="F402" s="724" t="s">
        <v>4893</v>
      </c>
      <c r="G402" s="724" t="s">
        <v>4894</v>
      </c>
      <c r="H402" s="727">
        <v>4</v>
      </c>
      <c r="I402" s="727">
        <v>140</v>
      </c>
      <c r="J402" s="724">
        <v>3.7837837837837838</v>
      </c>
      <c r="K402" s="724">
        <v>35</v>
      </c>
      <c r="L402" s="727">
        <v>1</v>
      </c>
      <c r="M402" s="727">
        <v>37</v>
      </c>
      <c r="N402" s="724">
        <v>1</v>
      </c>
      <c r="O402" s="724">
        <v>37</v>
      </c>
      <c r="P402" s="727">
        <v>2</v>
      </c>
      <c r="Q402" s="727">
        <v>74</v>
      </c>
      <c r="R402" s="740">
        <v>2</v>
      </c>
      <c r="S402" s="728">
        <v>37</v>
      </c>
    </row>
    <row r="403" spans="1:19" ht="14.4" customHeight="1" x14ac:dyDescent="0.3">
      <c r="A403" s="723" t="s">
        <v>4869</v>
      </c>
      <c r="B403" s="724" t="s">
        <v>4870</v>
      </c>
      <c r="C403" s="724" t="s">
        <v>577</v>
      </c>
      <c r="D403" s="724" t="s">
        <v>2446</v>
      </c>
      <c r="E403" s="724" t="s">
        <v>4886</v>
      </c>
      <c r="F403" s="724" t="s">
        <v>4895</v>
      </c>
      <c r="G403" s="724" t="s">
        <v>4896</v>
      </c>
      <c r="H403" s="727">
        <v>15</v>
      </c>
      <c r="I403" s="727">
        <v>150</v>
      </c>
      <c r="J403" s="724"/>
      <c r="K403" s="724">
        <v>10</v>
      </c>
      <c r="L403" s="727"/>
      <c r="M403" s="727"/>
      <c r="N403" s="724"/>
      <c r="O403" s="724"/>
      <c r="P403" s="727"/>
      <c r="Q403" s="727"/>
      <c r="R403" s="740"/>
      <c r="S403" s="728"/>
    </row>
    <row r="404" spans="1:19" ht="14.4" customHeight="1" x14ac:dyDescent="0.3">
      <c r="A404" s="723" t="s">
        <v>4869</v>
      </c>
      <c r="B404" s="724" t="s">
        <v>4870</v>
      </c>
      <c r="C404" s="724" t="s">
        <v>577</v>
      </c>
      <c r="D404" s="724" t="s">
        <v>2446</v>
      </c>
      <c r="E404" s="724" t="s">
        <v>4886</v>
      </c>
      <c r="F404" s="724" t="s">
        <v>4913</v>
      </c>
      <c r="G404" s="724" t="s">
        <v>4914</v>
      </c>
      <c r="H404" s="727">
        <v>18</v>
      </c>
      <c r="I404" s="727">
        <v>4230</v>
      </c>
      <c r="J404" s="724"/>
      <c r="K404" s="724">
        <v>235</v>
      </c>
      <c r="L404" s="727"/>
      <c r="M404" s="727"/>
      <c r="N404" s="724"/>
      <c r="O404" s="724"/>
      <c r="P404" s="727"/>
      <c r="Q404" s="727"/>
      <c r="R404" s="740"/>
      <c r="S404" s="728"/>
    </row>
    <row r="405" spans="1:19" ht="14.4" customHeight="1" x14ac:dyDescent="0.3">
      <c r="A405" s="723" t="s">
        <v>4869</v>
      </c>
      <c r="B405" s="724" t="s">
        <v>4870</v>
      </c>
      <c r="C405" s="724" t="s">
        <v>577</v>
      </c>
      <c r="D405" s="724" t="s">
        <v>2446</v>
      </c>
      <c r="E405" s="724" t="s">
        <v>4886</v>
      </c>
      <c r="F405" s="724" t="s">
        <v>4915</v>
      </c>
      <c r="G405" s="724" t="s">
        <v>4916</v>
      </c>
      <c r="H405" s="727">
        <v>85</v>
      </c>
      <c r="I405" s="727">
        <v>10030</v>
      </c>
      <c r="J405" s="724">
        <v>0.86525189786059353</v>
      </c>
      <c r="K405" s="724">
        <v>118</v>
      </c>
      <c r="L405" s="727">
        <v>92</v>
      </c>
      <c r="M405" s="727">
        <v>11592</v>
      </c>
      <c r="N405" s="724">
        <v>1</v>
      </c>
      <c r="O405" s="724">
        <v>126</v>
      </c>
      <c r="P405" s="727">
        <v>118</v>
      </c>
      <c r="Q405" s="727">
        <v>14868</v>
      </c>
      <c r="R405" s="740">
        <v>1.2826086956521738</v>
      </c>
      <c r="S405" s="728">
        <v>126</v>
      </c>
    </row>
    <row r="406" spans="1:19" ht="14.4" customHeight="1" x14ac:dyDescent="0.3">
      <c r="A406" s="723" t="s">
        <v>4869</v>
      </c>
      <c r="B406" s="724" t="s">
        <v>4870</v>
      </c>
      <c r="C406" s="724" t="s">
        <v>577</v>
      </c>
      <c r="D406" s="724" t="s">
        <v>2446</v>
      </c>
      <c r="E406" s="724" t="s">
        <v>4886</v>
      </c>
      <c r="F406" s="724" t="s">
        <v>4919</v>
      </c>
      <c r="G406" s="724" t="s">
        <v>4920</v>
      </c>
      <c r="H406" s="727"/>
      <c r="I406" s="727"/>
      <c r="J406" s="724"/>
      <c r="K406" s="724"/>
      <c r="L406" s="727"/>
      <c r="M406" s="727"/>
      <c r="N406" s="724"/>
      <c r="O406" s="724"/>
      <c r="P406" s="727">
        <v>1</v>
      </c>
      <c r="Q406" s="727">
        <v>199</v>
      </c>
      <c r="R406" s="740"/>
      <c r="S406" s="728">
        <v>199</v>
      </c>
    </row>
    <row r="407" spans="1:19" ht="14.4" customHeight="1" x14ac:dyDescent="0.3">
      <c r="A407" s="723" t="s">
        <v>4869</v>
      </c>
      <c r="B407" s="724" t="s">
        <v>4870</v>
      </c>
      <c r="C407" s="724" t="s">
        <v>577</v>
      </c>
      <c r="D407" s="724" t="s">
        <v>2446</v>
      </c>
      <c r="E407" s="724" t="s">
        <v>4886</v>
      </c>
      <c r="F407" s="724" t="s">
        <v>4927</v>
      </c>
      <c r="G407" s="724" t="s">
        <v>4928</v>
      </c>
      <c r="H407" s="727"/>
      <c r="I407" s="727"/>
      <c r="J407" s="724"/>
      <c r="K407" s="724"/>
      <c r="L407" s="727">
        <v>54</v>
      </c>
      <c r="M407" s="727">
        <v>1800.01</v>
      </c>
      <c r="N407" s="724">
        <v>1</v>
      </c>
      <c r="O407" s="724">
        <v>33.333518518518517</v>
      </c>
      <c r="P407" s="727">
        <v>118</v>
      </c>
      <c r="Q407" s="727">
        <v>3933.33</v>
      </c>
      <c r="R407" s="740">
        <v>2.1851711934933693</v>
      </c>
      <c r="S407" s="728">
        <v>33.33330508474576</v>
      </c>
    </row>
    <row r="408" spans="1:19" ht="14.4" customHeight="1" x14ac:dyDescent="0.3">
      <c r="A408" s="723" t="s">
        <v>4869</v>
      </c>
      <c r="B408" s="724" t="s">
        <v>4870</v>
      </c>
      <c r="C408" s="724" t="s">
        <v>577</v>
      </c>
      <c r="D408" s="724" t="s">
        <v>2446</v>
      </c>
      <c r="E408" s="724" t="s">
        <v>4886</v>
      </c>
      <c r="F408" s="724" t="s">
        <v>4933</v>
      </c>
      <c r="G408" s="724" t="s">
        <v>4934</v>
      </c>
      <c r="H408" s="727">
        <v>14</v>
      </c>
      <c r="I408" s="727">
        <v>504</v>
      </c>
      <c r="J408" s="724">
        <v>13.621621621621621</v>
      </c>
      <c r="K408" s="724">
        <v>36</v>
      </c>
      <c r="L408" s="727">
        <v>1</v>
      </c>
      <c r="M408" s="727">
        <v>37</v>
      </c>
      <c r="N408" s="724">
        <v>1</v>
      </c>
      <c r="O408" s="724">
        <v>37</v>
      </c>
      <c r="P408" s="727">
        <v>2</v>
      </c>
      <c r="Q408" s="727">
        <v>74</v>
      </c>
      <c r="R408" s="740">
        <v>2</v>
      </c>
      <c r="S408" s="728">
        <v>37</v>
      </c>
    </row>
    <row r="409" spans="1:19" ht="14.4" customHeight="1" x14ac:dyDescent="0.3">
      <c r="A409" s="723" t="s">
        <v>4869</v>
      </c>
      <c r="B409" s="724" t="s">
        <v>4870</v>
      </c>
      <c r="C409" s="724" t="s">
        <v>577</v>
      </c>
      <c r="D409" s="724" t="s">
        <v>4867</v>
      </c>
      <c r="E409" s="724" t="s">
        <v>4886</v>
      </c>
      <c r="F409" s="724" t="s">
        <v>4893</v>
      </c>
      <c r="G409" s="724" t="s">
        <v>4894</v>
      </c>
      <c r="H409" s="727"/>
      <c r="I409" s="727"/>
      <c r="J409" s="724"/>
      <c r="K409" s="724"/>
      <c r="L409" s="727">
        <v>1</v>
      </c>
      <c r="M409" s="727">
        <v>37</v>
      </c>
      <c r="N409" s="724">
        <v>1</v>
      </c>
      <c r="O409" s="724">
        <v>37</v>
      </c>
      <c r="P409" s="727"/>
      <c r="Q409" s="727"/>
      <c r="R409" s="740"/>
      <c r="S409" s="728"/>
    </row>
    <row r="410" spans="1:19" ht="14.4" customHeight="1" x14ac:dyDescent="0.3">
      <c r="A410" s="723" t="s">
        <v>4869</v>
      </c>
      <c r="B410" s="724" t="s">
        <v>4870</v>
      </c>
      <c r="C410" s="724" t="s">
        <v>577</v>
      </c>
      <c r="D410" s="724" t="s">
        <v>2447</v>
      </c>
      <c r="E410" s="724" t="s">
        <v>4871</v>
      </c>
      <c r="F410" s="724" t="s">
        <v>4879</v>
      </c>
      <c r="G410" s="724" t="s">
        <v>4880</v>
      </c>
      <c r="H410" s="727">
        <v>4.8</v>
      </c>
      <c r="I410" s="727">
        <v>246.75</v>
      </c>
      <c r="J410" s="724">
        <v>1.5995721509140413</v>
      </c>
      <c r="K410" s="724">
        <v>51.40625</v>
      </c>
      <c r="L410" s="727">
        <v>3</v>
      </c>
      <c r="M410" s="727">
        <v>154.26</v>
      </c>
      <c r="N410" s="724">
        <v>1</v>
      </c>
      <c r="O410" s="724">
        <v>51.419999999999995</v>
      </c>
      <c r="P410" s="727">
        <v>2.0999999999999996</v>
      </c>
      <c r="Q410" s="727">
        <v>114.35</v>
      </c>
      <c r="R410" s="740">
        <v>0.74128095423311291</v>
      </c>
      <c r="S410" s="728">
        <v>54.452380952380956</v>
      </c>
    </row>
    <row r="411" spans="1:19" ht="14.4" customHeight="1" x14ac:dyDescent="0.3">
      <c r="A411" s="723" t="s">
        <v>4869</v>
      </c>
      <c r="B411" s="724" t="s">
        <v>4870</v>
      </c>
      <c r="C411" s="724" t="s">
        <v>577</v>
      </c>
      <c r="D411" s="724" t="s">
        <v>2447</v>
      </c>
      <c r="E411" s="724" t="s">
        <v>4871</v>
      </c>
      <c r="F411" s="724" t="s">
        <v>4881</v>
      </c>
      <c r="G411" s="724" t="s">
        <v>2096</v>
      </c>
      <c r="H411" s="727"/>
      <c r="I411" s="727"/>
      <c r="J411" s="724"/>
      <c r="K411" s="724"/>
      <c r="L411" s="727">
        <v>3.2</v>
      </c>
      <c r="M411" s="727">
        <v>221.92000000000002</v>
      </c>
      <c r="N411" s="724">
        <v>1</v>
      </c>
      <c r="O411" s="724">
        <v>69.349999999999994</v>
      </c>
      <c r="P411" s="727">
        <v>2.4</v>
      </c>
      <c r="Q411" s="727">
        <v>166.44</v>
      </c>
      <c r="R411" s="740">
        <v>0.74999999999999989</v>
      </c>
      <c r="S411" s="728">
        <v>69.350000000000009</v>
      </c>
    </row>
    <row r="412" spans="1:19" ht="14.4" customHeight="1" x14ac:dyDescent="0.3">
      <c r="A412" s="723" t="s">
        <v>4869</v>
      </c>
      <c r="B412" s="724" t="s">
        <v>4870</v>
      </c>
      <c r="C412" s="724" t="s">
        <v>577</v>
      </c>
      <c r="D412" s="724" t="s">
        <v>2447</v>
      </c>
      <c r="E412" s="724" t="s">
        <v>4883</v>
      </c>
      <c r="F412" s="724" t="s">
        <v>4884</v>
      </c>
      <c r="G412" s="724" t="s">
        <v>4885</v>
      </c>
      <c r="H412" s="727">
        <v>36</v>
      </c>
      <c r="I412" s="727">
        <v>5860.7999999999993</v>
      </c>
      <c r="J412" s="724">
        <v>1.2857142857142856</v>
      </c>
      <c r="K412" s="724">
        <v>162.79999999999998</v>
      </c>
      <c r="L412" s="727">
        <v>28</v>
      </c>
      <c r="M412" s="727">
        <v>4558.3999999999996</v>
      </c>
      <c r="N412" s="724">
        <v>1</v>
      </c>
      <c r="O412" s="724">
        <v>162.79999999999998</v>
      </c>
      <c r="P412" s="727">
        <v>30</v>
      </c>
      <c r="Q412" s="727">
        <v>4884</v>
      </c>
      <c r="R412" s="740">
        <v>1.0714285714285716</v>
      </c>
      <c r="S412" s="728">
        <v>162.80000000000001</v>
      </c>
    </row>
    <row r="413" spans="1:19" ht="14.4" customHeight="1" x14ac:dyDescent="0.3">
      <c r="A413" s="723" t="s">
        <v>4869</v>
      </c>
      <c r="B413" s="724" t="s">
        <v>4870</v>
      </c>
      <c r="C413" s="724" t="s">
        <v>577</v>
      </c>
      <c r="D413" s="724" t="s">
        <v>2447</v>
      </c>
      <c r="E413" s="724" t="s">
        <v>4886</v>
      </c>
      <c r="F413" s="724" t="s">
        <v>4889</v>
      </c>
      <c r="G413" s="724" t="s">
        <v>4890</v>
      </c>
      <c r="H413" s="727"/>
      <c r="I413" s="727"/>
      <c r="J413" s="724"/>
      <c r="K413" s="724"/>
      <c r="L413" s="727">
        <v>1</v>
      </c>
      <c r="M413" s="727">
        <v>146</v>
      </c>
      <c r="N413" s="724">
        <v>1</v>
      </c>
      <c r="O413" s="724">
        <v>146</v>
      </c>
      <c r="P413" s="727"/>
      <c r="Q413" s="727"/>
      <c r="R413" s="740"/>
      <c r="S413" s="728"/>
    </row>
    <row r="414" spans="1:19" ht="14.4" customHeight="1" x14ac:dyDescent="0.3">
      <c r="A414" s="723" t="s">
        <v>4869</v>
      </c>
      <c r="B414" s="724" t="s">
        <v>4870</v>
      </c>
      <c r="C414" s="724" t="s">
        <v>577</v>
      </c>
      <c r="D414" s="724" t="s">
        <v>2447</v>
      </c>
      <c r="E414" s="724" t="s">
        <v>4886</v>
      </c>
      <c r="F414" s="724" t="s">
        <v>4893</v>
      </c>
      <c r="G414" s="724" t="s">
        <v>4894</v>
      </c>
      <c r="H414" s="727">
        <v>1</v>
      </c>
      <c r="I414" s="727">
        <v>35</v>
      </c>
      <c r="J414" s="724">
        <v>0.94594594594594594</v>
      </c>
      <c r="K414" s="724">
        <v>35</v>
      </c>
      <c r="L414" s="727">
        <v>1</v>
      </c>
      <c r="M414" s="727">
        <v>37</v>
      </c>
      <c r="N414" s="724">
        <v>1</v>
      </c>
      <c r="O414" s="724">
        <v>37</v>
      </c>
      <c r="P414" s="727"/>
      <c r="Q414" s="727"/>
      <c r="R414" s="740"/>
      <c r="S414" s="728"/>
    </row>
    <row r="415" spans="1:19" ht="14.4" customHeight="1" x14ac:dyDescent="0.3">
      <c r="A415" s="723" t="s">
        <v>4869</v>
      </c>
      <c r="B415" s="724" t="s">
        <v>4870</v>
      </c>
      <c r="C415" s="724" t="s">
        <v>577</v>
      </c>
      <c r="D415" s="724" t="s">
        <v>2447</v>
      </c>
      <c r="E415" s="724" t="s">
        <v>4886</v>
      </c>
      <c r="F415" s="724" t="s">
        <v>4905</v>
      </c>
      <c r="G415" s="724" t="s">
        <v>4906</v>
      </c>
      <c r="H415" s="727">
        <v>4</v>
      </c>
      <c r="I415" s="727">
        <v>1552</v>
      </c>
      <c r="J415" s="724">
        <v>1.9795918367346939</v>
      </c>
      <c r="K415" s="724">
        <v>388</v>
      </c>
      <c r="L415" s="727">
        <v>2</v>
      </c>
      <c r="M415" s="727">
        <v>784</v>
      </c>
      <c r="N415" s="724">
        <v>1</v>
      </c>
      <c r="O415" s="724">
        <v>392</v>
      </c>
      <c r="P415" s="727">
        <v>2</v>
      </c>
      <c r="Q415" s="727">
        <v>784</v>
      </c>
      <c r="R415" s="740">
        <v>1</v>
      </c>
      <c r="S415" s="728">
        <v>392</v>
      </c>
    </row>
    <row r="416" spans="1:19" ht="14.4" customHeight="1" x14ac:dyDescent="0.3">
      <c r="A416" s="723" t="s">
        <v>4869</v>
      </c>
      <c r="B416" s="724" t="s">
        <v>4870</v>
      </c>
      <c r="C416" s="724" t="s">
        <v>577</v>
      </c>
      <c r="D416" s="724" t="s">
        <v>2447</v>
      </c>
      <c r="E416" s="724" t="s">
        <v>4886</v>
      </c>
      <c r="F416" s="724" t="s">
        <v>4909</v>
      </c>
      <c r="G416" s="724" t="s">
        <v>4910</v>
      </c>
      <c r="H416" s="727">
        <v>5</v>
      </c>
      <c r="I416" s="727">
        <v>22145</v>
      </c>
      <c r="J416" s="724">
        <v>1.2463417379558757</v>
      </c>
      <c r="K416" s="724">
        <v>4429</v>
      </c>
      <c r="L416" s="727">
        <v>4</v>
      </c>
      <c r="M416" s="727">
        <v>17768</v>
      </c>
      <c r="N416" s="724">
        <v>1</v>
      </c>
      <c r="O416" s="724">
        <v>4442</v>
      </c>
      <c r="P416" s="727">
        <v>3</v>
      </c>
      <c r="Q416" s="727">
        <v>13326</v>
      </c>
      <c r="R416" s="740">
        <v>0.75</v>
      </c>
      <c r="S416" s="728">
        <v>4442</v>
      </c>
    </row>
    <row r="417" spans="1:19" ht="14.4" customHeight="1" x14ac:dyDescent="0.3">
      <c r="A417" s="723" t="s">
        <v>4869</v>
      </c>
      <c r="B417" s="724" t="s">
        <v>4870</v>
      </c>
      <c r="C417" s="724" t="s">
        <v>577</v>
      </c>
      <c r="D417" s="724" t="s">
        <v>2447</v>
      </c>
      <c r="E417" s="724" t="s">
        <v>4886</v>
      </c>
      <c r="F417" s="724" t="s">
        <v>4913</v>
      </c>
      <c r="G417" s="724" t="s">
        <v>4914</v>
      </c>
      <c r="H417" s="727">
        <v>73</v>
      </c>
      <c r="I417" s="727">
        <v>17155</v>
      </c>
      <c r="J417" s="724">
        <v>1.3401296773689555</v>
      </c>
      <c r="K417" s="724">
        <v>235</v>
      </c>
      <c r="L417" s="727">
        <v>51</v>
      </c>
      <c r="M417" s="727">
        <v>12801</v>
      </c>
      <c r="N417" s="724">
        <v>1</v>
      </c>
      <c r="O417" s="724">
        <v>251</v>
      </c>
      <c r="P417" s="727">
        <v>57</v>
      </c>
      <c r="Q417" s="727">
        <v>14307</v>
      </c>
      <c r="R417" s="740">
        <v>1.1176470588235294</v>
      </c>
      <c r="S417" s="728">
        <v>251</v>
      </c>
    </row>
    <row r="418" spans="1:19" ht="14.4" customHeight="1" x14ac:dyDescent="0.3">
      <c r="A418" s="723" t="s">
        <v>4869</v>
      </c>
      <c r="B418" s="724" t="s">
        <v>4870</v>
      </c>
      <c r="C418" s="724" t="s">
        <v>577</v>
      </c>
      <c r="D418" s="724" t="s">
        <v>2447</v>
      </c>
      <c r="E418" s="724" t="s">
        <v>4886</v>
      </c>
      <c r="F418" s="724" t="s">
        <v>4915</v>
      </c>
      <c r="G418" s="724" t="s">
        <v>4916</v>
      </c>
      <c r="H418" s="727">
        <v>279</v>
      </c>
      <c r="I418" s="727">
        <v>32922</v>
      </c>
      <c r="J418" s="724">
        <v>1.0664723032069972</v>
      </c>
      <c r="K418" s="724">
        <v>118</v>
      </c>
      <c r="L418" s="727">
        <v>245</v>
      </c>
      <c r="M418" s="727">
        <v>30870</v>
      </c>
      <c r="N418" s="724">
        <v>1</v>
      </c>
      <c r="O418" s="724">
        <v>126</v>
      </c>
      <c r="P418" s="727">
        <v>263</v>
      </c>
      <c r="Q418" s="727">
        <v>33138</v>
      </c>
      <c r="R418" s="740">
        <v>1.073469387755102</v>
      </c>
      <c r="S418" s="728">
        <v>126</v>
      </c>
    </row>
    <row r="419" spans="1:19" ht="14.4" customHeight="1" x14ac:dyDescent="0.3">
      <c r="A419" s="723" t="s">
        <v>4869</v>
      </c>
      <c r="B419" s="724" t="s">
        <v>4870</v>
      </c>
      <c r="C419" s="724" t="s">
        <v>577</v>
      </c>
      <c r="D419" s="724" t="s">
        <v>2447</v>
      </c>
      <c r="E419" s="724" t="s">
        <v>4886</v>
      </c>
      <c r="F419" s="724" t="s">
        <v>4917</v>
      </c>
      <c r="G419" s="724" t="s">
        <v>4918</v>
      </c>
      <c r="H419" s="727">
        <v>6</v>
      </c>
      <c r="I419" s="727">
        <v>4152</v>
      </c>
      <c r="J419" s="724">
        <v>0.82725642558278545</v>
      </c>
      <c r="K419" s="724">
        <v>692</v>
      </c>
      <c r="L419" s="727">
        <v>7</v>
      </c>
      <c r="M419" s="727">
        <v>5019</v>
      </c>
      <c r="N419" s="724">
        <v>1</v>
      </c>
      <c r="O419" s="724">
        <v>717</v>
      </c>
      <c r="P419" s="727"/>
      <c r="Q419" s="727"/>
      <c r="R419" s="740"/>
      <c r="S419" s="728"/>
    </row>
    <row r="420" spans="1:19" ht="14.4" customHeight="1" x14ac:dyDescent="0.3">
      <c r="A420" s="723" t="s">
        <v>4869</v>
      </c>
      <c r="B420" s="724" t="s">
        <v>4870</v>
      </c>
      <c r="C420" s="724" t="s">
        <v>577</v>
      </c>
      <c r="D420" s="724" t="s">
        <v>2447</v>
      </c>
      <c r="E420" s="724" t="s">
        <v>4886</v>
      </c>
      <c r="F420" s="724" t="s">
        <v>4923</v>
      </c>
      <c r="G420" s="724" t="s">
        <v>4924</v>
      </c>
      <c r="H420" s="727">
        <v>1</v>
      </c>
      <c r="I420" s="727">
        <v>666</v>
      </c>
      <c r="J420" s="724"/>
      <c r="K420" s="724">
        <v>666</v>
      </c>
      <c r="L420" s="727"/>
      <c r="M420" s="727"/>
      <c r="N420" s="724"/>
      <c r="O420" s="724"/>
      <c r="P420" s="727"/>
      <c r="Q420" s="727"/>
      <c r="R420" s="740"/>
      <c r="S420" s="728"/>
    </row>
    <row r="421" spans="1:19" ht="14.4" customHeight="1" x14ac:dyDescent="0.3">
      <c r="A421" s="723" t="s">
        <v>4869</v>
      </c>
      <c r="B421" s="724" t="s">
        <v>4870</v>
      </c>
      <c r="C421" s="724" t="s">
        <v>577</v>
      </c>
      <c r="D421" s="724" t="s">
        <v>2447</v>
      </c>
      <c r="E421" s="724" t="s">
        <v>4886</v>
      </c>
      <c r="F421" s="724" t="s">
        <v>4927</v>
      </c>
      <c r="G421" s="724" t="s">
        <v>4928</v>
      </c>
      <c r="H421" s="727"/>
      <c r="I421" s="727"/>
      <c r="J421" s="724"/>
      <c r="K421" s="724"/>
      <c r="L421" s="727">
        <v>189</v>
      </c>
      <c r="M421" s="727">
        <v>6300.01</v>
      </c>
      <c r="N421" s="724">
        <v>1</v>
      </c>
      <c r="O421" s="724">
        <v>33.333386243386244</v>
      </c>
      <c r="P421" s="727">
        <v>318</v>
      </c>
      <c r="Q421" s="727">
        <v>10600</v>
      </c>
      <c r="R421" s="740">
        <v>1.6825370118460128</v>
      </c>
      <c r="S421" s="728">
        <v>33.333333333333336</v>
      </c>
    </row>
    <row r="422" spans="1:19" ht="14.4" customHeight="1" x14ac:dyDescent="0.3">
      <c r="A422" s="723" t="s">
        <v>4869</v>
      </c>
      <c r="B422" s="724" t="s">
        <v>4870</v>
      </c>
      <c r="C422" s="724" t="s">
        <v>577</v>
      </c>
      <c r="D422" s="724" t="s">
        <v>2447</v>
      </c>
      <c r="E422" s="724" t="s">
        <v>4886</v>
      </c>
      <c r="F422" s="724" t="s">
        <v>4929</v>
      </c>
      <c r="G422" s="724" t="s">
        <v>4930</v>
      </c>
      <c r="H422" s="727">
        <v>33</v>
      </c>
      <c r="I422" s="727">
        <v>31548</v>
      </c>
      <c r="J422" s="724">
        <v>1.6943071965628356</v>
      </c>
      <c r="K422" s="724">
        <v>956</v>
      </c>
      <c r="L422" s="727">
        <v>19</v>
      </c>
      <c r="M422" s="727">
        <v>18620</v>
      </c>
      <c r="N422" s="724">
        <v>1</v>
      </c>
      <c r="O422" s="724">
        <v>980</v>
      </c>
      <c r="P422" s="727">
        <v>15</v>
      </c>
      <c r="Q422" s="727">
        <v>14700</v>
      </c>
      <c r="R422" s="740">
        <v>0.78947368421052633</v>
      </c>
      <c r="S422" s="728">
        <v>980</v>
      </c>
    </row>
    <row r="423" spans="1:19" ht="14.4" customHeight="1" x14ac:dyDescent="0.3">
      <c r="A423" s="723" t="s">
        <v>4869</v>
      </c>
      <c r="B423" s="724" t="s">
        <v>4870</v>
      </c>
      <c r="C423" s="724" t="s">
        <v>577</v>
      </c>
      <c r="D423" s="724" t="s">
        <v>2447</v>
      </c>
      <c r="E423" s="724" t="s">
        <v>4886</v>
      </c>
      <c r="F423" s="724" t="s">
        <v>4931</v>
      </c>
      <c r="G423" s="724" t="s">
        <v>4932</v>
      </c>
      <c r="H423" s="727">
        <v>48</v>
      </c>
      <c r="I423" s="727">
        <v>8112</v>
      </c>
      <c r="J423" s="724">
        <v>1.3475083056478405</v>
      </c>
      <c r="K423" s="724">
        <v>169</v>
      </c>
      <c r="L423" s="727">
        <v>35</v>
      </c>
      <c r="M423" s="727">
        <v>6020</v>
      </c>
      <c r="N423" s="724">
        <v>1</v>
      </c>
      <c r="O423" s="724">
        <v>172</v>
      </c>
      <c r="P423" s="727">
        <v>28</v>
      </c>
      <c r="Q423" s="727">
        <v>4816</v>
      </c>
      <c r="R423" s="740">
        <v>0.8</v>
      </c>
      <c r="S423" s="728">
        <v>172</v>
      </c>
    </row>
    <row r="424" spans="1:19" ht="14.4" customHeight="1" x14ac:dyDescent="0.3">
      <c r="A424" s="723" t="s">
        <v>4869</v>
      </c>
      <c r="B424" s="724" t="s">
        <v>4870</v>
      </c>
      <c r="C424" s="724" t="s">
        <v>577</v>
      </c>
      <c r="D424" s="724" t="s">
        <v>2447</v>
      </c>
      <c r="E424" s="724" t="s">
        <v>4886</v>
      </c>
      <c r="F424" s="724" t="s">
        <v>4935</v>
      </c>
      <c r="G424" s="724" t="s">
        <v>4936</v>
      </c>
      <c r="H424" s="727">
        <v>1</v>
      </c>
      <c r="I424" s="727">
        <v>82</v>
      </c>
      <c r="J424" s="724"/>
      <c r="K424" s="724">
        <v>82</v>
      </c>
      <c r="L424" s="727"/>
      <c r="M424" s="727"/>
      <c r="N424" s="724"/>
      <c r="O424" s="724"/>
      <c r="P424" s="727"/>
      <c r="Q424" s="727"/>
      <c r="R424" s="740"/>
      <c r="S424" s="728"/>
    </row>
    <row r="425" spans="1:19" ht="14.4" customHeight="1" x14ac:dyDescent="0.3">
      <c r="A425" s="723" t="s">
        <v>4869</v>
      </c>
      <c r="B425" s="724" t="s">
        <v>4870</v>
      </c>
      <c r="C425" s="724" t="s">
        <v>577</v>
      </c>
      <c r="D425" s="724" t="s">
        <v>2447</v>
      </c>
      <c r="E425" s="724" t="s">
        <v>4886</v>
      </c>
      <c r="F425" s="724" t="s">
        <v>4939</v>
      </c>
      <c r="G425" s="724" t="s">
        <v>4940</v>
      </c>
      <c r="H425" s="727">
        <v>5</v>
      </c>
      <c r="I425" s="727">
        <v>645</v>
      </c>
      <c r="J425" s="724"/>
      <c r="K425" s="724">
        <v>129</v>
      </c>
      <c r="L425" s="727"/>
      <c r="M425" s="727"/>
      <c r="N425" s="724"/>
      <c r="O425" s="724"/>
      <c r="P425" s="727"/>
      <c r="Q425" s="727"/>
      <c r="R425" s="740"/>
      <c r="S425" s="728"/>
    </row>
    <row r="426" spans="1:19" ht="14.4" customHeight="1" x14ac:dyDescent="0.3">
      <c r="A426" s="723" t="s">
        <v>4869</v>
      </c>
      <c r="B426" s="724" t="s">
        <v>4870</v>
      </c>
      <c r="C426" s="724" t="s">
        <v>577</v>
      </c>
      <c r="D426" s="724" t="s">
        <v>2447</v>
      </c>
      <c r="E426" s="724" t="s">
        <v>4886</v>
      </c>
      <c r="F426" s="724" t="s">
        <v>4943</v>
      </c>
      <c r="G426" s="724" t="s">
        <v>4944</v>
      </c>
      <c r="H426" s="727">
        <v>3</v>
      </c>
      <c r="I426" s="727">
        <v>2220</v>
      </c>
      <c r="J426" s="724">
        <v>1.4741035856573705</v>
      </c>
      <c r="K426" s="724">
        <v>740</v>
      </c>
      <c r="L426" s="727">
        <v>2</v>
      </c>
      <c r="M426" s="727">
        <v>1506</v>
      </c>
      <c r="N426" s="724">
        <v>1</v>
      </c>
      <c r="O426" s="724">
        <v>753</v>
      </c>
      <c r="P426" s="727">
        <v>4</v>
      </c>
      <c r="Q426" s="727">
        <v>3012</v>
      </c>
      <c r="R426" s="740">
        <v>2</v>
      </c>
      <c r="S426" s="728">
        <v>753</v>
      </c>
    </row>
    <row r="427" spans="1:19" ht="14.4" customHeight="1" x14ac:dyDescent="0.3">
      <c r="A427" s="723" t="s">
        <v>4869</v>
      </c>
      <c r="B427" s="724" t="s">
        <v>4870</v>
      </c>
      <c r="C427" s="724" t="s">
        <v>577</v>
      </c>
      <c r="D427" s="724" t="s">
        <v>2447</v>
      </c>
      <c r="E427" s="724" t="s">
        <v>4886</v>
      </c>
      <c r="F427" s="724" t="s">
        <v>4965</v>
      </c>
      <c r="G427" s="724" t="s">
        <v>4966</v>
      </c>
      <c r="H427" s="727">
        <v>6</v>
      </c>
      <c r="I427" s="727">
        <v>1560</v>
      </c>
      <c r="J427" s="724">
        <v>0.58208955223880599</v>
      </c>
      <c r="K427" s="724">
        <v>260</v>
      </c>
      <c r="L427" s="727">
        <v>10</v>
      </c>
      <c r="M427" s="727">
        <v>2680</v>
      </c>
      <c r="N427" s="724">
        <v>1</v>
      </c>
      <c r="O427" s="724">
        <v>268</v>
      </c>
      <c r="P427" s="727">
        <v>9</v>
      </c>
      <c r="Q427" s="727">
        <v>2421</v>
      </c>
      <c r="R427" s="740">
        <v>0.9033582089552239</v>
      </c>
      <c r="S427" s="728">
        <v>269</v>
      </c>
    </row>
    <row r="428" spans="1:19" ht="14.4" customHeight="1" x14ac:dyDescent="0.3">
      <c r="A428" s="723" t="s">
        <v>4869</v>
      </c>
      <c r="B428" s="724" t="s">
        <v>4870</v>
      </c>
      <c r="C428" s="724" t="s">
        <v>577</v>
      </c>
      <c r="D428" s="724" t="s">
        <v>2447</v>
      </c>
      <c r="E428" s="724" t="s">
        <v>4886</v>
      </c>
      <c r="F428" s="724" t="s">
        <v>4967</v>
      </c>
      <c r="G428" s="724" t="s">
        <v>4968</v>
      </c>
      <c r="H428" s="727">
        <v>1</v>
      </c>
      <c r="I428" s="727">
        <v>116</v>
      </c>
      <c r="J428" s="724"/>
      <c r="K428" s="724">
        <v>116</v>
      </c>
      <c r="L428" s="727"/>
      <c r="M428" s="727"/>
      <c r="N428" s="724"/>
      <c r="O428" s="724"/>
      <c r="P428" s="727"/>
      <c r="Q428" s="727"/>
      <c r="R428" s="740"/>
      <c r="S428" s="728"/>
    </row>
    <row r="429" spans="1:19" ht="14.4" customHeight="1" x14ac:dyDescent="0.3">
      <c r="A429" s="723" t="s">
        <v>4869</v>
      </c>
      <c r="B429" s="724" t="s">
        <v>4870</v>
      </c>
      <c r="C429" s="724" t="s">
        <v>577</v>
      </c>
      <c r="D429" s="724" t="s">
        <v>2447</v>
      </c>
      <c r="E429" s="724" t="s">
        <v>4886</v>
      </c>
      <c r="F429" s="724" t="s">
        <v>4971</v>
      </c>
      <c r="G429" s="724" t="s">
        <v>4972</v>
      </c>
      <c r="H429" s="727">
        <v>38</v>
      </c>
      <c r="I429" s="727">
        <v>7144</v>
      </c>
      <c r="J429" s="724">
        <v>1.2757142857142858</v>
      </c>
      <c r="K429" s="724">
        <v>188</v>
      </c>
      <c r="L429" s="727">
        <v>28</v>
      </c>
      <c r="M429" s="727">
        <v>5600</v>
      </c>
      <c r="N429" s="724">
        <v>1</v>
      </c>
      <c r="O429" s="724">
        <v>200</v>
      </c>
      <c r="P429" s="727">
        <v>30</v>
      </c>
      <c r="Q429" s="727">
        <v>6000</v>
      </c>
      <c r="R429" s="740">
        <v>1.0714285714285714</v>
      </c>
      <c r="S429" s="728">
        <v>200</v>
      </c>
    </row>
    <row r="430" spans="1:19" ht="14.4" customHeight="1" x14ac:dyDescent="0.3">
      <c r="A430" s="723" t="s">
        <v>4869</v>
      </c>
      <c r="B430" s="724" t="s">
        <v>4870</v>
      </c>
      <c r="C430" s="724" t="s">
        <v>577</v>
      </c>
      <c r="D430" s="724" t="s">
        <v>2448</v>
      </c>
      <c r="E430" s="724" t="s">
        <v>4886</v>
      </c>
      <c r="F430" s="724" t="s">
        <v>4893</v>
      </c>
      <c r="G430" s="724" t="s">
        <v>4894</v>
      </c>
      <c r="H430" s="727">
        <v>9</v>
      </c>
      <c r="I430" s="727">
        <v>315</v>
      </c>
      <c r="J430" s="724">
        <v>0.65488565488565487</v>
      </c>
      <c r="K430" s="724">
        <v>35</v>
      </c>
      <c r="L430" s="727">
        <v>13</v>
      </c>
      <c r="M430" s="727">
        <v>481</v>
      </c>
      <c r="N430" s="724">
        <v>1</v>
      </c>
      <c r="O430" s="724">
        <v>37</v>
      </c>
      <c r="P430" s="727">
        <v>6</v>
      </c>
      <c r="Q430" s="727">
        <v>222</v>
      </c>
      <c r="R430" s="740">
        <v>0.46153846153846156</v>
      </c>
      <c r="S430" s="728">
        <v>37</v>
      </c>
    </row>
    <row r="431" spans="1:19" ht="14.4" customHeight="1" x14ac:dyDescent="0.3">
      <c r="A431" s="723" t="s">
        <v>4869</v>
      </c>
      <c r="B431" s="724" t="s">
        <v>4870</v>
      </c>
      <c r="C431" s="724" t="s">
        <v>577</v>
      </c>
      <c r="D431" s="724" t="s">
        <v>2449</v>
      </c>
      <c r="E431" s="724" t="s">
        <v>4886</v>
      </c>
      <c r="F431" s="724" t="s">
        <v>4891</v>
      </c>
      <c r="G431" s="724" t="s">
        <v>4892</v>
      </c>
      <c r="H431" s="727"/>
      <c r="I431" s="727"/>
      <c r="J431" s="724"/>
      <c r="K431" s="724"/>
      <c r="L431" s="727"/>
      <c r="M431" s="727"/>
      <c r="N431" s="724"/>
      <c r="O431" s="724"/>
      <c r="P431" s="727">
        <v>3</v>
      </c>
      <c r="Q431" s="727">
        <v>249</v>
      </c>
      <c r="R431" s="740"/>
      <c r="S431" s="728">
        <v>83</v>
      </c>
    </row>
    <row r="432" spans="1:19" ht="14.4" customHeight="1" x14ac:dyDescent="0.3">
      <c r="A432" s="723" t="s">
        <v>4869</v>
      </c>
      <c r="B432" s="724" t="s">
        <v>4870</v>
      </c>
      <c r="C432" s="724" t="s">
        <v>577</v>
      </c>
      <c r="D432" s="724" t="s">
        <v>2449</v>
      </c>
      <c r="E432" s="724" t="s">
        <v>4886</v>
      </c>
      <c r="F432" s="724" t="s">
        <v>4893</v>
      </c>
      <c r="G432" s="724" t="s">
        <v>4894</v>
      </c>
      <c r="H432" s="727">
        <v>13</v>
      </c>
      <c r="I432" s="727">
        <v>455</v>
      </c>
      <c r="J432" s="724">
        <v>3.0743243243243241</v>
      </c>
      <c r="K432" s="724">
        <v>35</v>
      </c>
      <c r="L432" s="727">
        <v>4</v>
      </c>
      <c r="M432" s="727">
        <v>148</v>
      </c>
      <c r="N432" s="724">
        <v>1</v>
      </c>
      <c r="O432" s="724">
        <v>37</v>
      </c>
      <c r="P432" s="727">
        <v>6</v>
      </c>
      <c r="Q432" s="727">
        <v>222</v>
      </c>
      <c r="R432" s="740">
        <v>1.5</v>
      </c>
      <c r="S432" s="728">
        <v>37</v>
      </c>
    </row>
    <row r="433" spans="1:19" ht="14.4" customHeight="1" x14ac:dyDescent="0.3">
      <c r="A433" s="723" t="s">
        <v>4869</v>
      </c>
      <c r="B433" s="724" t="s">
        <v>4870</v>
      </c>
      <c r="C433" s="724" t="s">
        <v>577</v>
      </c>
      <c r="D433" s="724" t="s">
        <v>2449</v>
      </c>
      <c r="E433" s="724" t="s">
        <v>4886</v>
      </c>
      <c r="F433" s="724" t="s">
        <v>4913</v>
      </c>
      <c r="G433" s="724" t="s">
        <v>4914</v>
      </c>
      <c r="H433" s="727">
        <v>65</v>
      </c>
      <c r="I433" s="727">
        <v>15275</v>
      </c>
      <c r="J433" s="724">
        <v>15.21414342629482</v>
      </c>
      <c r="K433" s="724">
        <v>235</v>
      </c>
      <c r="L433" s="727">
        <v>4</v>
      </c>
      <c r="M433" s="727">
        <v>1004</v>
      </c>
      <c r="N433" s="724">
        <v>1</v>
      </c>
      <c r="O433" s="724">
        <v>251</v>
      </c>
      <c r="P433" s="727">
        <v>27</v>
      </c>
      <c r="Q433" s="727">
        <v>6777</v>
      </c>
      <c r="R433" s="740">
        <v>6.75</v>
      </c>
      <c r="S433" s="728">
        <v>251</v>
      </c>
    </row>
    <row r="434" spans="1:19" ht="14.4" customHeight="1" x14ac:dyDescent="0.3">
      <c r="A434" s="723" t="s">
        <v>4869</v>
      </c>
      <c r="B434" s="724" t="s">
        <v>4870</v>
      </c>
      <c r="C434" s="724" t="s">
        <v>577</v>
      </c>
      <c r="D434" s="724" t="s">
        <v>2449</v>
      </c>
      <c r="E434" s="724" t="s">
        <v>4886</v>
      </c>
      <c r="F434" s="724" t="s">
        <v>4915</v>
      </c>
      <c r="G434" s="724" t="s">
        <v>4916</v>
      </c>
      <c r="H434" s="727">
        <v>241</v>
      </c>
      <c r="I434" s="727">
        <v>28438</v>
      </c>
      <c r="J434" s="724">
        <v>0.67574375059405001</v>
      </c>
      <c r="K434" s="724">
        <v>118</v>
      </c>
      <c r="L434" s="727">
        <v>334</v>
      </c>
      <c r="M434" s="727">
        <v>42084</v>
      </c>
      <c r="N434" s="724">
        <v>1</v>
      </c>
      <c r="O434" s="724">
        <v>126</v>
      </c>
      <c r="P434" s="727">
        <v>375</v>
      </c>
      <c r="Q434" s="727">
        <v>47250</v>
      </c>
      <c r="R434" s="740">
        <v>1.1227544910179641</v>
      </c>
      <c r="S434" s="728">
        <v>126</v>
      </c>
    </row>
    <row r="435" spans="1:19" ht="14.4" customHeight="1" x14ac:dyDescent="0.3">
      <c r="A435" s="723" t="s">
        <v>4869</v>
      </c>
      <c r="B435" s="724" t="s">
        <v>4870</v>
      </c>
      <c r="C435" s="724" t="s">
        <v>577</v>
      </c>
      <c r="D435" s="724" t="s">
        <v>2449</v>
      </c>
      <c r="E435" s="724" t="s">
        <v>4886</v>
      </c>
      <c r="F435" s="724" t="s">
        <v>4923</v>
      </c>
      <c r="G435" s="724" t="s">
        <v>4924</v>
      </c>
      <c r="H435" s="727">
        <v>1</v>
      </c>
      <c r="I435" s="727">
        <v>666</v>
      </c>
      <c r="J435" s="724"/>
      <c r="K435" s="724">
        <v>666</v>
      </c>
      <c r="L435" s="727"/>
      <c r="M435" s="727"/>
      <c r="N435" s="724"/>
      <c r="O435" s="724"/>
      <c r="P435" s="727"/>
      <c r="Q435" s="727"/>
      <c r="R435" s="740"/>
      <c r="S435" s="728"/>
    </row>
    <row r="436" spans="1:19" ht="14.4" customHeight="1" x14ac:dyDescent="0.3">
      <c r="A436" s="723" t="s">
        <v>4869</v>
      </c>
      <c r="B436" s="724" t="s">
        <v>4870</v>
      </c>
      <c r="C436" s="724" t="s">
        <v>577</v>
      </c>
      <c r="D436" s="724" t="s">
        <v>2449</v>
      </c>
      <c r="E436" s="724" t="s">
        <v>4886</v>
      </c>
      <c r="F436" s="724" t="s">
        <v>4927</v>
      </c>
      <c r="G436" s="724" t="s">
        <v>4928</v>
      </c>
      <c r="H436" s="727"/>
      <c r="I436" s="727"/>
      <c r="J436" s="724"/>
      <c r="K436" s="724"/>
      <c r="L436" s="727">
        <v>228</v>
      </c>
      <c r="M436" s="727">
        <v>7600.01</v>
      </c>
      <c r="N436" s="724">
        <v>1</v>
      </c>
      <c r="O436" s="724">
        <v>33.333377192982454</v>
      </c>
      <c r="P436" s="727">
        <v>401</v>
      </c>
      <c r="Q436" s="727">
        <v>13366.66</v>
      </c>
      <c r="R436" s="740">
        <v>1.7587687384621862</v>
      </c>
      <c r="S436" s="728">
        <v>33.333316708229425</v>
      </c>
    </row>
    <row r="437" spans="1:19" ht="14.4" customHeight="1" x14ac:dyDescent="0.3">
      <c r="A437" s="723" t="s">
        <v>4869</v>
      </c>
      <c r="B437" s="724" t="s">
        <v>4870</v>
      </c>
      <c r="C437" s="724" t="s">
        <v>577</v>
      </c>
      <c r="D437" s="724" t="s">
        <v>2449</v>
      </c>
      <c r="E437" s="724" t="s">
        <v>4886</v>
      </c>
      <c r="F437" s="724" t="s">
        <v>4933</v>
      </c>
      <c r="G437" s="724" t="s">
        <v>4934</v>
      </c>
      <c r="H437" s="727"/>
      <c r="I437" s="727"/>
      <c r="J437" s="724"/>
      <c r="K437" s="724"/>
      <c r="L437" s="727"/>
      <c r="M437" s="727"/>
      <c r="N437" s="724"/>
      <c r="O437" s="724"/>
      <c r="P437" s="727">
        <v>1</v>
      </c>
      <c r="Q437" s="727">
        <v>37</v>
      </c>
      <c r="R437" s="740"/>
      <c r="S437" s="728">
        <v>37</v>
      </c>
    </row>
    <row r="438" spans="1:19" ht="14.4" customHeight="1" x14ac:dyDescent="0.3">
      <c r="A438" s="723" t="s">
        <v>4869</v>
      </c>
      <c r="B438" s="724" t="s">
        <v>4870</v>
      </c>
      <c r="C438" s="724" t="s">
        <v>577</v>
      </c>
      <c r="D438" s="724" t="s">
        <v>2449</v>
      </c>
      <c r="E438" s="724" t="s">
        <v>4886</v>
      </c>
      <c r="F438" s="724" t="s">
        <v>4935</v>
      </c>
      <c r="G438" s="724" t="s">
        <v>4936</v>
      </c>
      <c r="H438" s="727">
        <v>4</v>
      </c>
      <c r="I438" s="727">
        <v>328</v>
      </c>
      <c r="J438" s="724"/>
      <c r="K438" s="724">
        <v>82</v>
      </c>
      <c r="L438" s="727"/>
      <c r="M438" s="727"/>
      <c r="N438" s="724"/>
      <c r="O438" s="724"/>
      <c r="P438" s="727"/>
      <c r="Q438" s="727"/>
      <c r="R438" s="740"/>
      <c r="S438" s="728"/>
    </row>
    <row r="439" spans="1:19" ht="14.4" customHeight="1" x14ac:dyDescent="0.3">
      <c r="A439" s="723" t="s">
        <v>4869</v>
      </c>
      <c r="B439" s="724" t="s">
        <v>4870</v>
      </c>
      <c r="C439" s="724" t="s">
        <v>577</v>
      </c>
      <c r="D439" s="724" t="s">
        <v>2449</v>
      </c>
      <c r="E439" s="724" t="s">
        <v>4886</v>
      </c>
      <c r="F439" s="724" t="s">
        <v>4947</v>
      </c>
      <c r="G439" s="724" t="s">
        <v>4948</v>
      </c>
      <c r="H439" s="727">
        <v>1</v>
      </c>
      <c r="I439" s="727">
        <v>1050</v>
      </c>
      <c r="J439" s="724"/>
      <c r="K439" s="724">
        <v>1050</v>
      </c>
      <c r="L439" s="727"/>
      <c r="M439" s="727"/>
      <c r="N439" s="724"/>
      <c r="O439" s="724"/>
      <c r="P439" s="727"/>
      <c r="Q439" s="727"/>
      <c r="R439" s="740"/>
      <c r="S439" s="728"/>
    </row>
    <row r="440" spans="1:19" ht="14.4" customHeight="1" x14ac:dyDescent="0.3">
      <c r="A440" s="723" t="s">
        <v>4869</v>
      </c>
      <c r="B440" s="724" t="s">
        <v>4870</v>
      </c>
      <c r="C440" s="724" t="s">
        <v>577</v>
      </c>
      <c r="D440" s="724" t="s">
        <v>2449</v>
      </c>
      <c r="E440" s="724" t="s">
        <v>4886</v>
      </c>
      <c r="F440" s="724" t="s">
        <v>4949</v>
      </c>
      <c r="G440" s="724" t="s">
        <v>4950</v>
      </c>
      <c r="H440" s="727"/>
      <c r="I440" s="727"/>
      <c r="J440" s="724"/>
      <c r="K440" s="724"/>
      <c r="L440" s="727"/>
      <c r="M440" s="727"/>
      <c r="N440" s="724"/>
      <c r="O440" s="724"/>
      <c r="P440" s="727">
        <v>1</v>
      </c>
      <c r="Q440" s="727">
        <v>373</v>
      </c>
      <c r="R440" s="740"/>
      <c r="S440" s="728">
        <v>373</v>
      </c>
    </row>
    <row r="441" spans="1:19" ht="14.4" customHeight="1" x14ac:dyDescent="0.3">
      <c r="A441" s="723" t="s">
        <v>4869</v>
      </c>
      <c r="B441" s="724" t="s">
        <v>4870</v>
      </c>
      <c r="C441" s="724" t="s">
        <v>577</v>
      </c>
      <c r="D441" s="724" t="s">
        <v>2449</v>
      </c>
      <c r="E441" s="724" t="s">
        <v>4886</v>
      </c>
      <c r="F441" s="724" t="s">
        <v>4953</v>
      </c>
      <c r="G441" s="724" t="s">
        <v>4954</v>
      </c>
      <c r="H441" s="727">
        <v>56</v>
      </c>
      <c r="I441" s="727">
        <v>6384</v>
      </c>
      <c r="J441" s="724">
        <v>0.62295081967213117</v>
      </c>
      <c r="K441" s="724">
        <v>114</v>
      </c>
      <c r="L441" s="727">
        <v>84</v>
      </c>
      <c r="M441" s="727">
        <v>10248</v>
      </c>
      <c r="N441" s="724">
        <v>1</v>
      </c>
      <c r="O441" s="724">
        <v>122</v>
      </c>
      <c r="P441" s="727">
        <v>40</v>
      </c>
      <c r="Q441" s="727">
        <v>4640</v>
      </c>
      <c r="R441" s="740">
        <v>0.45277127244340359</v>
      </c>
      <c r="S441" s="728">
        <v>116</v>
      </c>
    </row>
    <row r="442" spans="1:19" ht="14.4" customHeight="1" x14ac:dyDescent="0.3">
      <c r="A442" s="723" t="s">
        <v>4869</v>
      </c>
      <c r="B442" s="724" t="s">
        <v>4870</v>
      </c>
      <c r="C442" s="724" t="s">
        <v>577</v>
      </c>
      <c r="D442" s="724" t="s">
        <v>2449</v>
      </c>
      <c r="E442" s="724" t="s">
        <v>4886</v>
      </c>
      <c r="F442" s="724" t="s">
        <v>4957</v>
      </c>
      <c r="G442" s="724" t="s">
        <v>4958</v>
      </c>
      <c r="H442" s="727">
        <v>1</v>
      </c>
      <c r="I442" s="727">
        <v>179</v>
      </c>
      <c r="J442" s="724"/>
      <c r="K442" s="724">
        <v>179</v>
      </c>
      <c r="L442" s="727"/>
      <c r="M442" s="727"/>
      <c r="N442" s="724"/>
      <c r="O442" s="724"/>
      <c r="P442" s="727"/>
      <c r="Q442" s="727"/>
      <c r="R442" s="740"/>
      <c r="S442" s="728"/>
    </row>
    <row r="443" spans="1:19" ht="14.4" customHeight="1" x14ac:dyDescent="0.3">
      <c r="A443" s="723" t="s">
        <v>4869</v>
      </c>
      <c r="B443" s="724" t="s">
        <v>4870</v>
      </c>
      <c r="C443" s="724" t="s">
        <v>586</v>
      </c>
      <c r="D443" s="724" t="s">
        <v>2411</v>
      </c>
      <c r="E443" s="724" t="s">
        <v>4886</v>
      </c>
      <c r="F443" s="724" t="s">
        <v>4901</v>
      </c>
      <c r="G443" s="724" t="s">
        <v>4902</v>
      </c>
      <c r="H443" s="727"/>
      <c r="I443" s="727"/>
      <c r="J443" s="724"/>
      <c r="K443" s="724"/>
      <c r="L443" s="727"/>
      <c r="M443" s="727"/>
      <c r="N443" s="724"/>
      <c r="O443" s="724"/>
      <c r="P443" s="727">
        <v>1</v>
      </c>
      <c r="Q443" s="727">
        <v>88</v>
      </c>
      <c r="R443" s="740"/>
      <c r="S443" s="728">
        <v>88</v>
      </c>
    </row>
    <row r="444" spans="1:19" ht="14.4" customHeight="1" x14ac:dyDescent="0.3">
      <c r="A444" s="723" t="s">
        <v>4869</v>
      </c>
      <c r="B444" s="724" t="s">
        <v>4870</v>
      </c>
      <c r="C444" s="724" t="s">
        <v>586</v>
      </c>
      <c r="D444" s="724" t="s">
        <v>2411</v>
      </c>
      <c r="E444" s="724" t="s">
        <v>4886</v>
      </c>
      <c r="F444" s="724" t="s">
        <v>4903</v>
      </c>
      <c r="G444" s="724" t="s">
        <v>4904</v>
      </c>
      <c r="H444" s="727"/>
      <c r="I444" s="727"/>
      <c r="J444" s="724"/>
      <c r="K444" s="724"/>
      <c r="L444" s="727"/>
      <c r="M444" s="727"/>
      <c r="N444" s="724"/>
      <c r="O444" s="724"/>
      <c r="P444" s="727">
        <v>1</v>
      </c>
      <c r="Q444" s="727">
        <v>630</v>
      </c>
      <c r="R444" s="740"/>
      <c r="S444" s="728">
        <v>630</v>
      </c>
    </row>
    <row r="445" spans="1:19" ht="14.4" customHeight="1" x14ac:dyDescent="0.3">
      <c r="A445" s="723" t="s">
        <v>4869</v>
      </c>
      <c r="B445" s="724" t="s">
        <v>4870</v>
      </c>
      <c r="C445" s="724" t="s">
        <v>586</v>
      </c>
      <c r="D445" s="724" t="s">
        <v>2411</v>
      </c>
      <c r="E445" s="724" t="s">
        <v>4886</v>
      </c>
      <c r="F445" s="724" t="s">
        <v>4905</v>
      </c>
      <c r="G445" s="724" t="s">
        <v>4906</v>
      </c>
      <c r="H445" s="727"/>
      <c r="I445" s="727"/>
      <c r="J445" s="724"/>
      <c r="K445" s="724"/>
      <c r="L445" s="727"/>
      <c r="M445" s="727"/>
      <c r="N445" s="724"/>
      <c r="O445" s="724"/>
      <c r="P445" s="727">
        <v>1</v>
      </c>
      <c r="Q445" s="727">
        <v>392</v>
      </c>
      <c r="R445" s="740"/>
      <c r="S445" s="728">
        <v>392</v>
      </c>
    </row>
    <row r="446" spans="1:19" ht="14.4" customHeight="1" x14ac:dyDescent="0.3">
      <c r="A446" s="723" t="s">
        <v>4869</v>
      </c>
      <c r="B446" s="724" t="s">
        <v>4870</v>
      </c>
      <c r="C446" s="724" t="s">
        <v>586</v>
      </c>
      <c r="D446" s="724" t="s">
        <v>2411</v>
      </c>
      <c r="E446" s="724" t="s">
        <v>4886</v>
      </c>
      <c r="F446" s="724" t="s">
        <v>4907</v>
      </c>
      <c r="G446" s="724" t="s">
        <v>4908</v>
      </c>
      <c r="H446" s="727"/>
      <c r="I446" s="727"/>
      <c r="J446" s="724"/>
      <c r="K446" s="724"/>
      <c r="L446" s="727"/>
      <c r="M446" s="727"/>
      <c r="N446" s="724"/>
      <c r="O446" s="724"/>
      <c r="P446" s="727">
        <v>1</v>
      </c>
      <c r="Q446" s="727">
        <v>39</v>
      </c>
      <c r="R446" s="740"/>
      <c r="S446" s="728">
        <v>39</v>
      </c>
    </row>
    <row r="447" spans="1:19" ht="14.4" customHeight="1" x14ac:dyDescent="0.3">
      <c r="A447" s="723" t="s">
        <v>4869</v>
      </c>
      <c r="B447" s="724" t="s">
        <v>4870</v>
      </c>
      <c r="C447" s="724" t="s">
        <v>586</v>
      </c>
      <c r="D447" s="724" t="s">
        <v>2411</v>
      </c>
      <c r="E447" s="724" t="s">
        <v>4886</v>
      </c>
      <c r="F447" s="724" t="s">
        <v>4915</v>
      </c>
      <c r="G447" s="724" t="s">
        <v>4916</v>
      </c>
      <c r="H447" s="727"/>
      <c r="I447" s="727"/>
      <c r="J447" s="724"/>
      <c r="K447" s="724"/>
      <c r="L447" s="727"/>
      <c r="M447" s="727"/>
      <c r="N447" s="724"/>
      <c r="O447" s="724"/>
      <c r="P447" s="727">
        <v>1</v>
      </c>
      <c r="Q447" s="727">
        <v>126</v>
      </c>
      <c r="R447" s="740"/>
      <c r="S447" s="728">
        <v>126</v>
      </c>
    </row>
    <row r="448" spans="1:19" ht="14.4" customHeight="1" x14ac:dyDescent="0.3">
      <c r="A448" s="723" t="s">
        <v>4869</v>
      </c>
      <c r="B448" s="724" t="s">
        <v>4870</v>
      </c>
      <c r="C448" s="724" t="s">
        <v>586</v>
      </c>
      <c r="D448" s="724" t="s">
        <v>2411</v>
      </c>
      <c r="E448" s="724" t="s">
        <v>4886</v>
      </c>
      <c r="F448" s="724" t="s">
        <v>4927</v>
      </c>
      <c r="G448" s="724" t="s">
        <v>4928</v>
      </c>
      <c r="H448" s="727"/>
      <c r="I448" s="727"/>
      <c r="J448" s="724"/>
      <c r="K448" s="724"/>
      <c r="L448" s="727"/>
      <c r="M448" s="727"/>
      <c r="N448" s="724"/>
      <c r="O448" s="724"/>
      <c r="P448" s="727">
        <v>1</v>
      </c>
      <c r="Q448" s="727">
        <v>33.33</v>
      </c>
      <c r="R448" s="740"/>
      <c r="S448" s="728">
        <v>33.33</v>
      </c>
    </row>
    <row r="449" spans="1:19" ht="14.4" customHeight="1" x14ac:dyDescent="0.3">
      <c r="A449" s="723" t="s">
        <v>4869</v>
      </c>
      <c r="B449" s="724" t="s">
        <v>4870</v>
      </c>
      <c r="C449" s="724" t="s">
        <v>586</v>
      </c>
      <c r="D449" s="724" t="s">
        <v>4850</v>
      </c>
      <c r="E449" s="724" t="s">
        <v>4886</v>
      </c>
      <c r="F449" s="724" t="s">
        <v>4893</v>
      </c>
      <c r="G449" s="724" t="s">
        <v>4894</v>
      </c>
      <c r="H449" s="727"/>
      <c r="I449" s="727"/>
      <c r="J449" s="724"/>
      <c r="K449" s="724"/>
      <c r="L449" s="727"/>
      <c r="M449" s="727"/>
      <c r="N449" s="724"/>
      <c r="O449" s="724"/>
      <c r="P449" s="727">
        <v>2</v>
      </c>
      <c r="Q449" s="727">
        <v>74</v>
      </c>
      <c r="R449" s="740"/>
      <c r="S449" s="728">
        <v>37</v>
      </c>
    </row>
    <row r="450" spans="1:19" ht="14.4" customHeight="1" x14ac:dyDescent="0.3">
      <c r="A450" s="723" t="s">
        <v>4869</v>
      </c>
      <c r="B450" s="724" t="s">
        <v>4870</v>
      </c>
      <c r="C450" s="724" t="s">
        <v>586</v>
      </c>
      <c r="D450" s="724" t="s">
        <v>4850</v>
      </c>
      <c r="E450" s="724" t="s">
        <v>4886</v>
      </c>
      <c r="F450" s="724" t="s">
        <v>4903</v>
      </c>
      <c r="G450" s="724" t="s">
        <v>4904</v>
      </c>
      <c r="H450" s="727"/>
      <c r="I450" s="727"/>
      <c r="J450" s="724"/>
      <c r="K450" s="724"/>
      <c r="L450" s="727"/>
      <c r="M450" s="727"/>
      <c r="N450" s="724"/>
      <c r="O450" s="724"/>
      <c r="P450" s="727">
        <v>1</v>
      </c>
      <c r="Q450" s="727">
        <v>630</v>
      </c>
      <c r="R450" s="740"/>
      <c r="S450" s="728">
        <v>630</v>
      </c>
    </row>
    <row r="451" spans="1:19" ht="14.4" customHeight="1" x14ac:dyDescent="0.3">
      <c r="A451" s="723" t="s">
        <v>4869</v>
      </c>
      <c r="B451" s="724" t="s">
        <v>4870</v>
      </c>
      <c r="C451" s="724" t="s">
        <v>586</v>
      </c>
      <c r="D451" s="724" t="s">
        <v>4850</v>
      </c>
      <c r="E451" s="724" t="s">
        <v>4886</v>
      </c>
      <c r="F451" s="724" t="s">
        <v>4907</v>
      </c>
      <c r="G451" s="724" t="s">
        <v>4908</v>
      </c>
      <c r="H451" s="727"/>
      <c r="I451" s="727"/>
      <c r="J451" s="724"/>
      <c r="K451" s="724"/>
      <c r="L451" s="727"/>
      <c r="M451" s="727"/>
      <c r="N451" s="724"/>
      <c r="O451" s="724"/>
      <c r="P451" s="727">
        <v>2</v>
      </c>
      <c r="Q451" s="727">
        <v>78</v>
      </c>
      <c r="R451" s="740"/>
      <c r="S451" s="728">
        <v>39</v>
      </c>
    </row>
    <row r="452" spans="1:19" ht="14.4" customHeight="1" x14ac:dyDescent="0.3">
      <c r="A452" s="723" t="s">
        <v>4869</v>
      </c>
      <c r="B452" s="724" t="s">
        <v>4870</v>
      </c>
      <c r="C452" s="724" t="s">
        <v>586</v>
      </c>
      <c r="D452" s="724" t="s">
        <v>4850</v>
      </c>
      <c r="E452" s="724" t="s">
        <v>4886</v>
      </c>
      <c r="F452" s="724" t="s">
        <v>4913</v>
      </c>
      <c r="G452" s="724" t="s">
        <v>4914</v>
      </c>
      <c r="H452" s="727"/>
      <c r="I452" s="727"/>
      <c r="J452" s="724"/>
      <c r="K452" s="724"/>
      <c r="L452" s="727">
        <v>1</v>
      </c>
      <c r="M452" s="727">
        <v>251</v>
      </c>
      <c r="N452" s="724">
        <v>1</v>
      </c>
      <c r="O452" s="724">
        <v>251</v>
      </c>
      <c r="P452" s="727"/>
      <c r="Q452" s="727"/>
      <c r="R452" s="740"/>
      <c r="S452" s="728"/>
    </row>
    <row r="453" spans="1:19" ht="14.4" customHeight="1" x14ac:dyDescent="0.3">
      <c r="A453" s="723" t="s">
        <v>4869</v>
      </c>
      <c r="B453" s="724" t="s">
        <v>4870</v>
      </c>
      <c r="C453" s="724" t="s">
        <v>586</v>
      </c>
      <c r="D453" s="724" t="s">
        <v>4850</v>
      </c>
      <c r="E453" s="724" t="s">
        <v>4886</v>
      </c>
      <c r="F453" s="724" t="s">
        <v>4915</v>
      </c>
      <c r="G453" s="724" t="s">
        <v>4916</v>
      </c>
      <c r="H453" s="727">
        <v>5</v>
      </c>
      <c r="I453" s="727">
        <v>590</v>
      </c>
      <c r="J453" s="724">
        <v>4.6825396825396828</v>
      </c>
      <c r="K453" s="724">
        <v>118</v>
      </c>
      <c r="L453" s="727">
        <v>1</v>
      </c>
      <c r="M453" s="727">
        <v>126</v>
      </c>
      <c r="N453" s="724">
        <v>1</v>
      </c>
      <c r="O453" s="724">
        <v>126</v>
      </c>
      <c r="P453" s="727">
        <v>4</v>
      </c>
      <c r="Q453" s="727">
        <v>504</v>
      </c>
      <c r="R453" s="740">
        <v>4</v>
      </c>
      <c r="S453" s="728">
        <v>126</v>
      </c>
    </row>
    <row r="454" spans="1:19" ht="14.4" customHeight="1" x14ac:dyDescent="0.3">
      <c r="A454" s="723" t="s">
        <v>4869</v>
      </c>
      <c r="B454" s="724" t="s">
        <v>4870</v>
      </c>
      <c r="C454" s="724" t="s">
        <v>586</v>
      </c>
      <c r="D454" s="724" t="s">
        <v>4850</v>
      </c>
      <c r="E454" s="724" t="s">
        <v>4886</v>
      </c>
      <c r="F454" s="724" t="s">
        <v>4927</v>
      </c>
      <c r="G454" s="724" t="s">
        <v>4928</v>
      </c>
      <c r="H454" s="727">
        <v>247</v>
      </c>
      <c r="I454" s="727">
        <v>0</v>
      </c>
      <c r="J454" s="724">
        <v>0</v>
      </c>
      <c r="K454" s="724">
        <v>0</v>
      </c>
      <c r="L454" s="727">
        <v>1</v>
      </c>
      <c r="M454" s="727">
        <v>33.33</v>
      </c>
      <c r="N454" s="724">
        <v>1</v>
      </c>
      <c r="O454" s="724">
        <v>33.33</v>
      </c>
      <c r="P454" s="727">
        <v>4</v>
      </c>
      <c r="Q454" s="727">
        <v>133.32</v>
      </c>
      <c r="R454" s="740">
        <v>4</v>
      </c>
      <c r="S454" s="728">
        <v>33.33</v>
      </c>
    </row>
    <row r="455" spans="1:19" ht="14.4" customHeight="1" x14ac:dyDescent="0.3">
      <c r="A455" s="723" t="s">
        <v>4869</v>
      </c>
      <c r="B455" s="724" t="s">
        <v>4870</v>
      </c>
      <c r="C455" s="724" t="s">
        <v>586</v>
      </c>
      <c r="D455" s="724" t="s">
        <v>2413</v>
      </c>
      <c r="E455" s="724" t="s">
        <v>4886</v>
      </c>
      <c r="F455" s="724" t="s">
        <v>4901</v>
      </c>
      <c r="G455" s="724" t="s">
        <v>4902</v>
      </c>
      <c r="H455" s="727">
        <v>1</v>
      </c>
      <c r="I455" s="727">
        <v>84</v>
      </c>
      <c r="J455" s="724"/>
      <c r="K455" s="724">
        <v>84</v>
      </c>
      <c r="L455" s="727"/>
      <c r="M455" s="727"/>
      <c r="N455" s="724"/>
      <c r="O455" s="724"/>
      <c r="P455" s="727"/>
      <c r="Q455" s="727"/>
      <c r="R455" s="740"/>
      <c r="S455" s="728"/>
    </row>
    <row r="456" spans="1:19" ht="14.4" customHeight="1" x14ac:dyDescent="0.3">
      <c r="A456" s="723" t="s">
        <v>4869</v>
      </c>
      <c r="B456" s="724" t="s">
        <v>4870</v>
      </c>
      <c r="C456" s="724" t="s">
        <v>586</v>
      </c>
      <c r="D456" s="724" t="s">
        <v>2413</v>
      </c>
      <c r="E456" s="724" t="s">
        <v>4886</v>
      </c>
      <c r="F456" s="724" t="s">
        <v>4903</v>
      </c>
      <c r="G456" s="724" t="s">
        <v>4904</v>
      </c>
      <c r="H456" s="727">
        <v>1</v>
      </c>
      <c r="I456" s="727">
        <v>617</v>
      </c>
      <c r="J456" s="724"/>
      <c r="K456" s="724">
        <v>617</v>
      </c>
      <c r="L456" s="727"/>
      <c r="M456" s="727"/>
      <c r="N456" s="724"/>
      <c r="O456" s="724"/>
      <c r="P456" s="727"/>
      <c r="Q456" s="727"/>
      <c r="R456" s="740"/>
      <c r="S456" s="728"/>
    </row>
    <row r="457" spans="1:19" ht="14.4" customHeight="1" x14ac:dyDescent="0.3">
      <c r="A457" s="723" t="s">
        <v>4869</v>
      </c>
      <c r="B457" s="724" t="s">
        <v>4870</v>
      </c>
      <c r="C457" s="724" t="s">
        <v>586</v>
      </c>
      <c r="D457" s="724" t="s">
        <v>2413</v>
      </c>
      <c r="E457" s="724" t="s">
        <v>4886</v>
      </c>
      <c r="F457" s="724" t="s">
        <v>4905</v>
      </c>
      <c r="G457" s="724" t="s">
        <v>4906</v>
      </c>
      <c r="H457" s="727">
        <v>1</v>
      </c>
      <c r="I457" s="727">
        <v>388</v>
      </c>
      <c r="J457" s="724"/>
      <c r="K457" s="724">
        <v>388</v>
      </c>
      <c r="L457" s="727"/>
      <c r="M457" s="727"/>
      <c r="N457" s="724"/>
      <c r="O457" s="724"/>
      <c r="P457" s="727"/>
      <c r="Q457" s="727"/>
      <c r="R457" s="740"/>
      <c r="S457" s="728"/>
    </row>
    <row r="458" spans="1:19" ht="14.4" customHeight="1" x14ac:dyDescent="0.3">
      <c r="A458" s="723" t="s">
        <v>4869</v>
      </c>
      <c r="B458" s="724" t="s">
        <v>4870</v>
      </c>
      <c r="C458" s="724" t="s">
        <v>586</v>
      </c>
      <c r="D458" s="724" t="s">
        <v>2413</v>
      </c>
      <c r="E458" s="724" t="s">
        <v>4886</v>
      </c>
      <c r="F458" s="724" t="s">
        <v>4907</v>
      </c>
      <c r="G458" s="724" t="s">
        <v>4908</v>
      </c>
      <c r="H458" s="727">
        <v>1</v>
      </c>
      <c r="I458" s="727">
        <v>39</v>
      </c>
      <c r="J458" s="724"/>
      <c r="K458" s="724">
        <v>39</v>
      </c>
      <c r="L458" s="727"/>
      <c r="M458" s="727"/>
      <c r="N458" s="724"/>
      <c r="O458" s="724"/>
      <c r="P458" s="727"/>
      <c r="Q458" s="727"/>
      <c r="R458" s="740"/>
      <c r="S458" s="728"/>
    </row>
    <row r="459" spans="1:19" ht="14.4" customHeight="1" x14ac:dyDescent="0.3">
      <c r="A459" s="723" t="s">
        <v>4869</v>
      </c>
      <c r="B459" s="724" t="s">
        <v>4870</v>
      </c>
      <c r="C459" s="724" t="s">
        <v>586</v>
      </c>
      <c r="D459" s="724" t="s">
        <v>2413</v>
      </c>
      <c r="E459" s="724" t="s">
        <v>4886</v>
      </c>
      <c r="F459" s="724" t="s">
        <v>4915</v>
      </c>
      <c r="G459" s="724" t="s">
        <v>4916</v>
      </c>
      <c r="H459" s="727">
        <v>1</v>
      </c>
      <c r="I459" s="727">
        <v>118</v>
      </c>
      <c r="J459" s="724"/>
      <c r="K459" s="724">
        <v>118</v>
      </c>
      <c r="L459" s="727"/>
      <c r="M459" s="727"/>
      <c r="N459" s="724"/>
      <c r="O459" s="724"/>
      <c r="P459" s="727"/>
      <c r="Q459" s="727"/>
      <c r="R459" s="740"/>
      <c r="S459" s="728"/>
    </row>
    <row r="460" spans="1:19" ht="14.4" customHeight="1" x14ac:dyDescent="0.3">
      <c r="A460" s="723" t="s">
        <v>4869</v>
      </c>
      <c r="B460" s="724" t="s">
        <v>4870</v>
      </c>
      <c r="C460" s="724" t="s">
        <v>586</v>
      </c>
      <c r="D460" s="724" t="s">
        <v>2415</v>
      </c>
      <c r="E460" s="724" t="s">
        <v>4886</v>
      </c>
      <c r="F460" s="724" t="s">
        <v>4913</v>
      </c>
      <c r="G460" s="724" t="s">
        <v>4914</v>
      </c>
      <c r="H460" s="727">
        <v>1</v>
      </c>
      <c r="I460" s="727">
        <v>235</v>
      </c>
      <c r="J460" s="724"/>
      <c r="K460" s="724">
        <v>235</v>
      </c>
      <c r="L460" s="727"/>
      <c r="M460" s="727"/>
      <c r="N460" s="724"/>
      <c r="O460" s="724"/>
      <c r="P460" s="727"/>
      <c r="Q460" s="727"/>
      <c r="R460" s="740"/>
      <c r="S460" s="728"/>
    </row>
    <row r="461" spans="1:19" ht="14.4" customHeight="1" x14ac:dyDescent="0.3">
      <c r="A461" s="723" t="s">
        <v>4869</v>
      </c>
      <c r="B461" s="724" t="s">
        <v>4870</v>
      </c>
      <c r="C461" s="724" t="s">
        <v>586</v>
      </c>
      <c r="D461" s="724" t="s">
        <v>2419</v>
      </c>
      <c r="E461" s="724" t="s">
        <v>4886</v>
      </c>
      <c r="F461" s="724" t="s">
        <v>4915</v>
      </c>
      <c r="G461" s="724" t="s">
        <v>4916</v>
      </c>
      <c r="H461" s="727"/>
      <c r="I461" s="727"/>
      <c r="J461" s="724"/>
      <c r="K461" s="724"/>
      <c r="L461" s="727"/>
      <c r="M461" s="727"/>
      <c r="N461" s="724"/>
      <c r="O461" s="724"/>
      <c r="P461" s="727">
        <v>1</v>
      </c>
      <c r="Q461" s="727">
        <v>126</v>
      </c>
      <c r="R461" s="740"/>
      <c r="S461" s="728">
        <v>126</v>
      </c>
    </row>
    <row r="462" spans="1:19" ht="14.4" customHeight="1" x14ac:dyDescent="0.3">
      <c r="A462" s="723" t="s">
        <v>4869</v>
      </c>
      <c r="B462" s="724" t="s">
        <v>4870</v>
      </c>
      <c r="C462" s="724" t="s">
        <v>586</v>
      </c>
      <c r="D462" s="724" t="s">
        <v>2419</v>
      </c>
      <c r="E462" s="724" t="s">
        <v>4886</v>
      </c>
      <c r="F462" s="724" t="s">
        <v>4927</v>
      </c>
      <c r="G462" s="724" t="s">
        <v>4928</v>
      </c>
      <c r="H462" s="727"/>
      <c r="I462" s="727"/>
      <c r="J462" s="724"/>
      <c r="K462" s="724"/>
      <c r="L462" s="727"/>
      <c r="M462" s="727"/>
      <c r="N462" s="724"/>
      <c r="O462" s="724"/>
      <c r="P462" s="727">
        <v>1</v>
      </c>
      <c r="Q462" s="727">
        <v>33.33</v>
      </c>
      <c r="R462" s="740"/>
      <c r="S462" s="728">
        <v>33.33</v>
      </c>
    </row>
    <row r="463" spans="1:19" ht="14.4" customHeight="1" x14ac:dyDescent="0.3">
      <c r="A463" s="723" t="s">
        <v>4869</v>
      </c>
      <c r="B463" s="724" t="s">
        <v>4870</v>
      </c>
      <c r="C463" s="724" t="s">
        <v>586</v>
      </c>
      <c r="D463" s="724" t="s">
        <v>2421</v>
      </c>
      <c r="E463" s="724" t="s">
        <v>4871</v>
      </c>
      <c r="F463" s="724" t="s">
        <v>4872</v>
      </c>
      <c r="G463" s="724" t="s">
        <v>4873</v>
      </c>
      <c r="H463" s="727"/>
      <c r="I463" s="727"/>
      <c r="J463" s="724"/>
      <c r="K463" s="724"/>
      <c r="L463" s="727">
        <v>0.1</v>
      </c>
      <c r="M463" s="727">
        <v>15.1</v>
      </c>
      <c r="N463" s="724">
        <v>1</v>
      </c>
      <c r="O463" s="724">
        <v>151</v>
      </c>
      <c r="P463" s="727"/>
      <c r="Q463" s="727"/>
      <c r="R463" s="740"/>
      <c r="S463" s="728"/>
    </row>
    <row r="464" spans="1:19" ht="14.4" customHeight="1" x14ac:dyDescent="0.3">
      <c r="A464" s="723" t="s">
        <v>4869</v>
      </c>
      <c r="B464" s="724" t="s">
        <v>4870</v>
      </c>
      <c r="C464" s="724" t="s">
        <v>586</v>
      </c>
      <c r="D464" s="724" t="s">
        <v>2421</v>
      </c>
      <c r="E464" s="724" t="s">
        <v>4871</v>
      </c>
      <c r="F464" s="724" t="s">
        <v>4877</v>
      </c>
      <c r="G464" s="724" t="s">
        <v>4878</v>
      </c>
      <c r="H464" s="727">
        <v>0.1</v>
      </c>
      <c r="I464" s="727">
        <v>9.3800000000000008</v>
      </c>
      <c r="J464" s="724"/>
      <c r="K464" s="724">
        <v>93.8</v>
      </c>
      <c r="L464" s="727"/>
      <c r="M464" s="727"/>
      <c r="N464" s="724"/>
      <c r="O464" s="724"/>
      <c r="P464" s="727"/>
      <c r="Q464" s="727"/>
      <c r="R464" s="740"/>
      <c r="S464" s="728"/>
    </row>
    <row r="465" spans="1:19" ht="14.4" customHeight="1" x14ac:dyDescent="0.3">
      <c r="A465" s="723" t="s">
        <v>4869</v>
      </c>
      <c r="B465" s="724" t="s">
        <v>4870</v>
      </c>
      <c r="C465" s="724" t="s">
        <v>586</v>
      </c>
      <c r="D465" s="724" t="s">
        <v>2421</v>
      </c>
      <c r="E465" s="724" t="s">
        <v>4871</v>
      </c>
      <c r="F465" s="724" t="s">
        <v>4879</v>
      </c>
      <c r="G465" s="724" t="s">
        <v>4880</v>
      </c>
      <c r="H465" s="727">
        <v>6.4</v>
      </c>
      <c r="I465" s="727">
        <v>328.96</v>
      </c>
      <c r="J465" s="724">
        <v>0.68085106382978722</v>
      </c>
      <c r="K465" s="724">
        <v>51.399999999999991</v>
      </c>
      <c r="L465" s="727">
        <v>9.4</v>
      </c>
      <c r="M465" s="727">
        <v>483.15999999999997</v>
      </c>
      <c r="N465" s="724">
        <v>1</v>
      </c>
      <c r="O465" s="724">
        <v>51.399999999999991</v>
      </c>
      <c r="P465" s="727">
        <v>4.1999999999999993</v>
      </c>
      <c r="Q465" s="727">
        <v>228.69</v>
      </c>
      <c r="R465" s="740">
        <v>0.47332146700885835</v>
      </c>
      <c r="S465" s="728">
        <v>54.45000000000001</v>
      </c>
    </row>
    <row r="466" spans="1:19" ht="14.4" customHeight="1" x14ac:dyDescent="0.3">
      <c r="A466" s="723" t="s">
        <v>4869</v>
      </c>
      <c r="B466" s="724" t="s">
        <v>4870</v>
      </c>
      <c r="C466" s="724" t="s">
        <v>586</v>
      </c>
      <c r="D466" s="724" t="s">
        <v>2421</v>
      </c>
      <c r="E466" s="724" t="s">
        <v>4883</v>
      </c>
      <c r="F466" s="724" t="s">
        <v>4979</v>
      </c>
      <c r="G466" s="724" t="s">
        <v>4980</v>
      </c>
      <c r="H466" s="727">
        <v>1</v>
      </c>
      <c r="I466" s="727">
        <v>3714.22</v>
      </c>
      <c r="J466" s="724">
        <v>1</v>
      </c>
      <c r="K466" s="724">
        <v>3714.22</v>
      </c>
      <c r="L466" s="727">
        <v>1</v>
      </c>
      <c r="M466" s="727">
        <v>3714.22</v>
      </c>
      <c r="N466" s="724">
        <v>1</v>
      </c>
      <c r="O466" s="724">
        <v>3714.22</v>
      </c>
      <c r="P466" s="727"/>
      <c r="Q466" s="727"/>
      <c r="R466" s="740"/>
      <c r="S466" s="728"/>
    </row>
    <row r="467" spans="1:19" ht="14.4" customHeight="1" x14ac:dyDescent="0.3">
      <c r="A467" s="723" t="s">
        <v>4869</v>
      </c>
      <c r="B467" s="724" t="s">
        <v>4870</v>
      </c>
      <c r="C467" s="724" t="s">
        <v>586</v>
      </c>
      <c r="D467" s="724" t="s">
        <v>2421</v>
      </c>
      <c r="E467" s="724" t="s">
        <v>4886</v>
      </c>
      <c r="F467" s="724" t="s">
        <v>4889</v>
      </c>
      <c r="G467" s="724" t="s">
        <v>4890</v>
      </c>
      <c r="H467" s="727">
        <v>31</v>
      </c>
      <c r="I467" s="727">
        <v>4464</v>
      </c>
      <c r="J467" s="724">
        <v>0.650539201399009</v>
      </c>
      <c r="K467" s="724">
        <v>144</v>
      </c>
      <c r="L467" s="727">
        <v>47</v>
      </c>
      <c r="M467" s="727">
        <v>6862</v>
      </c>
      <c r="N467" s="724">
        <v>1</v>
      </c>
      <c r="O467" s="724">
        <v>146</v>
      </c>
      <c r="P467" s="727">
        <v>36</v>
      </c>
      <c r="Q467" s="727">
        <v>5292</v>
      </c>
      <c r="R467" s="740">
        <v>0.77120373069076076</v>
      </c>
      <c r="S467" s="728">
        <v>147</v>
      </c>
    </row>
    <row r="468" spans="1:19" ht="14.4" customHeight="1" x14ac:dyDescent="0.3">
      <c r="A468" s="723" t="s">
        <v>4869</v>
      </c>
      <c r="B468" s="724" t="s">
        <v>4870</v>
      </c>
      <c r="C468" s="724" t="s">
        <v>586</v>
      </c>
      <c r="D468" s="724" t="s">
        <v>2421</v>
      </c>
      <c r="E468" s="724" t="s">
        <v>4886</v>
      </c>
      <c r="F468" s="724" t="s">
        <v>4893</v>
      </c>
      <c r="G468" s="724" t="s">
        <v>4894</v>
      </c>
      <c r="H468" s="727">
        <v>1</v>
      </c>
      <c r="I468" s="727">
        <v>35</v>
      </c>
      <c r="J468" s="724">
        <v>0.94594594594594594</v>
      </c>
      <c r="K468" s="724">
        <v>35</v>
      </c>
      <c r="L468" s="727">
        <v>1</v>
      </c>
      <c r="M468" s="727">
        <v>37</v>
      </c>
      <c r="N468" s="724">
        <v>1</v>
      </c>
      <c r="O468" s="724">
        <v>37</v>
      </c>
      <c r="P468" s="727"/>
      <c r="Q468" s="727"/>
      <c r="R468" s="740"/>
      <c r="S468" s="728"/>
    </row>
    <row r="469" spans="1:19" ht="14.4" customHeight="1" x14ac:dyDescent="0.3">
      <c r="A469" s="723" t="s">
        <v>4869</v>
      </c>
      <c r="B469" s="724" t="s">
        <v>4870</v>
      </c>
      <c r="C469" s="724" t="s">
        <v>586</v>
      </c>
      <c r="D469" s="724" t="s">
        <v>2421</v>
      </c>
      <c r="E469" s="724" t="s">
        <v>4886</v>
      </c>
      <c r="F469" s="724" t="s">
        <v>4895</v>
      </c>
      <c r="G469" s="724" t="s">
        <v>4896</v>
      </c>
      <c r="H469" s="727">
        <v>31</v>
      </c>
      <c r="I469" s="727">
        <v>310</v>
      </c>
      <c r="J469" s="724">
        <v>0.60784313725490191</v>
      </c>
      <c r="K469" s="724">
        <v>10</v>
      </c>
      <c r="L469" s="727">
        <v>51</v>
      </c>
      <c r="M469" s="727">
        <v>510</v>
      </c>
      <c r="N469" s="724">
        <v>1</v>
      </c>
      <c r="O469" s="724">
        <v>10</v>
      </c>
      <c r="P469" s="727">
        <v>20</v>
      </c>
      <c r="Q469" s="727">
        <v>200</v>
      </c>
      <c r="R469" s="740">
        <v>0.39215686274509803</v>
      </c>
      <c r="S469" s="728">
        <v>10</v>
      </c>
    </row>
    <row r="470" spans="1:19" ht="14.4" customHeight="1" x14ac:dyDescent="0.3">
      <c r="A470" s="723" t="s">
        <v>4869</v>
      </c>
      <c r="B470" s="724" t="s">
        <v>4870</v>
      </c>
      <c r="C470" s="724" t="s">
        <v>586</v>
      </c>
      <c r="D470" s="724" t="s">
        <v>2421</v>
      </c>
      <c r="E470" s="724" t="s">
        <v>4886</v>
      </c>
      <c r="F470" s="724" t="s">
        <v>4901</v>
      </c>
      <c r="G470" s="724" t="s">
        <v>4902</v>
      </c>
      <c r="H470" s="727">
        <v>24</v>
      </c>
      <c r="I470" s="727">
        <v>2016</v>
      </c>
      <c r="J470" s="724">
        <v>0.60287081339712922</v>
      </c>
      <c r="K470" s="724">
        <v>84</v>
      </c>
      <c r="L470" s="727">
        <v>38</v>
      </c>
      <c r="M470" s="727">
        <v>3344</v>
      </c>
      <c r="N470" s="724">
        <v>1</v>
      </c>
      <c r="O470" s="724">
        <v>88</v>
      </c>
      <c r="P470" s="727">
        <v>19</v>
      </c>
      <c r="Q470" s="727">
        <v>1672</v>
      </c>
      <c r="R470" s="740">
        <v>0.5</v>
      </c>
      <c r="S470" s="728">
        <v>88</v>
      </c>
    </row>
    <row r="471" spans="1:19" ht="14.4" customHeight="1" x14ac:dyDescent="0.3">
      <c r="A471" s="723" t="s">
        <v>4869</v>
      </c>
      <c r="B471" s="724" t="s">
        <v>4870</v>
      </c>
      <c r="C471" s="724" t="s">
        <v>586</v>
      </c>
      <c r="D471" s="724" t="s">
        <v>2421</v>
      </c>
      <c r="E471" s="724" t="s">
        <v>4886</v>
      </c>
      <c r="F471" s="724" t="s">
        <v>4903</v>
      </c>
      <c r="G471" s="724" t="s">
        <v>4904</v>
      </c>
      <c r="H471" s="727">
        <v>24</v>
      </c>
      <c r="I471" s="727">
        <v>14808</v>
      </c>
      <c r="J471" s="724">
        <v>0.60268620268620265</v>
      </c>
      <c r="K471" s="724">
        <v>617</v>
      </c>
      <c r="L471" s="727">
        <v>39</v>
      </c>
      <c r="M471" s="727">
        <v>24570</v>
      </c>
      <c r="N471" s="724">
        <v>1</v>
      </c>
      <c r="O471" s="724">
        <v>630</v>
      </c>
      <c r="P471" s="727">
        <v>19</v>
      </c>
      <c r="Q471" s="727">
        <v>11970</v>
      </c>
      <c r="R471" s="740">
        <v>0.48717948717948717</v>
      </c>
      <c r="S471" s="728">
        <v>630</v>
      </c>
    </row>
    <row r="472" spans="1:19" ht="14.4" customHeight="1" x14ac:dyDescent="0.3">
      <c r="A472" s="723" t="s">
        <v>4869</v>
      </c>
      <c r="B472" s="724" t="s">
        <v>4870</v>
      </c>
      <c r="C472" s="724" t="s">
        <v>586</v>
      </c>
      <c r="D472" s="724" t="s">
        <v>2421</v>
      </c>
      <c r="E472" s="724" t="s">
        <v>4886</v>
      </c>
      <c r="F472" s="724" t="s">
        <v>4905</v>
      </c>
      <c r="G472" s="724" t="s">
        <v>4906</v>
      </c>
      <c r="H472" s="727">
        <v>29</v>
      </c>
      <c r="I472" s="727">
        <v>11252</v>
      </c>
      <c r="J472" s="724">
        <v>0.61072514112027787</v>
      </c>
      <c r="K472" s="724">
        <v>388</v>
      </c>
      <c r="L472" s="727">
        <v>47</v>
      </c>
      <c r="M472" s="727">
        <v>18424</v>
      </c>
      <c r="N472" s="724">
        <v>1</v>
      </c>
      <c r="O472" s="724">
        <v>392</v>
      </c>
      <c r="P472" s="727">
        <v>21</v>
      </c>
      <c r="Q472" s="727">
        <v>8232</v>
      </c>
      <c r="R472" s="740">
        <v>0.44680851063829785</v>
      </c>
      <c r="S472" s="728">
        <v>392</v>
      </c>
    </row>
    <row r="473" spans="1:19" ht="14.4" customHeight="1" x14ac:dyDescent="0.3">
      <c r="A473" s="723" t="s">
        <v>4869</v>
      </c>
      <c r="B473" s="724" t="s">
        <v>4870</v>
      </c>
      <c r="C473" s="724" t="s">
        <v>586</v>
      </c>
      <c r="D473" s="724" t="s">
        <v>2421</v>
      </c>
      <c r="E473" s="724" t="s">
        <v>4886</v>
      </c>
      <c r="F473" s="724" t="s">
        <v>4907</v>
      </c>
      <c r="G473" s="724" t="s">
        <v>4908</v>
      </c>
      <c r="H473" s="727">
        <v>147</v>
      </c>
      <c r="I473" s="727">
        <v>5733</v>
      </c>
      <c r="J473" s="724">
        <v>0.52877697841726623</v>
      </c>
      <c r="K473" s="724">
        <v>39</v>
      </c>
      <c r="L473" s="727">
        <v>278</v>
      </c>
      <c r="M473" s="727">
        <v>10842</v>
      </c>
      <c r="N473" s="724">
        <v>1</v>
      </c>
      <c r="O473" s="724">
        <v>39</v>
      </c>
      <c r="P473" s="727">
        <v>130</v>
      </c>
      <c r="Q473" s="727">
        <v>5070</v>
      </c>
      <c r="R473" s="740">
        <v>0.46762589928057552</v>
      </c>
      <c r="S473" s="728">
        <v>39</v>
      </c>
    </row>
    <row r="474" spans="1:19" ht="14.4" customHeight="1" x14ac:dyDescent="0.3">
      <c r="A474" s="723" t="s">
        <v>4869</v>
      </c>
      <c r="B474" s="724" t="s">
        <v>4870</v>
      </c>
      <c r="C474" s="724" t="s">
        <v>586</v>
      </c>
      <c r="D474" s="724" t="s">
        <v>2421</v>
      </c>
      <c r="E474" s="724" t="s">
        <v>4886</v>
      </c>
      <c r="F474" s="724" t="s">
        <v>4981</v>
      </c>
      <c r="G474" s="724" t="s">
        <v>4982</v>
      </c>
      <c r="H474" s="727">
        <v>1</v>
      </c>
      <c r="I474" s="727">
        <v>17655</v>
      </c>
      <c r="J474" s="724"/>
      <c r="K474" s="724">
        <v>17655</v>
      </c>
      <c r="L474" s="727"/>
      <c r="M474" s="727"/>
      <c r="N474" s="724"/>
      <c r="O474" s="724"/>
      <c r="P474" s="727"/>
      <c r="Q474" s="727"/>
      <c r="R474" s="740"/>
      <c r="S474" s="728"/>
    </row>
    <row r="475" spans="1:19" ht="14.4" customHeight="1" x14ac:dyDescent="0.3">
      <c r="A475" s="723" t="s">
        <v>4869</v>
      </c>
      <c r="B475" s="724" t="s">
        <v>4870</v>
      </c>
      <c r="C475" s="724" t="s">
        <v>586</v>
      </c>
      <c r="D475" s="724" t="s">
        <v>2421</v>
      </c>
      <c r="E475" s="724" t="s">
        <v>4886</v>
      </c>
      <c r="F475" s="724" t="s">
        <v>4983</v>
      </c>
      <c r="G475" s="724" t="s">
        <v>4984</v>
      </c>
      <c r="H475" s="727"/>
      <c r="I475" s="727"/>
      <c r="J475" s="724"/>
      <c r="K475" s="724"/>
      <c r="L475" s="727">
        <v>1</v>
      </c>
      <c r="M475" s="727">
        <v>586</v>
      </c>
      <c r="N475" s="724">
        <v>1</v>
      </c>
      <c r="O475" s="724">
        <v>586</v>
      </c>
      <c r="P475" s="727"/>
      <c r="Q475" s="727"/>
      <c r="R475" s="740"/>
      <c r="S475" s="728"/>
    </row>
    <row r="476" spans="1:19" ht="14.4" customHeight="1" x14ac:dyDescent="0.3">
      <c r="A476" s="723" t="s">
        <v>4869</v>
      </c>
      <c r="B476" s="724" t="s">
        <v>4870</v>
      </c>
      <c r="C476" s="724" t="s">
        <v>586</v>
      </c>
      <c r="D476" s="724" t="s">
        <v>2421</v>
      </c>
      <c r="E476" s="724" t="s">
        <v>4886</v>
      </c>
      <c r="F476" s="724" t="s">
        <v>4985</v>
      </c>
      <c r="G476" s="724" t="s">
        <v>4986</v>
      </c>
      <c r="H476" s="727">
        <v>1</v>
      </c>
      <c r="I476" s="727">
        <v>1689</v>
      </c>
      <c r="J476" s="724">
        <v>0.33098177542621987</v>
      </c>
      <c r="K476" s="724">
        <v>1689</v>
      </c>
      <c r="L476" s="727">
        <v>3</v>
      </c>
      <c r="M476" s="727">
        <v>5103</v>
      </c>
      <c r="N476" s="724">
        <v>1</v>
      </c>
      <c r="O476" s="724">
        <v>1701</v>
      </c>
      <c r="P476" s="727"/>
      <c r="Q476" s="727"/>
      <c r="R476" s="740"/>
      <c r="S476" s="728"/>
    </row>
    <row r="477" spans="1:19" ht="14.4" customHeight="1" x14ac:dyDescent="0.3">
      <c r="A477" s="723" t="s">
        <v>4869</v>
      </c>
      <c r="B477" s="724" t="s">
        <v>4870</v>
      </c>
      <c r="C477" s="724" t="s">
        <v>586</v>
      </c>
      <c r="D477" s="724" t="s">
        <v>2421</v>
      </c>
      <c r="E477" s="724" t="s">
        <v>4886</v>
      </c>
      <c r="F477" s="724" t="s">
        <v>4987</v>
      </c>
      <c r="G477" s="724" t="s">
        <v>4988</v>
      </c>
      <c r="H477" s="727"/>
      <c r="I477" s="727"/>
      <c r="J477" s="724"/>
      <c r="K477" s="724"/>
      <c r="L477" s="727">
        <v>1</v>
      </c>
      <c r="M477" s="727">
        <v>704</v>
      </c>
      <c r="N477" s="724">
        <v>1</v>
      </c>
      <c r="O477" s="724">
        <v>704</v>
      </c>
      <c r="P477" s="727"/>
      <c r="Q477" s="727"/>
      <c r="R477" s="740"/>
      <c r="S477" s="728"/>
    </row>
    <row r="478" spans="1:19" ht="14.4" customHeight="1" x14ac:dyDescent="0.3">
      <c r="A478" s="723" t="s">
        <v>4869</v>
      </c>
      <c r="B478" s="724" t="s">
        <v>4870</v>
      </c>
      <c r="C478" s="724" t="s">
        <v>586</v>
      </c>
      <c r="D478" s="724" t="s">
        <v>2421</v>
      </c>
      <c r="E478" s="724" t="s">
        <v>4886</v>
      </c>
      <c r="F478" s="724" t="s">
        <v>4909</v>
      </c>
      <c r="G478" s="724" t="s">
        <v>4910</v>
      </c>
      <c r="H478" s="727">
        <v>14</v>
      </c>
      <c r="I478" s="727">
        <v>62006</v>
      </c>
      <c r="J478" s="724">
        <v>0.77550152583921161</v>
      </c>
      <c r="K478" s="724">
        <v>4429</v>
      </c>
      <c r="L478" s="727">
        <v>18</v>
      </c>
      <c r="M478" s="727">
        <v>79956</v>
      </c>
      <c r="N478" s="724">
        <v>1</v>
      </c>
      <c r="O478" s="724">
        <v>4442</v>
      </c>
      <c r="P478" s="727">
        <v>6</v>
      </c>
      <c r="Q478" s="727">
        <v>26652</v>
      </c>
      <c r="R478" s="740">
        <v>0.33333333333333331</v>
      </c>
      <c r="S478" s="728">
        <v>4442</v>
      </c>
    </row>
    <row r="479" spans="1:19" ht="14.4" customHeight="1" x14ac:dyDescent="0.3">
      <c r="A479" s="723" t="s">
        <v>4869</v>
      </c>
      <c r="B479" s="724" t="s">
        <v>4870</v>
      </c>
      <c r="C479" s="724" t="s">
        <v>586</v>
      </c>
      <c r="D479" s="724" t="s">
        <v>2421</v>
      </c>
      <c r="E479" s="724" t="s">
        <v>4886</v>
      </c>
      <c r="F479" s="724" t="s">
        <v>4911</v>
      </c>
      <c r="G479" s="724" t="s">
        <v>4912</v>
      </c>
      <c r="H479" s="727">
        <v>1</v>
      </c>
      <c r="I479" s="727">
        <v>695</v>
      </c>
      <c r="J479" s="724">
        <v>0.9666203059805285</v>
      </c>
      <c r="K479" s="724">
        <v>695</v>
      </c>
      <c r="L479" s="727">
        <v>1</v>
      </c>
      <c r="M479" s="727">
        <v>719</v>
      </c>
      <c r="N479" s="724">
        <v>1</v>
      </c>
      <c r="O479" s="724">
        <v>719</v>
      </c>
      <c r="P479" s="727"/>
      <c r="Q479" s="727"/>
      <c r="R479" s="740"/>
      <c r="S479" s="728"/>
    </row>
    <row r="480" spans="1:19" ht="14.4" customHeight="1" x14ac:dyDescent="0.3">
      <c r="A480" s="723" t="s">
        <v>4869</v>
      </c>
      <c r="B480" s="724" t="s">
        <v>4870</v>
      </c>
      <c r="C480" s="724" t="s">
        <v>586</v>
      </c>
      <c r="D480" s="724" t="s">
        <v>2421</v>
      </c>
      <c r="E480" s="724" t="s">
        <v>4886</v>
      </c>
      <c r="F480" s="724" t="s">
        <v>4913</v>
      </c>
      <c r="G480" s="724" t="s">
        <v>4914</v>
      </c>
      <c r="H480" s="727">
        <v>48</v>
      </c>
      <c r="I480" s="727">
        <v>11280</v>
      </c>
      <c r="J480" s="724">
        <v>0.27740888298657224</v>
      </c>
      <c r="K480" s="724">
        <v>235</v>
      </c>
      <c r="L480" s="727">
        <v>162</v>
      </c>
      <c r="M480" s="727">
        <v>40662</v>
      </c>
      <c r="N480" s="724">
        <v>1</v>
      </c>
      <c r="O480" s="724">
        <v>251</v>
      </c>
      <c r="P480" s="727">
        <v>73</v>
      </c>
      <c r="Q480" s="727">
        <v>18323</v>
      </c>
      <c r="R480" s="740">
        <v>0.45061728395061729</v>
      </c>
      <c r="S480" s="728">
        <v>251</v>
      </c>
    </row>
    <row r="481" spans="1:19" ht="14.4" customHeight="1" x14ac:dyDescent="0.3">
      <c r="A481" s="723" t="s">
        <v>4869</v>
      </c>
      <c r="B481" s="724" t="s">
        <v>4870</v>
      </c>
      <c r="C481" s="724" t="s">
        <v>586</v>
      </c>
      <c r="D481" s="724" t="s">
        <v>2421</v>
      </c>
      <c r="E481" s="724" t="s">
        <v>4886</v>
      </c>
      <c r="F481" s="724" t="s">
        <v>4915</v>
      </c>
      <c r="G481" s="724" t="s">
        <v>4916</v>
      </c>
      <c r="H481" s="727">
        <v>74</v>
      </c>
      <c r="I481" s="727">
        <v>8732</v>
      </c>
      <c r="J481" s="724">
        <v>0.83495888315165423</v>
      </c>
      <c r="K481" s="724">
        <v>118</v>
      </c>
      <c r="L481" s="727">
        <v>83</v>
      </c>
      <c r="M481" s="727">
        <v>10458</v>
      </c>
      <c r="N481" s="724">
        <v>1</v>
      </c>
      <c r="O481" s="724">
        <v>126</v>
      </c>
      <c r="P481" s="727">
        <v>27</v>
      </c>
      <c r="Q481" s="727">
        <v>3402</v>
      </c>
      <c r="R481" s="740">
        <v>0.3253012048192771</v>
      </c>
      <c r="S481" s="728">
        <v>126</v>
      </c>
    </row>
    <row r="482" spans="1:19" ht="14.4" customHeight="1" x14ac:dyDescent="0.3">
      <c r="A482" s="723" t="s">
        <v>4869</v>
      </c>
      <c r="B482" s="724" t="s">
        <v>4870</v>
      </c>
      <c r="C482" s="724" t="s">
        <v>586</v>
      </c>
      <c r="D482" s="724" t="s">
        <v>2421</v>
      </c>
      <c r="E482" s="724" t="s">
        <v>4886</v>
      </c>
      <c r="F482" s="724" t="s">
        <v>4927</v>
      </c>
      <c r="G482" s="724" t="s">
        <v>4928</v>
      </c>
      <c r="H482" s="727"/>
      <c r="I482" s="727"/>
      <c r="J482" s="724"/>
      <c r="K482" s="724"/>
      <c r="L482" s="727">
        <v>152</v>
      </c>
      <c r="M482" s="727">
        <v>5066.67</v>
      </c>
      <c r="N482" s="724">
        <v>1</v>
      </c>
      <c r="O482" s="724">
        <v>33.333355263157898</v>
      </c>
      <c r="P482" s="727">
        <v>100</v>
      </c>
      <c r="Q482" s="727">
        <v>3333.34</v>
      </c>
      <c r="R482" s="740">
        <v>0.65789561980551325</v>
      </c>
      <c r="S482" s="728">
        <v>33.333400000000005</v>
      </c>
    </row>
    <row r="483" spans="1:19" ht="14.4" customHeight="1" x14ac:dyDescent="0.3">
      <c r="A483" s="723" t="s">
        <v>4869</v>
      </c>
      <c r="B483" s="724" t="s">
        <v>4870</v>
      </c>
      <c r="C483" s="724" t="s">
        <v>586</v>
      </c>
      <c r="D483" s="724" t="s">
        <v>2421</v>
      </c>
      <c r="E483" s="724" t="s">
        <v>4886</v>
      </c>
      <c r="F483" s="724" t="s">
        <v>4929</v>
      </c>
      <c r="G483" s="724" t="s">
        <v>4930</v>
      </c>
      <c r="H483" s="727">
        <v>41</v>
      </c>
      <c r="I483" s="727">
        <v>39196</v>
      </c>
      <c r="J483" s="724">
        <v>0.50627744768793592</v>
      </c>
      <c r="K483" s="724">
        <v>956</v>
      </c>
      <c r="L483" s="727">
        <v>79</v>
      </c>
      <c r="M483" s="727">
        <v>77420</v>
      </c>
      <c r="N483" s="724">
        <v>1</v>
      </c>
      <c r="O483" s="724">
        <v>980</v>
      </c>
      <c r="P483" s="727">
        <v>37</v>
      </c>
      <c r="Q483" s="727">
        <v>36260</v>
      </c>
      <c r="R483" s="740">
        <v>0.46835443037974683</v>
      </c>
      <c r="S483" s="728">
        <v>980</v>
      </c>
    </row>
    <row r="484" spans="1:19" ht="14.4" customHeight="1" x14ac:dyDescent="0.3">
      <c r="A484" s="723" t="s">
        <v>4869</v>
      </c>
      <c r="B484" s="724" t="s">
        <v>4870</v>
      </c>
      <c r="C484" s="724" t="s">
        <v>586</v>
      </c>
      <c r="D484" s="724" t="s">
        <v>2421</v>
      </c>
      <c r="E484" s="724" t="s">
        <v>4886</v>
      </c>
      <c r="F484" s="724" t="s">
        <v>4931</v>
      </c>
      <c r="G484" s="724" t="s">
        <v>4932</v>
      </c>
      <c r="H484" s="727">
        <v>39</v>
      </c>
      <c r="I484" s="727">
        <v>6591</v>
      </c>
      <c r="J484" s="724">
        <v>0.51093023255813952</v>
      </c>
      <c r="K484" s="724">
        <v>169</v>
      </c>
      <c r="L484" s="727">
        <v>75</v>
      </c>
      <c r="M484" s="727">
        <v>12900</v>
      </c>
      <c r="N484" s="724">
        <v>1</v>
      </c>
      <c r="O484" s="724">
        <v>172</v>
      </c>
      <c r="P484" s="727">
        <v>36</v>
      </c>
      <c r="Q484" s="727">
        <v>6192</v>
      </c>
      <c r="R484" s="740">
        <v>0.48</v>
      </c>
      <c r="S484" s="728">
        <v>172</v>
      </c>
    </row>
    <row r="485" spans="1:19" ht="14.4" customHeight="1" x14ac:dyDescent="0.3">
      <c r="A485" s="723" t="s">
        <v>4869</v>
      </c>
      <c r="B485" s="724" t="s">
        <v>4870</v>
      </c>
      <c r="C485" s="724" t="s">
        <v>586</v>
      </c>
      <c r="D485" s="724" t="s">
        <v>2421</v>
      </c>
      <c r="E485" s="724" t="s">
        <v>4886</v>
      </c>
      <c r="F485" s="724" t="s">
        <v>4933</v>
      </c>
      <c r="G485" s="724" t="s">
        <v>4934</v>
      </c>
      <c r="H485" s="727"/>
      <c r="I485" s="727"/>
      <c r="J485" s="724"/>
      <c r="K485" s="724"/>
      <c r="L485" s="727">
        <v>5</v>
      </c>
      <c r="M485" s="727">
        <v>185</v>
      </c>
      <c r="N485" s="724">
        <v>1</v>
      </c>
      <c r="O485" s="724">
        <v>37</v>
      </c>
      <c r="P485" s="727">
        <v>4</v>
      </c>
      <c r="Q485" s="727">
        <v>148</v>
      </c>
      <c r="R485" s="740">
        <v>0.8</v>
      </c>
      <c r="S485" s="728">
        <v>37</v>
      </c>
    </row>
    <row r="486" spans="1:19" ht="14.4" customHeight="1" x14ac:dyDescent="0.3">
      <c r="A486" s="723" t="s">
        <v>4869</v>
      </c>
      <c r="B486" s="724" t="s">
        <v>4870</v>
      </c>
      <c r="C486" s="724" t="s">
        <v>586</v>
      </c>
      <c r="D486" s="724" t="s">
        <v>2421</v>
      </c>
      <c r="E486" s="724" t="s">
        <v>4886</v>
      </c>
      <c r="F486" s="724" t="s">
        <v>4935</v>
      </c>
      <c r="G486" s="724" t="s">
        <v>4936</v>
      </c>
      <c r="H486" s="727">
        <v>3</v>
      </c>
      <c r="I486" s="727">
        <v>246</v>
      </c>
      <c r="J486" s="724">
        <v>0.95348837209302328</v>
      </c>
      <c r="K486" s="724">
        <v>82</v>
      </c>
      <c r="L486" s="727">
        <v>3</v>
      </c>
      <c r="M486" s="727">
        <v>258</v>
      </c>
      <c r="N486" s="724">
        <v>1</v>
      </c>
      <c r="O486" s="724">
        <v>86</v>
      </c>
      <c r="P486" s="727"/>
      <c r="Q486" s="727"/>
      <c r="R486" s="740"/>
      <c r="S486" s="728"/>
    </row>
    <row r="487" spans="1:19" ht="14.4" customHeight="1" x14ac:dyDescent="0.3">
      <c r="A487" s="723" t="s">
        <v>4869</v>
      </c>
      <c r="B487" s="724" t="s">
        <v>4870</v>
      </c>
      <c r="C487" s="724" t="s">
        <v>586</v>
      </c>
      <c r="D487" s="724" t="s">
        <v>2421</v>
      </c>
      <c r="E487" s="724" t="s">
        <v>4886</v>
      </c>
      <c r="F487" s="724" t="s">
        <v>4951</v>
      </c>
      <c r="G487" s="724" t="s">
        <v>4952</v>
      </c>
      <c r="H487" s="727"/>
      <c r="I487" s="727"/>
      <c r="J487" s="724"/>
      <c r="K487" s="724"/>
      <c r="L487" s="727">
        <v>1</v>
      </c>
      <c r="M487" s="727">
        <v>59</v>
      </c>
      <c r="N487" s="724">
        <v>1</v>
      </c>
      <c r="O487" s="724">
        <v>59</v>
      </c>
      <c r="P487" s="727"/>
      <c r="Q487" s="727"/>
      <c r="R487" s="740"/>
      <c r="S487" s="728"/>
    </row>
    <row r="488" spans="1:19" ht="14.4" customHeight="1" x14ac:dyDescent="0.3">
      <c r="A488" s="723" t="s">
        <v>4869</v>
      </c>
      <c r="B488" s="724" t="s">
        <v>4870</v>
      </c>
      <c r="C488" s="724" t="s">
        <v>586</v>
      </c>
      <c r="D488" s="724" t="s">
        <v>2421</v>
      </c>
      <c r="E488" s="724" t="s">
        <v>4886</v>
      </c>
      <c r="F488" s="724" t="s">
        <v>4959</v>
      </c>
      <c r="G488" s="724" t="s">
        <v>4960</v>
      </c>
      <c r="H488" s="727"/>
      <c r="I488" s="727"/>
      <c r="J488" s="724"/>
      <c r="K488" s="724"/>
      <c r="L488" s="727">
        <v>1</v>
      </c>
      <c r="M488" s="727">
        <v>648</v>
      </c>
      <c r="N488" s="724">
        <v>1</v>
      </c>
      <c r="O488" s="724">
        <v>648</v>
      </c>
      <c r="P488" s="727"/>
      <c r="Q488" s="727"/>
      <c r="R488" s="740"/>
      <c r="S488" s="728"/>
    </row>
    <row r="489" spans="1:19" ht="14.4" customHeight="1" x14ac:dyDescent="0.3">
      <c r="A489" s="723" t="s">
        <v>4869</v>
      </c>
      <c r="B489" s="724" t="s">
        <v>4870</v>
      </c>
      <c r="C489" s="724" t="s">
        <v>586</v>
      </c>
      <c r="D489" s="724" t="s">
        <v>2421</v>
      </c>
      <c r="E489" s="724" t="s">
        <v>4886</v>
      </c>
      <c r="F489" s="724" t="s">
        <v>4965</v>
      </c>
      <c r="G489" s="724" t="s">
        <v>4966</v>
      </c>
      <c r="H489" s="727"/>
      <c r="I489" s="727"/>
      <c r="J489" s="724"/>
      <c r="K489" s="724"/>
      <c r="L489" s="727">
        <v>1</v>
      </c>
      <c r="M489" s="727">
        <v>268</v>
      </c>
      <c r="N489" s="724">
        <v>1</v>
      </c>
      <c r="O489" s="724">
        <v>268</v>
      </c>
      <c r="P489" s="727"/>
      <c r="Q489" s="727"/>
      <c r="R489" s="740"/>
      <c r="S489" s="728"/>
    </row>
    <row r="490" spans="1:19" ht="14.4" customHeight="1" x14ac:dyDescent="0.3">
      <c r="A490" s="723" t="s">
        <v>4869</v>
      </c>
      <c r="B490" s="724" t="s">
        <v>4870</v>
      </c>
      <c r="C490" s="724" t="s">
        <v>586</v>
      </c>
      <c r="D490" s="724" t="s">
        <v>2423</v>
      </c>
      <c r="E490" s="724" t="s">
        <v>4886</v>
      </c>
      <c r="F490" s="724" t="s">
        <v>4913</v>
      </c>
      <c r="G490" s="724" t="s">
        <v>4914</v>
      </c>
      <c r="H490" s="727"/>
      <c r="I490" s="727"/>
      <c r="J490" s="724"/>
      <c r="K490" s="724"/>
      <c r="L490" s="727">
        <v>1</v>
      </c>
      <c r="M490" s="727">
        <v>251</v>
      </c>
      <c r="N490" s="724">
        <v>1</v>
      </c>
      <c r="O490" s="724">
        <v>251</v>
      </c>
      <c r="P490" s="727"/>
      <c r="Q490" s="727"/>
      <c r="R490" s="740"/>
      <c r="S490" s="728"/>
    </row>
    <row r="491" spans="1:19" ht="14.4" customHeight="1" x14ac:dyDescent="0.3">
      <c r="A491" s="723" t="s">
        <v>4869</v>
      </c>
      <c r="B491" s="724" t="s">
        <v>4870</v>
      </c>
      <c r="C491" s="724" t="s">
        <v>586</v>
      </c>
      <c r="D491" s="724" t="s">
        <v>2423</v>
      </c>
      <c r="E491" s="724" t="s">
        <v>4886</v>
      </c>
      <c r="F491" s="724" t="s">
        <v>4927</v>
      </c>
      <c r="G491" s="724" t="s">
        <v>4928</v>
      </c>
      <c r="H491" s="727"/>
      <c r="I491" s="727"/>
      <c r="J491" s="724"/>
      <c r="K491" s="724"/>
      <c r="L491" s="727">
        <v>1</v>
      </c>
      <c r="M491" s="727">
        <v>33.33</v>
      </c>
      <c r="N491" s="724">
        <v>1</v>
      </c>
      <c r="O491" s="724">
        <v>33.33</v>
      </c>
      <c r="P491" s="727"/>
      <c r="Q491" s="727"/>
      <c r="R491" s="740"/>
      <c r="S491" s="728"/>
    </row>
    <row r="492" spans="1:19" ht="14.4" customHeight="1" x14ac:dyDescent="0.3">
      <c r="A492" s="723" t="s">
        <v>4869</v>
      </c>
      <c r="B492" s="724" t="s">
        <v>4870</v>
      </c>
      <c r="C492" s="724" t="s">
        <v>586</v>
      </c>
      <c r="D492" s="724" t="s">
        <v>2433</v>
      </c>
      <c r="E492" s="724" t="s">
        <v>4871</v>
      </c>
      <c r="F492" s="724" t="s">
        <v>4872</v>
      </c>
      <c r="G492" s="724" t="s">
        <v>4873</v>
      </c>
      <c r="H492" s="727"/>
      <c r="I492" s="727"/>
      <c r="J492" s="724"/>
      <c r="K492" s="724"/>
      <c r="L492" s="727">
        <v>0.2</v>
      </c>
      <c r="M492" s="727">
        <v>30.2</v>
      </c>
      <c r="N492" s="724">
        <v>1</v>
      </c>
      <c r="O492" s="724">
        <v>151</v>
      </c>
      <c r="P492" s="727"/>
      <c r="Q492" s="727"/>
      <c r="R492" s="740"/>
      <c r="S492" s="728"/>
    </row>
    <row r="493" spans="1:19" ht="14.4" customHeight="1" x14ac:dyDescent="0.3">
      <c r="A493" s="723" t="s">
        <v>4869</v>
      </c>
      <c r="B493" s="724" t="s">
        <v>4870</v>
      </c>
      <c r="C493" s="724" t="s">
        <v>586</v>
      </c>
      <c r="D493" s="724" t="s">
        <v>2433</v>
      </c>
      <c r="E493" s="724" t="s">
        <v>4886</v>
      </c>
      <c r="F493" s="724" t="s">
        <v>4893</v>
      </c>
      <c r="G493" s="724" t="s">
        <v>4894</v>
      </c>
      <c r="H493" s="727"/>
      <c r="I493" s="727"/>
      <c r="J493" s="724"/>
      <c r="K493" s="724"/>
      <c r="L493" s="727">
        <v>17</v>
      </c>
      <c r="M493" s="727">
        <v>629</v>
      </c>
      <c r="N493" s="724">
        <v>1</v>
      </c>
      <c r="O493" s="724">
        <v>37</v>
      </c>
      <c r="P493" s="727"/>
      <c r="Q493" s="727"/>
      <c r="R493" s="740"/>
      <c r="S493" s="728"/>
    </row>
    <row r="494" spans="1:19" ht="14.4" customHeight="1" x14ac:dyDescent="0.3">
      <c r="A494" s="723" t="s">
        <v>4869</v>
      </c>
      <c r="B494" s="724" t="s">
        <v>4870</v>
      </c>
      <c r="C494" s="724" t="s">
        <v>586</v>
      </c>
      <c r="D494" s="724" t="s">
        <v>2433</v>
      </c>
      <c r="E494" s="724" t="s">
        <v>4886</v>
      </c>
      <c r="F494" s="724" t="s">
        <v>4913</v>
      </c>
      <c r="G494" s="724" t="s">
        <v>4914</v>
      </c>
      <c r="H494" s="727"/>
      <c r="I494" s="727"/>
      <c r="J494" s="724"/>
      <c r="K494" s="724"/>
      <c r="L494" s="727">
        <v>29</v>
      </c>
      <c r="M494" s="727">
        <v>7279</v>
      </c>
      <c r="N494" s="724">
        <v>1</v>
      </c>
      <c r="O494" s="724">
        <v>251</v>
      </c>
      <c r="P494" s="727"/>
      <c r="Q494" s="727"/>
      <c r="R494" s="740"/>
      <c r="S494" s="728"/>
    </row>
    <row r="495" spans="1:19" ht="14.4" customHeight="1" x14ac:dyDescent="0.3">
      <c r="A495" s="723" t="s">
        <v>4869</v>
      </c>
      <c r="B495" s="724" t="s">
        <v>4870</v>
      </c>
      <c r="C495" s="724" t="s">
        <v>586</v>
      </c>
      <c r="D495" s="724" t="s">
        <v>2433</v>
      </c>
      <c r="E495" s="724" t="s">
        <v>4886</v>
      </c>
      <c r="F495" s="724" t="s">
        <v>4915</v>
      </c>
      <c r="G495" s="724" t="s">
        <v>4916</v>
      </c>
      <c r="H495" s="727"/>
      <c r="I495" s="727"/>
      <c r="J495" s="724"/>
      <c r="K495" s="724"/>
      <c r="L495" s="727">
        <v>103</v>
      </c>
      <c r="M495" s="727">
        <v>12978</v>
      </c>
      <c r="N495" s="724">
        <v>1</v>
      </c>
      <c r="O495" s="724">
        <v>126</v>
      </c>
      <c r="P495" s="727"/>
      <c r="Q495" s="727"/>
      <c r="R495" s="740"/>
      <c r="S495" s="728"/>
    </row>
    <row r="496" spans="1:19" ht="14.4" customHeight="1" x14ac:dyDescent="0.3">
      <c r="A496" s="723" t="s">
        <v>4869</v>
      </c>
      <c r="B496" s="724" t="s">
        <v>4870</v>
      </c>
      <c r="C496" s="724" t="s">
        <v>586</v>
      </c>
      <c r="D496" s="724" t="s">
        <v>2433</v>
      </c>
      <c r="E496" s="724" t="s">
        <v>4886</v>
      </c>
      <c r="F496" s="724" t="s">
        <v>4927</v>
      </c>
      <c r="G496" s="724" t="s">
        <v>4928</v>
      </c>
      <c r="H496" s="727"/>
      <c r="I496" s="727"/>
      <c r="J496" s="724"/>
      <c r="K496" s="724"/>
      <c r="L496" s="727">
        <v>130</v>
      </c>
      <c r="M496" s="727">
        <v>4333.32</v>
      </c>
      <c r="N496" s="724">
        <v>1</v>
      </c>
      <c r="O496" s="724">
        <v>33.333230769230767</v>
      </c>
      <c r="P496" s="727"/>
      <c r="Q496" s="727"/>
      <c r="R496" s="740"/>
      <c r="S496" s="728"/>
    </row>
    <row r="497" spans="1:19" ht="14.4" customHeight="1" x14ac:dyDescent="0.3">
      <c r="A497" s="723" t="s">
        <v>4869</v>
      </c>
      <c r="B497" s="724" t="s">
        <v>4870</v>
      </c>
      <c r="C497" s="724" t="s">
        <v>586</v>
      </c>
      <c r="D497" s="724" t="s">
        <v>2433</v>
      </c>
      <c r="E497" s="724" t="s">
        <v>4886</v>
      </c>
      <c r="F497" s="724" t="s">
        <v>4933</v>
      </c>
      <c r="G497" s="724" t="s">
        <v>4934</v>
      </c>
      <c r="H497" s="727"/>
      <c r="I497" s="727"/>
      <c r="J497" s="724"/>
      <c r="K497" s="724"/>
      <c r="L497" s="727">
        <v>9</v>
      </c>
      <c r="M497" s="727">
        <v>333</v>
      </c>
      <c r="N497" s="724">
        <v>1</v>
      </c>
      <c r="O497" s="724">
        <v>37</v>
      </c>
      <c r="P497" s="727"/>
      <c r="Q497" s="727"/>
      <c r="R497" s="740"/>
      <c r="S497" s="728"/>
    </row>
    <row r="498" spans="1:19" ht="14.4" customHeight="1" x14ac:dyDescent="0.3">
      <c r="A498" s="723" t="s">
        <v>4869</v>
      </c>
      <c r="B498" s="724" t="s">
        <v>4870</v>
      </c>
      <c r="C498" s="724" t="s">
        <v>586</v>
      </c>
      <c r="D498" s="724" t="s">
        <v>2433</v>
      </c>
      <c r="E498" s="724" t="s">
        <v>4886</v>
      </c>
      <c r="F498" s="724" t="s">
        <v>4935</v>
      </c>
      <c r="G498" s="724" t="s">
        <v>4936</v>
      </c>
      <c r="H498" s="727"/>
      <c r="I498" s="727"/>
      <c r="J498" s="724"/>
      <c r="K498" s="724"/>
      <c r="L498" s="727">
        <v>3</v>
      </c>
      <c r="M498" s="727">
        <v>258</v>
      </c>
      <c r="N498" s="724">
        <v>1</v>
      </c>
      <c r="O498" s="724">
        <v>86</v>
      </c>
      <c r="P498" s="727"/>
      <c r="Q498" s="727"/>
      <c r="R498" s="740"/>
      <c r="S498" s="728"/>
    </row>
    <row r="499" spans="1:19" ht="14.4" customHeight="1" x14ac:dyDescent="0.3">
      <c r="A499" s="723" t="s">
        <v>4869</v>
      </c>
      <c r="B499" s="724" t="s">
        <v>4870</v>
      </c>
      <c r="C499" s="724" t="s">
        <v>586</v>
      </c>
      <c r="D499" s="724" t="s">
        <v>2433</v>
      </c>
      <c r="E499" s="724" t="s">
        <v>4886</v>
      </c>
      <c r="F499" s="724" t="s">
        <v>4951</v>
      </c>
      <c r="G499" s="724" t="s">
        <v>4952</v>
      </c>
      <c r="H499" s="727"/>
      <c r="I499" s="727"/>
      <c r="J499" s="724"/>
      <c r="K499" s="724"/>
      <c r="L499" s="727">
        <v>4</v>
      </c>
      <c r="M499" s="727">
        <v>236</v>
      </c>
      <c r="N499" s="724">
        <v>1</v>
      </c>
      <c r="O499" s="724">
        <v>59</v>
      </c>
      <c r="P499" s="727"/>
      <c r="Q499" s="727"/>
      <c r="R499" s="740"/>
      <c r="S499" s="728"/>
    </row>
    <row r="500" spans="1:19" ht="14.4" customHeight="1" x14ac:dyDescent="0.3">
      <c r="A500" s="723" t="s">
        <v>4869</v>
      </c>
      <c r="B500" s="724" t="s">
        <v>4870</v>
      </c>
      <c r="C500" s="724" t="s">
        <v>586</v>
      </c>
      <c r="D500" s="724" t="s">
        <v>2434</v>
      </c>
      <c r="E500" s="724" t="s">
        <v>4886</v>
      </c>
      <c r="F500" s="724" t="s">
        <v>4893</v>
      </c>
      <c r="G500" s="724" t="s">
        <v>4894</v>
      </c>
      <c r="H500" s="727">
        <v>1</v>
      </c>
      <c r="I500" s="727">
        <v>35</v>
      </c>
      <c r="J500" s="724"/>
      <c r="K500" s="724">
        <v>35</v>
      </c>
      <c r="L500" s="727"/>
      <c r="M500" s="727"/>
      <c r="N500" s="724"/>
      <c r="O500" s="724"/>
      <c r="P500" s="727"/>
      <c r="Q500" s="727"/>
      <c r="R500" s="740"/>
      <c r="S500" s="728"/>
    </row>
    <row r="501" spans="1:19" ht="14.4" customHeight="1" x14ac:dyDescent="0.3">
      <c r="A501" s="723" t="s">
        <v>4869</v>
      </c>
      <c r="B501" s="724" t="s">
        <v>4870</v>
      </c>
      <c r="C501" s="724" t="s">
        <v>586</v>
      </c>
      <c r="D501" s="724" t="s">
        <v>2438</v>
      </c>
      <c r="E501" s="724" t="s">
        <v>4871</v>
      </c>
      <c r="F501" s="724" t="s">
        <v>4973</v>
      </c>
      <c r="G501" s="724" t="s">
        <v>4974</v>
      </c>
      <c r="H501" s="727"/>
      <c r="I501" s="727"/>
      <c r="J501" s="724"/>
      <c r="K501" s="724"/>
      <c r="L501" s="727"/>
      <c r="M501" s="727"/>
      <c r="N501" s="724"/>
      <c r="O501" s="724"/>
      <c r="P501" s="727">
        <v>0.2</v>
      </c>
      <c r="Q501" s="727">
        <v>5.44</v>
      </c>
      <c r="R501" s="740"/>
      <c r="S501" s="728">
        <v>27.2</v>
      </c>
    </row>
    <row r="502" spans="1:19" ht="14.4" customHeight="1" x14ac:dyDescent="0.3">
      <c r="A502" s="723" t="s">
        <v>4869</v>
      </c>
      <c r="B502" s="724" t="s">
        <v>4870</v>
      </c>
      <c r="C502" s="724" t="s">
        <v>586</v>
      </c>
      <c r="D502" s="724" t="s">
        <v>2438</v>
      </c>
      <c r="E502" s="724" t="s">
        <v>4871</v>
      </c>
      <c r="F502" s="724" t="s">
        <v>4879</v>
      </c>
      <c r="G502" s="724" t="s">
        <v>4880</v>
      </c>
      <c r="H502" s="727">
        <v>0.2</v>
      </c>
      <c r="I502" s="727">
        <v>10.28</v>
      </c>
      <c r="J502" s="724"/>
      <c r="K502" s="724">
        <v>51.399999999999991</v>
      </c>
      <c r="L502" s="727"/>
      <c r="M502" s="727"/>
      <c r="N502" s="724"/>
      <c r="O502" s="724"/>
      <c r="P502" s="727"/>
      <c r="Q502" s="727"/>
      <c r="R502" s="740"/>
      <c r="S502" s="728"/>
    </row>
    <row r="503" spans="1:19" ht="14.4" customHeight="1" x14ac:dyDescent="0.3">
      <c r="A503" s="723" t="s">
        <v>4869</v>
      </c>
      <c r="B503" s="724" t="s">
        <v>4870</v>
      </c>
      <c r="C503" s="724" t="s">
        <v>586</v>
      </c>
      <c r="D503" s="724" t="s">
        <v>2438</v>
      </c>
      <c r="E503" s="724" t="s">
        <v>4871</v>
      </c>
      <c r="F503" s="724" t="s">
        <v>4881</v>
      </c>
      <c r="G503" s="724" t="s">
        <v>2096</v>
      </c>
      <c r="H503" s="727"/>
      <c r="I503" s="727"/>
      <c r="J503" s="724"/>
      <c r="K503" s="724"/>
      <c r="L503" s="727"/>
      <c r="M503" s="727"/>
      <c r="N503" s="724"/>
      <c r="O503" s="724"/>
      <c r="P503" s="727">
        <v>1.4500000000000002</v>
      </c>
      <c r="Q503" s="727">
        <v>100.55</v>
      </c>
      <c r="R503" s="740"/>
      <c r="S503" s="728">
        <v>69.34482758620689</v>
      </c>
    </row>
    <row r="504" spans="1:19" ht="14.4" customHeight="1" x14ac:dyDescent="0.3">
      <c r="A504" s="723" t="s">
        <v>4869</v>
      </c>
      <c r="B504" s="724" t="s">
        <v>4870</v>
      </c>
      <c r="C504" s="724" t="s">
        <v>586</v>
      </c>
      <c r="D504" s="724" t="s">
        <v>2438</v>
      </c>
      <c r="E504" s="724" t="s">
        <v>4871</v>
      </c>
      <c r="F504" s="724" t="s">
        <v>4975</v>
      </c>
      <c r="G504" s="724" t="s">
        <v>4880</v>
      </c>
      <c r="H504" s="727"/>
      <c r="I504" s="727"/>
      <c r="J504" s="724"/>
      <c r="K504" s="724"/>
      <c r="L504" s="727"/>
      <c r="M504" s="727"/>
      <c r="N504" s="724"/>
      <c r="O504" s="724"/>
      <c r="P504" s="727">
        <v>0.02</v>
      </c>
      <c r="Q504" s="727">
        <v>1.08</v>
      </c>
      <c r="R504" s="740"/>
      <c r="S504" s="728">
        <v>54</v>
      </c>
    </row>
    <row r="505" spans="1:19" ht="14.4" customHeight="1" x14ac:dyDescent="0.3">
      <c r="A505" s="723" t="s">
        <v>4869</v>
      </c>
      <c r="B505" s="724" t="s">
        <v>4870</v>
      </c>
      <c r="C505" s="724" t="s">
        <v>586</v>
      </c>
      <c r="D505" s="724" t="s">
        <v>2438</v>
      </c>
      <c r="E505" s="724" t="s">
        <v>4871</v>
      </c>
      <c r="F505" s="724" t="s">
        <v>4976</v>
      </c>
      <c r="G505" s="724" t="s">
        <v>4977</v>
      </c>
      <c r="H505" s="727">
        <v>1</v>
      </c>
      <c r="I505" s="727">
        <v>57.27</v>
      </c>
      <c r="J505" s="724"/>
      <c r="K505" s="724">
        <v>57.27</v>
      </c>
      <c r="L505" s="727"/>
      <c r="M505" s="727"/>
      <c r="N505" s="724"/>
      <c r="O505" s="724"/>
      <c r="P505" s="727"/>
      <c r="Q505" s="727"/>
      <c r="R505" s="740"/>
      <c r="S505" s="728"/>
    </row>
    <row r="506" spans="1:19" ht="14.4" customHeight="1" x14ac:dyDescent="0.3">
      <c r="A506" s="723" t="s">
        <v>4869</v>
      </c>
      <c r="B506" s="724" t="s">
        <v>4870</v>
      </c>
      <c r="C506" s="724" t="s">
        <v>586</v>
      </c>
      <c r="D506" s="724" t="s">
        <v>2438</v>
      </c>
      <c r="E506" s="724" t="s">
        <v>4871</v>
      </c>
      <c r="F506" s="724" t="s">
        <v>4978</v>
      </c>
      <c r="G506" s="724" t="s">
        <v>968</v>
      </c>
      <c r="H506" s="727"/>
      <c r="I506" s="727"/>
      <c r="J506" s="724"/>
      <c r="K506" s="724"/>
      <c r="L506" s="727"/>
      <c r="M506" s="727"/>
      <c r="N506" s="724"/>
      <c r="O506" s="724"/>
      <c r="P506" s="727">
        <v>1.62</v>
      </c>
      <c r="Q506" s="727">
        <v>88.2</v>
      </c>
      <c r="R506" s="740"/>
      <c r="S506" s="728">
        <v>54.444444444444443</v>
      </c>
    </row>
    <row r="507" spans="1:19" ht="14.4" customHeight="1" x14ac:dyDescent="0.3">
      <c r="A507" s="723" t="s">
        <v>4869</v>
      </c>
      <c r="B507" s="724" t="s">
        <v>4870</v>
      </c>
      <c r="C507" s="724" t="s">
        <v>586</v>
      </c>
      <c r="D507" s="724" t="s">
        <v>2438</v>
      </c>
      <c r="E507" s="724" t="s">
        <v>4886</v>
      </c>
      <c r="F507" s="724" t="s">
        <v>4889</v>
      </c>
      <c r="G507" s="724" t="s">
        <v>4890</v>
      </c>
      <c r="H507" s="727">
        <v>10</v>
      </c>
      <c r="I507" s="727">
        <v>1440</v>
      </c>
      <c r="J507" s="724"/>
      <c r="K507" s="724">
        <v>144</v>
      </c>
      <c r="L507" s="727"/>
      <c r="M507" s="727"/>
      <c r="N507" s="724"/>
      <c r="O507" s="724"/>
      <c r="P507" s="727">
        <v>10</v>
      </c>
      <c r="Q507" s="727">
        <v>1470</v>
      </c>
      <c r="R507" s="740"/>
      <c r="S507" s="728">
        <v>147</v>
      </c>
    </row>
    <row r="508" spans="1:19" ht="14.4" customHeight="1" x14ac:dyDescent="0.3">
      <c r="A508" s="723" t="s">
        <v>4869</v>
      </c>
      <c r="B508" s="724" t="s">
        <v>4870</v>
      </c>
      <c r="C508" s="724" t="s">
        <v>586</v>
      </c>
      <c r="D508" s="724" t="s">
        <v>2438</v>
      </c>
      <c r="E508" s="724" t="s">
        <v>4886</v>
      </c>
      <c r="F508" s="724" t="s">
        <v>4893</v>
      </c>
      <c r="G508" s="724" t="s">
        <v>4894</v>
      </c>
      <c r="H508" s="727">
        <v>11</v>
      </c>
      <c r="I508" s="727">
        <v>385</v>
      </c>
      <c r="J508" s="724"/>
      <c r="K508" s="724">
        <v>35</v>
      </c>
      <c r="L508" s="727"/>
      <c r="M508" s="727"/>
      <c r="N508" s="724"/>
      <c r="O508" s="724"/>
      <c r="P508" s="727">
        <v>20</v>
      </c>
      <c r="Q508" s="727">
        <v>740</v>
      </c>
      <c r="R508" s="740"/>
      <c r="S508" s="728">
        <v>37</v>
      </c>
    </row>
    <row r="509" spans="1:19" ht="14.4" customHeight="1" x14ac:dyDescent="0.3">
      <c r="A509" s="723" t="s">
        <v>4869</v>
      </c>
      <c r="B509" s="724" t="s">
        <v>4870</v>
      </c>
      <c r="C509" s="724" t="s">
        <v>586</v>
      </c>
      <c r="D509" s="724" t="s">
        <v>2438</v>
      </c>
      <c r="E509" s="724" t="s">
        <v>4886</v>
      </c>
      <c r="F509" s="724" t="s">
        <v>4901</v>
      </c>
      <c r="G509" s="724" t="s">
        <v>4902</v>
      </c>
      <c r="H509" s="727">
        <v>24</v>
      </c>
      <c r="I509" s="727">
        <v>2016</v>
      </c>
      <c r="J509" s="724"/>
      <c r="K509" s="724">
        <v>84</v>
      </c>
      <c r="L509" s="727"/>
      <c r="M509" s="727"/>
      <c r="N509" s="724"/>
      <c r="O509" s="724"/>
      <c r="P509" s="727">
        <v>5</v>
      </c>
      <c r="Q509" s="727">
        <v>440</v>
      </c>
      <c r="R509" s="740"/>
      <c r="S509" s="728">
        <v>88</v>
      </c>
    </row>
    <row r="510" spans="1:19" ht="14.4" customHeight="1" x14ac:dyDescent="0.3">
      <c r="A510" s="723" t="s">
        <v>4869</v>
      </c>
      <c r="B510" s="724" t="s">
        <v>4870</v>
      </c>
      <c r="C510" s="724" t="s">
        <v>586</v>
      </c>
      <c r="D510" s="724" t="s">
        <v>2438</v>
      </c>
      <c r="E510" s="724" t="s">
        <v>4886</v>
      </c>
      <c r="F510" s="724" t="s">
        <v>4903</v>
      </c>
      <c r="G510" s="724" t="s">
        <v>4904</v>
      </c>
      <c r="H510" s="727">
        <v>31</v>
      </c>
      <c r="I510" s="727">
        <v>19127</v>
      </c>
      <c r="J510" s="724"/>
      <c r="K510" s="724">
        <v>617</v>
      </c>
      <c r="L510" s="727"/>
      <c r="M510" s="727"/>
      <c r="N510" s="724"/>
      <c r="O510" s="724"/>
      <c r="P510" s="727">
        <v>8</v>
      </c>
      <c r="Q510" s="727">
        <v>5040</v>
      </c>
      <c r="R510" s="740"/>
      <c r="S510" s="728">
        <v>630</v>
      </c>
    </row>
    <row r="511" spans="1:19" ht="14.4" customHeight="1" x14ac:dyDescent="0.3">
      <c r="A511" s="723" t="s">
        <v>4869</v>
      </c>
      <c r="B511" s="724" t="s">
        <v>4870</v>
      </c>
      <c r="C511" s="724" t="s">
        <v>586</v>
      </c>
      <c r="D511" s="724" t="s">
        <v>2438</v>
      </c>
      <c r="E511" s="724" t="s">
        <v>4886</v>
      </c>
      <c r="F511" s="724" t="s">
        <v>4905</v>
      </c>
      <c r="G511" s="724" t="s">
        <v>4906</v>
      </c>
      <c r="H511" s="727">
        <v>39</v>
      </c>
      <c r="I511" s="727">
        <v>15132</v>
      </c>
      <c r="J511" s="724"/>
      <c r="K511" s="724">
        <v>388</v>
      </c>
      <c r="L511" s="727"/>
      <c r="M511" s="727"/>
      <c r="N511" s="724"/>
      <c r="O511" s="724"/>
      <c r="P511" s="727">
        <v>15</v>
      </c>
      <c r="Q511" s="727">
        <v>5880</v>
      </c>
      <c r="R511" s="740"/>
      <c r="S511" s="728">
        <v>392</v>
      </c>
    </row>
    <row r="512" spans="1:19" ht="14.4" customHeight="1" x14ac:dyDescent="0.3">
      <c r="A512" s="723" t="s">
        <v>4869</v>
      </c>
      <c r="B512" s="724" t="s">
        <v>4870</v>
      </c>
      <c r="C512" s="724" t="s">
        <v>586</v>
      </c>
      <c r="D512" s="724" t="s">
        <v>2438</v>
      </c>
      <c r="E512" s="724" t="s">
        <v>4886</v>
      </c>
      <c r="F512" s="724" t="s">
        <v>4907</v>
      </c>
      <c r="G512" s="724" t="s">
        <v>4908</v>
      </c>
      <c r="H512" s="727">
        <v>131</v>
      </c>
      <c r="I512" s="727">
        <v>5109</v>
      </c>
      <c r="J512" s="724"/>
      <c r="K512" s="724">
        <v>39</v>
      </c>
      <c r="L512" s="727"/>
      <c r="M512" s="727"/>
      <c r="N512" s="724"/>
      <c r="O512" s="724"/>
      <c r="P512" s="727">
        <v>76</v>
      </c>
      <c r="Q512" s="727">
        <v>2964</v>
      </c>
      <c r="R512" s="740"/>
      <c r="S512" s="728">
        <v>39</v>
      </c>
    </row>
    <row r="513" spans="1:19" ht="14.4" customHeight="1" x14ac:dyDescent="0.3">
      <c r="A513" s="723" t="s">
        <v>4869</v>
      </c>
      <c r="B513" s="724" t="s">
        <v>4870</v>
      </c>
      <c r="C513" s="724" t="s">
        <v>586</v>
      </c>
      <c r="D513" s="724" t="s">
        <v>2438</v>
      </c>
      <c r="E513" s="724" t="s">
        <v>4886</v>
      </c>
      <c r="F513" s="724" t="s">
        <v>4981</v>
      </c>
      <c r="G513" s="724" t="s">
        <v>4982</v>
      </c>
      <c r="H513" s="727">
        <v>1</v>
      </c>
      <c r="I513" s="727">
        <v>17655</v>
      </c>
      <c r="J513" s="724"/>
      <c r="K513" s="724">
        <v>17655</v>
      </c>
      <c r="L513" s="727"/>
      <c r="M513" s="727"/>
      <c r="N513" s="724"/>
      <c r="O513" s="724"/>
      <c r="P513" s="727"/>
      <c r="Q513" s="727"/>
      <c r="R513" s="740"/>
      <c r="S513" s="728"/>
    </row>
    <row r="514" spans="1:19" ht="14.4" customHeight="1" x14ac:dyDescent="0.3">
      <c r="A514" s="723" t="s">
        <v>4869</v>
      </c>
      <c r="B514" s="724" t="s">
        <v>4870</v>
      </c>
      <c r="C514" s="724" t="s">
        <v>586</v>
      </c>
      <c r="D514" s="724" t="s">
        <v>2438</v>
      </c>
      <c r="E514" s="724" t="s">
        <v>4886</v>
      </c>
      <c r="F514" s="724" t="s">
        <v>4909</v>
      </c>
      <c r="G514" s="724" t="s">
        <v>4910</v>
      </c>
      <c r="H514" s="727">
        <v>4</v>
      </c>
      <c r="I514" s="727">
        <v>17716</v>
      </c>
      <c r="J514" s="724"/>
      <c r="K514" s="724">
        <v>4429</v>
      </c>
      <c r="L514" s="727"/>
      <c r="M514" s="727"/>
      <c r="N514" s="724"/>
      <c r="O514" s="724"/>
      <c r="P514" s="727">
        <v>4</v>
      </c>
      <c r="Q514" s="727">
        <v>17768</v>
      </c>
      <c r="R514" s="740"/>
      <c r="S514" s="728">
        <v>4442</v>
      </c>
    </row>
    <row r="515" spans="1:19" ht="14.4" customHeight="1" x14ac:dyDescent="0.3">
      <c r="A515" s="723" t="s">
        <v>4869</v>
      </c>
      <c r="B515" s="724" t="s">
        <v>4870</v>
      </c>
      <c r="C515" s="724" t="s">
        <v>586</v>
      </c>
      <c r="D515" s="724" t="s">
        <v>2438</v>
      </c>
      <c r="E515" s="724" t="s">
        <v>4886</v>
      </c>
      <c r="F515" s="724" t="s">
        <v>4913</v>
      </c>
      <c r="G515" s="724" t="s">
        <v>4914</v>
      </c>
      <c r="H515" s="727">
        <v>2</v>
      </c>
      <c r="I515" s="727">
        <v>470</v>
      </c>
      <c r="J515" s="724"/>
      <c r="K515" s="724">
        <v>235</v>
      </c>
      <c r="L515" s="727"/>
      <c r="M515" s="727"/>
      <c r="N515" s="724"/>
      <c r="O515" s="724"/>
      <c r="P515" s="727">
        <v>8</v>
      </c>
      <c r="Q515" s="727">
        <v>2008</v>
      </c>
      <c r="R515" s="740"/>
      <c r="S515" s="728">
        <v>251</v>
      </c>
    </row>
    <row r="516" spans="1:19" ht="14.4" customHeight="1" x14ac:dyDescent="0.3">
      <c r="A516" s="723" t="s">
        <v>4869</v>
      </c>
      <c r="B516" s="724" t="s">
        <v>4870</v>
      </c>
      <c r="C516" s="724" t="s">
        <v>586</v>
      </c>
      <c r="D516" s="724" t="s">
        <v>2438</v>
      </c>
      <c r="E516" s="724" t="s">
        <v>4886</v>
      </c>
      <c r="F516" s="724" t="s">
        <v>4915</v>
      </c>
      <c r="G516" s="724" t="s">
        <v>4916</v>
      </c>
      <c r="H516" s="727">
        <v>119</v>
      </c>
      <c r="I516" s="727">
        <v>14042</v>
      </c>
      <c r="J516" s="724"/>
      <c r="K516" s="724">
        <v>118</v>
      </c>
      <c r="L516" s="727"/>
      <c r="M516" s="727"/>
      <c r="N516" s="724"/>
      <c r="O516" s="724"/>
      <c r="P516" s="727">
        <v>78</v>
      </c>
      <c r="Q516" s="727">
        <v>9828</v>
      </c>
      <c r="R516" s="740"/>
      <c r="S516" s="728">
        <v>126</v>
      </c>
    </row>
    <row r="517" spans="1:19" ht="14.4" customHeight="1" x14ac:dyDescent="0.3">
      <c r="A517" s="723" t="s">
        <v>4869</v>
      </c>
      <c r="B517" s="724" t="s">
        <v>4870</v>
      </c>
      <c r="C517" s="724" t="s">
        <v>586</v>
      </c>
      <c r="D517" s="724" t="s">
        <v>2438</v>
      </c>
      <c r="E517" s="724" t="s">
        <v>4886</v>
      </c>
      <c r="F517" s="724" t="s">
        <v>4927</v>
      </c>
      <c r="G517" s="724" t="s">
        <v>4928</v>
      </c>
      <c r="H517" s="727"/>
      <c r="I517" s="727"/>
      <c r="J517" s="724"/>
      <c r="K517" s="724"/>
      <c r="L517" s="727"/>
      <c r="M517" s="727"/>
      <c r="N517" s="724"/>
      <c r="O517" s="724"/>
      <c r="P517" s="727">
        <v>86</v>
      </c>
      <c r="Q517" s="727">
        <v>2866.67</v>
      </c>
      <c r="R517" s="740"/>
      <c r="S517" s="728">
        <v>33.333372093023257</v>
      </c>
    </row>
    <row r="518" spans="1:19" ht="14.4" customHeight="1" x14ac:dyDescent="0.3">
      <c r="A518" s="723" t="s">
        <v>4869</v>
      </c>
      <c r="B518" s="724" t="s">
        <v>4870</v>
      </c>
      <c r="C518" s="724" t="s">
        <v>586</v>
      </c>
      <c r="D518" s="724" t="s">
        <v>2438</v>
      </c>
      <c r="E518" s="724" t="s">
        <v>4886</v>
      </c>
      <c r="F518" s="724" t="s">
        <v>4929</v>
      </c>
      <c r="G518" s="724" t="s">
        <v>4930</v>
      </c>
      <c r="H518" s="727">
        <v>29</v>
      </c>
      <c r="I518" s="727">
        <v>27724</v>
      </c>
      <c r="J518" s="724"/>
      <c r="K518" s="724">
        <v>956</v>
      </c>
      <c r="L518" s="727"/>
      <c r="M518" s="727"/>
      <c r="N518" s="724"/>
      <c r="O518" s="724"/>
      <c r="P518" s="727">
        <v>23</v>
      </c>
      <c r="Q518" s="727">
        <v>22540</v>
      </c>
      <c r="R518" s="740"/>
      <c r="S518" s="728">
        <v>980</v>
      </c>
    </row>
    <row r="519" spans="1:19" ht="14.4" customHeight="1" x14ac:dyDescent="0.3">
      <c r="A519" s="723" t="s">
        <v>4869</v>
      </c>
      <c r="B519" s="724" t="s">
        <v>4870</v>
      </c>
      <c r="C519" s="724" t="s">
        <v>586</v>
      </c>
      <c r="D519" s="724" t="s">
        <v>2438</v>
      </c>
      <c r="E519" s="724" t="s">
        <v>4886</v>
      </c>
      <c r="F519" s="724" t="s">
        <v>4931</v>
      </c>
      <c r="G519" s="724" t="s">
        <v>4932</v>
      </c>
      <c r="H519" s="727">
        <v>29</v>
      </c>
      <c r="I519" s="727">
        <v>4901</v>
      </c>
      <c r="J519" s="724"/>
      <c r="K519" s="724">
        <v>169</v>
      </c>
      <c r="L519" s="727"/>
      <c r="M519" s="727"/>
      <c r="N519" s="724"/>
      <c r="O519" s="724"/>
      <c r="P519" s="727">
        <v>23</v>
      </c>
      <c r="Q519" s="727">
        <v>3956</v>
      </c>
      <c r="R519" s="740"/>
      <c r="S519" s="728">
        <v>172</v>
      </c>
    </row>
    <row r="520" spans="1:19" ht="14.4" customHeight="1" x14ac:dyDescent="0.3">
      <c r="A520" s="723" t="s">
        <v>4869</v>
      </c>
      <c r="B520" s="724" t="s">
        <v>4870</v>
      </c>
      <c r="C520" s="724" t="s">
        <v>586</v>
      </c>
      <c r="D520" s="724" t="s">
        <v>2438</v>
      </c>
      <c r="E520" s="724" t="s">
        <v>4886</v>
      </c>
      <c r="F520" s="724" t="s">
        <v>4933</v>
      </c>
      <c r="G520" s="724" t="s">
        <v>4934</v>
      </c>
      <c r="H520" s="727">
        <v>1</v>
      </c>
      <c r="I520" s="727">
        <v>36</v>
      </c>
      <c r="J520" s="724"/>
      <c r="K520" s="724">
        <v>36</v>
      </c>
      <c r="L520" s="727"/>
      <c r="M520" s="727"/>
      <c r="N520" s="724"/>
      <c r="O520" s="724"/>
      <c r="P520" s="727">
        <v>1</v>
      </c>
      <c r="Q520" s="727">
        <v>37</v>
      </c>
      <c r="R520" s="740"/>
      <c r="S520" s="728">
        <v>37</v>
      </c>
    </row>
    <row r="521" spans="1:19" ht="14.4" customHeight="1" x14ac:dyDescent="0.3">
      <c r="A521" s="723" t="s">
        <v>4869</v>
      </c>
      <c r="B521" s="724" t="s">
        <v>4870</v>
      </c>
      <c r="C521" s="724" t="s">
        <v>586</v>
      </c>
      <c r="D521" s="724" t="s">
        <v>2438</v>
      </c>
      <c r="E521" s="724" t="s">
        <v>4886</v>
      </c>
      <c r="F521" s="724" t="s">
        <v>4943</v>
      </c>
      <c r="G521" s="724" t="s">
        <v>4944</v>
      </c>
      <c r="H521" s="727">
        <v>5</v>
      </c>
      <c r="I521" s="727">
        <v>3700</v>
      </c>
      <c r="J521" s="724"/>
      <c r="K521" s="724">
        <v>740</v>
      </c>
      <c r="L521" s="727"/>
      <c r="M521" s="727"/>
      <c r="N521" s="724"/>
      <c r="O521" s="724"/>
      <c r="P521" s="727">
        <v>5</v>
      </c>
      <c r="Q521" s="727">
        <v>3765</v>
      </c>
      <c r="R521" s="740"/>
      <c r="S521" s="728">
        <v>753</v>
      </c>
    </row>
    <row r="522" spans="1:19" ht="14.4" customHeight="1" x14ac:dyDescent="0.3">
      <c r="A522" s="723" t="s">
        <v>4869</v>
      </c>
      <c r="B522" s="724" t="s">
        <v>4870</v>
      </c>
      <c r="C522" s="724" t="s">
        <v>586</v>
      </c>
      <c r="D522" s="724" t="s">
        <v>2438</v>
      </c>
      <c r="E522" s="724" t="s">
        <v>4886</v>
      </c>
      <c r="F522" s="724" t="s">
        <v>4951</v>
      </c>
      <c r="G522" s="724" t="s">
        <v>4952</v>
      </c>
      <c r="H522" s="727"/>
      <c r="I522" s="727"/>
      <c r="J522" s="724"/>
      <c r="K522" s="724"/>
      <c r="L522" s="727"/>
      <c r="M522" s="727"/>
      <c r="N522" s="724"/>
      <c r="O522" s="724"/>
      <c r="P522" s="727">
        <v>1</v>
      </c>
      <c r="Q522" s="727">
        <v>59</v>
      </c>
      <c r="R522" s="740"/>
      <c r="S522" s="728">
        <v>59</v>
      </c>
    </row>
    <row r="523" spans="1:19" ht="14.4" customHeight="1" x14ac:dyDescent="0.3">
      <c r="A523" s="723" t="s">
        <v>4869</v>
      </c>
      <c r="B523" s="724" t="s">
        <v>624</v>
      </c>
      <c r="C523" s="724" t="s">
        <v>577</v>
      </c>
      <c r="D523" s="724" t="s">
        <v>4850</v>
      </c>
      <c r="E523" s="724" t="s">
        <v>4886</v>
      </c>
      <c r="F523" s="724" t="s">
        <v>4927</v>
      </c>
      <c r="G523" s="724" t="s">
        <v>4928</v>
      </c>
      <c r="H523" s="727">
        <v>3</v>
      </c>
      <c r="I523" s="727">
        <v>0</v>
      </c>
      <c r="J523" s="724"/>
      <c r="K523" s="724">
        <v>0</v>
      </c>
      <c r="L523" s="727"/>
      <c r="M523" s="727"/>
      <c r="N523" s="724"/>
      <c r="O523" s="724"/>
      <c r="P523" s="727"/>
      <c r="Q523" s="727"/>
      <c r="R523" s="740"/>
      <c r="S523" s="728"/>
    </row>
    <row r="524" spans="1:19" ht="14.4" customHeight="1" x14ac:dyDescent="0.3">
      <c r="A524" s="723" t="s">
        <v>4869</v>
      </c>
      <c r="B524" s="724" t="s">
        <v>624</v>
      </c>
      <c r="C524" s="724" t="s">
        <v>577</v>
      </c>
      <c r="D524" s="724" t="s">
        <v>4850</v>
      </c>
      <c r="E524" s="724" t="s">
        <v>4886</v>
      </c>
      <c r="F524" s="724" t="s">
        <v>4991</v>
      </c>
      <c r="G524" s="724" t="s">
        <v>4992</v>
      </c>
      <c r="H524" s="727">
        <v>15</v>
      </c>
      <c r="I524" s="727">
        <v>1620</v>
      </c>
      <c r="J524" s="724">
        <v>1.2695924764890283</v>
      </c>
      <c r="K524" s="724">
        <v>108</v>
      </c>
      <c r="L524" s="727">
        <v>11</v>
      </c>
      <c r="M524" s="727">
        <v>1276</v>
      </c>
      <c r="N524" s="724">
        <v>1</v>
      </c>
      <c r="O524" s="724">
        <v>116</v>
      </c>
      <c r="P524" s="727">
        <v>7</v>
      </c>
      <c r="Q524" s="727">
        <v>812</v>
      </c>
      <c r="R524" s="740">
        <v>0.63636363636363635</v>
      </c>
      <c r="S524" s="728">
        <v>116</v>
      </c>
    </row>
    <row r="525" spans="1:19" ht="14.4" customHeight="1" x14ac:dyDescent="0.3">
      <c r="A525" s="723" t="s">
        <v>4869</v>
      </c>
      <c r="B525" s="724" t="s">
        <v>624</v>
      </c>
      <c r="C525" s="724" t="s">
        <v>577</v>
      </c>
      <c r="D525" s="724" t="s">
        <v>2425</v>
      </c>
      <c r="E525" s="724" t="s">
        <v>4886</v>
      </c>
      <c r="F525" s="724" t="s">
        <v>4989</v>
      </c>
      <c r="G525" s="724" t="s">
        <v>4990</v>
      </c>
      <c r="H525" s="727">
        <v>146</v>
      </c>
      <c r="I525" s="727">
        <v>34310</v>
      </c>
      <c r="J525" s="724">
        <v>0.72324458778642042</v>
      </c>
      <c r="K525" s="724">
        <v>235</v>
      </c>
      <c r="L525" s="727">
        <v>189</v>
      </c>
      <c r="M525" s="727">
        <v>47439</v>
      </c>
      <c r="N525" s="724">
        <v>1</v>
      </c>
      <c r="O525" s="724">
        <v>251</v>
      </c>
      <c r="P525" s="727">
        <v>174</v>
      </c>
      <c r="Q525" s="727">
        <v>43674</v>
      </c>
      <c r="R525" s="740">
        <v>0.92063492063492058</v>
      </c>
      <c r="S525" s="728">
        <v>251</v>
      </c>
    </row>
    <row r="526" spans="1:19" ht="14.4" customHeight="1" x14ac:dyDescent="0.3">
      <c r="A526" s="723" t="s">
        <v>4869</v>
      </c>
      <c r="B526" s="724" t="s">
        <v>624</v>
      </c>
      <c r="C526" s="724" t="s">
        <v>577</v>
      </c>
      <c r="D526" s="724" t="s">
        <v>2425</v>
      </c>
      <c r="E526" s="724" t="s">
        <v>4886</v>
      </c>
      <c r="F526" s="724" t="s">
        <v>4927</v>
      </c>
      <c r="G526" s="724" t="s">
        <v>4928</v>
      </c>
      <c r="H526" s="727"/>
      <c r="I526" s="727"/>
      <c r="J526" s="724"/>
      <c r="K526" s="724"/>
      <c r="L526" s="727">
        <v>0</v>
      </c>
      <c r="M526" s="727">
        <v>0</v>
      </c>
      <c r="N526" s="724"/>
      <c r="O526" s="724"/>
      <c r="P526" s="727">
        <v>1</v>
      </c>
      <c r="Q526" s="727">
        <v>33.33</v>
      </c>
      <c r="R526" s="740"/>
      <c r="S526" s="728">
        <v>33.33</v>
      </c>
    </row>
    <row r="527" spans="1:19" ht="14.4" customHeight="1" x14ac:dyDescent="0.3">
      <c r="A527" s="723" t="s">
        <v>4869</v>
      </c>
      <c r="B527" s="724" t="s">
        <v>624</v>
      </c>
      <c r="C527" s="724" t="s">
        <v>577</v>
      </c>
      <c r="D527" s="724" t="s">
        <v>2425</v>
      </c>
      <c r="E527" s="724" t="s">
        <v>4886</v>
      </c>
      <c r="F527" s="724" t="s">
        <v>4991</v>
      </c>
      <c r="G527" s="724" t="s">
        <v>4992</v>
      </c>
      <c r="H527" s="727">
        <v>85</v>
      </c>
      <c r="I527" s="727">
        <v>9180</v>
      </c>
      <c r="J527" s="724">
        <v>0.61347233360064157</v>
      </c>
      <c r="K527" s="724">
        <v>108</v>
      </c>
      <c r="L527" s="727">
        <v>129</v>
      </c>
      <c r="M527" s="727">
        <v>14964</v>
      </c>
      <c r="N527" s="724">
        <v>1</v>
      </c>
      <c r="O527" s="724">
        <v>116</v>
      </c>
      <c r="P527" s="727">
        <v>107</v>
      </c>
      <c r="Q527" s="727">
        <v>12412</v>
      </c>
      <c r="R527" s="740">
        <v>0.8294573643410853</v>
      </c>
      <c r="S527" s="728">
        <v>116</v>
      </c>
    </row>
    <row r="528" spans="1:19" ht="14.4" customHeight="1" x14ac:dyDescent="0.3">
      <c r="A528" s="723" t="s">
        <v>4869</v>
      </c>
      <c r="B528" s="724" t="s">
        <v>624</v>
      </c>
      <c r="C528" s="724" t="s">
        <v>577</v>
      </c>
      <c r="D528" s="724" t="s">
        <v>2428</v>
      </c>
      <c r="E528" s="724" t="s">
        <v>4886</v>
      </c>
      <c r="F528" s="724" t="s">
        <v>4989</v>
      </c>
      <c r="G528" s="724" t="s">
        <v>4990</v>
      </c>
      <c r="H528" s="727">
        <v>116</v>
      </c>
      <c r="I528" s="727">
        <v>27260</v>
      </c>
      <c r="J528" s="724">
        <v>0.70523102395612358</v>
      </c>
      <c r="K528" s="724">
        <v>235</v>
      </c>
      <c r="L528" s="727">
        <v>154</v>
      </c>
      <c r="M528" s="727">
        <v>38654</v>
      </c>
      <c r="N528" s="724">
        <v>1</v>
      </c>
      <c r="O528" s="724">
        <v>251</v>
      </c>
      <c r="P528" s="727">
        <v>162</v>
      </c>
      <c r="Q528" s="727">
        <v>40662</v>
      </c>
      <c r="R528" s="740">
        <v>1.051948051948052</v>
      </c>
      <c r="S528" s="728">
        <v>251</v>
      </c>
    </row>
    <row r="529" spans="1:19" ht="14.4" customHeight="1" x14ac:dyDescent="0.3">
      <c r="A529" s="723" t="s">
        <v>4869</v>
      </c>
      <c r="B529" s="724" t="s">
        <v>624</v>
      </c>
      <c r="C529" s="724" t="s">
        <v>577</v>
      </c>
      <c r="D529" s="724" t="s">
        <v>2428</v>
      </c>
      <c r="E529" s="724" t="s">
        <v>4886</v>
      </c>
      <c r="F529" s="724" t="s">
        <v>4927</v>
      </c>
      <c r="G529" s="724" t="s">
        <v>4928</v>
      </c>
      <c r="H529" s="727"/>
      <c r="I529" s="727"/>
      <c r="J529" s="724"/>
      <c r="K529" s="724"/>
      <c r="L529" s="727">
        <v>2</v>
      </c>
      <c r="M529" s="727">
        <v>66.66</v>
      </c>
      <c r="N529" s="724">
        <v>1</v>
      </c>
      <c r="O529" s="724">
        <v>33.33</v>
      </c>
      <c r="P529" s="727">
        <v>3</v>
      </c>
      <c r="Q529" s="727">
        <v>99.99</v>
      </c>
      <c r="R529" s="740">
        <v>1.5</v>
      </c>
      <c r="S529" s="728">
        <v>33.33</v>
      </c>
    </row>
    <row r="530" spans="1:19" ht="14.4" customHeight="1" x14ac:dyDescent="0.3">
      <c r="A530" s="723" t="s">
        <v>4869</v>
      </c>
      <c r="B530" s="724" t="s">
        <v>624</v>
      </c>
      <c r="C530" s="724" t="s">
        <v>577</v>
      </c>
      <c r="D530" s="724" t="s">
        <v>2428</v>
      </c>
      <c r="E530" s="724" t="s">
        <v>4886</v>
      </c>
      <c r="F530" s="724" t="s">
        <v>4991</v>
      </c>
      <c r="G530" s="724" t="s">
        <v>4992</v>
      </c>
      <c r="H530" s="727">
        <v>71</v>
      </c>
      <c r="I530" s="727">
        <v>7668</v>
      </c>
      <c r="J530" s="724">
        <v>0.82629310344827589</v>
      </c>
      <c r="K530" s="724">
        <v>108</v>
      </c>
      <c r="L530" s="727">
        <v>80</v>
      </c>
      <c r="M530" s="727">
        <v>9280</v>
      </c>
      <c r="N530" s="724">
        <v>1</v>
      </c>
      <c r="O530" s="724">
        <v>116</v>
      </c>
      <c r="P530" s="727">
        <v>90</v>
      </c>
      <c r="Q530" s="727">
        <v>10440</v>
      </c>
      <c r="R530" s="740">
        <v>1.125</v>
      </c>
      <c r="S530" s="728">
        <v>116</v>
      </c>
    </row>
    <row r="531" spans="1:19" ht="14.4" customHeight="1" x14ac:dyDescent="0.3">
      <c r="A531" s="723" t="s">
        <v>4869</v>
      </c>
      <c r="B531" s="724" t="s">
        <v>624</v>
      </c>
      <c r="C531" s="724" t="s">
        <v>577</v>
      </c>
      <c r="D531" s="724" t="s">
        <v>2444</v>
      </c>
      <c r="E531" s="724" t="s">
        <v>4886</v>
      </c>
      <c r="F531" s="724" t="s">
        <v>4989</v>
      </c>
      <c r="G531" s="724" t="s">
        <v>4990</v>
      </c>
      <c r="H531" s="727">
        <v>25</v>
      </c>
      <c r="I531" s="727">
        <v>5875</v>
      </c>
      <c r="J531" s="724"/>
      <c r="K531" s="724">
        <v>235</v>
      </c>
      <c r="L531" s="727"/>
      <c r="M531" s="727"/>
      <c r="N531" s="724"/>
      <c r="O531" s="724"/>
      <c r="P531" s="727"/>
      <c r="Q531" s="727"/>
      <c r="R531" s="740"/>
      <c r="S531" s="728"/>
    </row>
    <row r="532" spans="1:19" ht="14.4" customHeight="1" thickBot="1" x14ac:dyDescent="0.35">
      <c r="A532" s="729" t="s">
        <v>4869</v>
      </c>
      <c r="B532" s="730" t="s">
        <v>624</v>
      </c>
      <c r="C532" s="730" t="s">
        <v>577</v>
      </c>
      <c r="D532" s="730" t="s">
        <v>2444</v>
      </c>
      <c r="E532" s="730" t="s">
        <v>4886</v>
      </c>
      <c r="F532" s="730" t="s">
        <v>4991</v>
      </c>
      <c r="G532" s="730" t="s">
        <v>4992</v>
      </c>
      <c r="H532" s="733">
        <v>18</v>
      </c>
      <c r="I532" s="733">
        <v>1944</v>
      </c>
      <c r="J532" s="730"/>
      <c r="K532" s="730">
        <v>108</v>
      </c>
      <c r="L532" s="733"/>
      <c r="M532" s="733"/>
      <c r="N532" s="730"/>
      <c r="O532" s="730"/>
      <c r="P532" s="733"/>
      <c r="Q532" s="733"/>
      <c r="R532" s="741"/>
      <c r="S532" s="73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6" t="s">
        <v>157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14287974</v>
      </c>
      <c r="C3" s="344">
        <f t="shared" ref="C3:R3" si="0">SUBTOTAL(9,C6:C1048576)</f>
        <v>28.497829846282837</v>
      </c>
      <c r="D3" s="344">
        <f t="shared" si="0"/>
        <v>15955342.66</v>
      </c>
      <c r="E3" s="344">
        <f t="shared" si="0"/>
        <v>22</v>
      </c>
      <c r="F3" s="344">
        <f t="shared" si="0"/>
        <v>16542711</v>
      </c>
      <c r="G3" s="347">
        <f>IF(D3&lt;&gt;0,F3/D3,"")</f>
        <v>1.0368132701701562</v>
      </c>
      <c r="H3" s="343">
        <f t="shared" si="0"/>
        <v>4168438.9700000021</v>
      </c>
      <c r="I3" s="344">
        <f t="shared" si="0"/>
        <v>0.76771373388685005</v>
      </c>
      <c r="J3" s="344">
        <f t="shared" si="0"/>
        <v>5455678.3200000077</v>
      </c>
      <c r="K3" s="344">
        <f t="shared" si="0"/>
        <v>4</v>
      </c>
      <c r="L3" s="344">
        <f t="shared" si="0"/>
        <v>5839677.1400000006</v>
      </c>
      <c r="M3" s="345">
        <f>IF(J3&lt;&gt;0,L3/J3,"")</f>
        <v>1.0703851652309282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0" t="s">
        <v>129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  <c r="N4" s="601" t="s">
        <v>125</v>
      </c>
      <c r="O4" s="602"/>
      <c r="P4" s="602"/>
      <c r="Q4" s="602"/>
      <c r="R4" s="602"/>
      <c r="S4" s="604"/>
    </row>
    <row r="5" spans="1:19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858" t="s">
        <v>2</v>
      </c>
      <c r="H5" s="819">
        <v>2015</v>
      </c>
      <c r="I5" s="820"/>
      <c r="J5" s="820">
        <v>2016</v>
      </c>
      <c r="K5" s="820"/>
      <c r="L5" s="820">
        <v>2017</v>
      </c>
      <c r="M5" s="858" t="s">
        <v>2</v>
      </c>
      <c r="N5" s="819">
        <v>2015</v>
      </c>
      <c r="O5" s="820"/>
      <c r="P5" s="820">
        <v>2016</v>
      </c>
      <c r="Q5" s="820"/>
      <c r="R5" s="820">
        <v>2017</v>
      </c>
      <c r="S5" s="858" t="s">
        <v>2</v>
      </c>
    </row>
    <row r="6" spans="1:19" ht="14.4" customHeight="1" x14ac:dyDescent="0.3">
      <c r="A6" s="813" t="s">
        <v>4995</v>
      </c>
      <c r="B6" s="840">
        <v>1294</v>
      </c>
      <c r="C6" s="799">
        <v>0.93700217233888483</v>
      </c>
      <c r="D6" s="840">
        <v>1381</v>
      </c>
      <c r="E6" s="799">
        <v>1</v>
      </c>
      <c r="F6" s="840">
        <v>1293</v>
      </c>
      <c r="G6" s="804">
        <v>0.93627805937726283</v>
      </c>
      <c r="H6" s="840"/>
      <c r="I6" s="799"/>
      <c r="J6" s="840"/>
      <c r="K6" s="799"/>
      <c r="L6" s="840"/>
      <c r="M6" s="804"/>
      <c r="N6" s="840"/>
      <c r="O6" s="799"/>
      <c r="P6" s="840"/>
      <c r="Q6" s="799"/>
      <c r="R6" s="840"/>
      <c r="S6" s="231"/>
    </row>
    <row r="7" spans="1:19" ht="14.4" customHeight="1" x14ac:dyDescent="0.3">
      <c r="A7" s="750" t="s">
        <v>4996</v>
      </c>
      <c r="B7" s="842">
        <v>8222</v>
      </c>
      <c r="C7" s="724">
        <v>1.0898250739296929</v>
      </c>
      <c r="D7" s="842">
        <v>7544.33</v>
      </c>
      <c r="E7" s="724">
        <v>1</v>
      </c>
      <c r="F7" s="842">
        <v>5991</v>
      </c>
      <c r="G7" s="740">
        <v>0.79410630234891633</v>
      </c>
      <c r="H7" s="842"/>
      <c r="I7" s="724"/>
      <c r="J7" s="842"/>
      <c r="K7" s="724"/>
      <c r="L7" s="842"/>
      <c r="M7" s="740"/>
      <c r="N7" s="842"/>
      <c r="O7" s="724"/>
      <c r="P7" s="842"/>
      <c r="Q7" s="724"/>
      <c r="R7" s="842"/>
      <c r="S7" s="763"/>
    </row>
    <row r="8" spans="1:19" ht="14.4" customHeight="1" x14ac:dyDescent="0.3">
      <c r="A8" s="750" t="s">
        <v>4997</v>
      </c>
      <c r="B8" s="842">
        <v>5395</v>
      </c>
      <c r="C8" s="724">
        <v>0.88909030982201709</v>
      </c>
      <c r="D8" s="842">
        <v>6068</v>
      </c>
      <c r="E8" s="724">
        <v>1</v>
      </c>
      <c r="F8" s="842">
        <v>4815</v>
      </c>
      <c r="G8" s="740">
        <v>0.79350692155570202</v>
      </c>
      <c r="H8" s="842"/>
      <c r="I8" s="724"/>
      <c r="J8" s="842"/>
      <c r="K8" s="724"/>
      <c r="L8" s="842"/>
      <c r="M8" s="740"/>
      <c r="N8" s="842"/>
      <c r="O8" s="724"/>
      <c r="P8" s="842"/>
      <c r="Q8" s="724"/>
      <c r="R8" s="842"/>
      <c r="S8" s="763"/>
    </row>
    <row r="9" spans="1:19" ht="14.4" customHeight="1" x14ac:dyDescent="0.3">
      <c r="A9" s="750" t="s">
        <v>2386</v>
      </c>
      <c r="B9" s="842">
        <v>14051609</v>
      </c>
      <c r="C9" s="724">
        <v>0.89548434420133538</v>
      </c>
      <c r="D9" s="842">
        <v>15691630</v>
      </c>
      <c r="E9" s="724">
        <v>1</v>
      </c>
      <c r="F9" s="842">
        <v>16302906</v>
      </c>
      <c r="G9" s="740">
        <v>1.0389555450899619</v>
      </c>
      <c r="H9" s="842">
        <v>4168438.9700000021</v>
      </c>
      <c r="I9" s="724">
        <v>0.76771373388685005</v>
      </c>
      <c r="J9" s="842">
        <v>5429678.7800000068</v>
      </c>
      <c r="K9" s="724">
        <v>1</v>
      </c>
      <c r="L9" s="842">
        <v>5839677.1400000006</v>
      </c>
      <c r="M9" s="740">
        <v>1.0755106105926939</v>
      </c>
      <c r="N9" s="842"/>
      <c r="O9" s="724"/>
      <c r="P9" s="842"/>
      <c r="Q9" s="724"/>
      <c r="R9" s="842"/>
      <c r="S9" s="763"/>
    </row>
    <row r="10" spans="1:19" ht="14.4" customHeight="1" x14ac:dyDescent="0.3">
      <c r="A10" s="750" t="s">
        <v>4998</v>
      </c>
      <c r="B10" s="842">
        <v>2317</v>
      </c>
      <c r="C10" s="724">
        <v>2.0165361183637946</v>
      </c>
      <c r="D10" s="842">
        <v>1149</v>
      </c>
      <c r="E10" s="724">
        <v>1</v>
      </c>
      <c r="F10" s="842"/>
      <c r="G10" s="740"/>
      <c r="H10" s="842"/>
      <c r="I10" s="724"/>
      <c r="J10" s="842"/>
      <c r="K10" s="724"/>
      <c r="L10" s="842"/>
      <c r="M10" s="740"/>
      <c r="N10" s="842"/>
      <c r="O10" s="724"/>
      <c r="P10" s="842"/>
      <c r="Q10" s="724"/>
      <c r="R10" s="842"/>
      <c r="S10" s="763"/>
    </row>
    <row r="11" spans="1:19" ht="14.4" customHeight="1" x14ac:dyDescent="0.3">
      <c r="A11" s="750" t="s">
        <v>4999</v>
      </c>
      <c r="B11" s="842"/>
      <c r="C11" s="724"/>
      <c r="D11" s="842"/>
      <c r="E11" s="724"/>
      <c r="F11" s="842">
        <v>252</v>
      </c>
      <c r="G11" s="740"/>
      <c r="H11" s="842"/>
      <c r="I11" s="724"/>
      <c r="J11" s="842"/>
      <c r="K11" s="724"/>
      <c r="L11" s="842"/>
      <c r="M11" s="740"/>
      <c r="N11" s="842"/>
      <c r="O11" s="724"/>
      <c r="P11" s="842"/>
      <c r="Q11" s="724"/>
      <c r="R11" s="842"/>
      <c r="S11" s="763"/>
    </row>
    <row r="12" spans="1:19" ht="14.4" customHeight="1" x14ac:dyDescent="0.3">
      <c r="A12" s="750" t="s">
        <v>5000</v>
      </c>
      <c r="B12" s="842">
        <v>19505</v>
      </c>
      <c r="C12" s="724">
        <v>0.42697342498139312</v>
      </c>
      <c r="D12" s="842">
        <v>45682</v>
      </c>
      <c r="E12" s="724">
        <v>1</v>
      </c>
      <c r="F12" s="842">
        <v>25602</v>
      </c>
      <c r="G12" s="740">
        <v>0.56043956043956045</v>
      </c>
      <c r="H12" s="842"/>
      <c r="I12" s="724"/>
      <c r="J12" s="842"/>
      <c r="K12" s="724"/>
      <c r="L12" s="842"/>
      <c r="M12" s="740"/>
      <c r="N12" s="842"/>
      <c r="O12" s="724"/>
      <c r="P12" s="842"/>
      <c r="Q12" s="724"/>
      <c r="R12" s="842"/>
      <c r="S12" s="763"/>
    </row>
    <row r="13" spans="1:19" ht="14.4" customHeight="1" x14ac:dyDescent="0.3">
      <c r="A13" s="750" t="s">
        <v>5001</v>
      </c>
      <c r="B13" s="842">
        <v>1763</v>
      </c>
      <c r="C13" s="724">
        <v>0.87930174563591024</v>
      </c>
      <c r="D13" s="842">
        <v>2005</v>
      </c>
      <c r="E13" s="724">
        <v>1</v>
      </c>
      <c r="F13" s="842">
        <v>3680</v>
      </c>
      <c r="G13" s="740">
        <v>1.8354114713216958</v>
      </c>
      <c r="H13" s="842"/>
      <c r="I13" s="724"/>
      <c r="J13" s="842"/>
      <c r="K13" s="724"/>
      <c r="L13" s="842"/>
      <c r="M13" s="740"/>
      <c r="N13" s="842"/>
      <c r="O13" s="724"/>
      <c r="P13" s="842"/>
      <c r="Q13" s="724"/>
      <c r="R13" s="842"/>
      <c r="S13" s="763"/>
    </row>
    <row r="14" spans="1:19" ht="14.4" customHeight="1" x14ac:dyDescent="0.3">
      <c r="A14" s="750" t="s">
        <v>5002</v>
      </c>
      <c r="B14" s="842">
        <v>9870</v>
      </c>
      <c r="C14" s="724">
        <v>4.915338645418327</v>
      </c>
      <c r="D14" s="842">
        <v>2008</v>
      </c>
      <c r="E14" s="724">
        <v>1</v>
      </c>
      <c r="F14" s="842">
        <v>2259</v>
      </c>
      <c r="G14" s="740">
        <v>1.125</v>
      </c>
      <c r="H14" s="842"/>
      <c r="I14" s="724"/>
      <c r="J14" s="842"/>
      <c r="K14" s="724"/>
      <c r="L14" s="842"/>
      <c r="M14" s="740"/>
      <c r="N14" s="842"/>
      <c r="O14" s="724"/>
      <c r="P14" s="842"/>
      <c r="Q14" s="724"/>
      <c r="R14" s="842"/>
      <c r="S14" s="763"/>
    </row>
    <row r="15" spans="1:19" ht="14.4" customHeight="1" x14ac:dyDescent="0.3">
      <c r="A15" s="750" t="s">
        <v>5003</v>
      </c>
      <c r="B15" s="842">
        <v>57340</v>
      </c>
      <c r="C15" s="724">
        <v>0.76916885764876319</v>
      </c>
      <c r="D15" s="842">
        <v>74548</v>
      </c>
      <c r="E15" s="724">
        <v>1</v>
      </c>
      <c r="F15" s="842">
        <v>60960</v>
      </c>
      <c r="G15" s="740">
        <v>0.81772817513548313</v>
      </c>
      <c r="H15" s="842"/>
      <c r="I15" s="724"/>
      <c r="J15" s="842"/>
      <c r="K15" s="724"/>
      <c r="L15" s="842"/>
      <c r="M15" s="740"/>
      <c r="N15" s="842"/>
      <c r="O15" s="724"/>
      <c r="P15" s="842"/>
      <c r="Q15" s="724"/>
      <c r="R15" s="842"/>
      <c r="S15" s="763"/>
    </row>
    <row r="16" spans="1:19" ht="14.4" customHeight="1" x14ac:dyDescent="0.3">
      <c r="A16" s="750" t="s">
        <v>5004</v>
      </c>
      <c r="B16" s="842">
        <v>235</v>
      </c>
      <c r="C16" s="724"/>
      <c r="D16" s="842"/>
      <c r="E16" s="724"/>
      <c r="F16" s="842"/>
      <c r="G16" s="740"/>
      <c r="H16" s="842"/>
      <c r="I16" s="724"/>
      <c r="J16" s="842"/>
      <c r="K16" s="724"/>
      <c r="L16" s="842"/>
      <c r="M16" s="740"/>
      <c r="N16" s="842"/>
      <c r="O16" s="724"/>
      <c r="P16" s="842"/>
      <c r="Q16" s="724"/>
      <c r="R16" s="842"/>
      <c r="S16" s="763"/>
    </row>
    <row r="17" spans="1:19" ht="14.4" customHeight="1" x14ac:dyDescent="0.3">
      <c r="A17" s="750" t="s">
        <v>5005</v>
      </c>
      <c r="B17" s="842">
        <v>1242</v>
      </c>
      <c r="C17" s="724">
        <v>2.4691848906560638</v>
      </c>
      <c r="D17" s="842">
        <v>503</v>
      </c>
      <c r="E17" s="724">
        <v>1</v>
      </c>
      <c r="F17" s="842">
        <v>530</v>
      </c>
      <c r="G17" s="740">
        <v>1.0536779324055665</v>
      </c>
      <c r="H17" s="842"/>
      <c r="I17" s="724"/>
      <c r="J17" s="842"/>
      <c r="K17" s="724"/>
      <c r="L17" s="842"/>
      <c r="M17" s="740"/>
      <c r="N17" s="842"/>
      <c r="O17" s="724"/>
      <c r="P17" s="842"/>
      <c r="Q17" s="724"/>
      <c r="R17" s="842"/>
      <c r="S17" s="763"/>
    </row>
    <row r="18" spans="1:19" ht="14.4" customHeight="1" x14ac:dyDescent="0.3">
      <c r="A18" s="750" t="s">
        <v>5006</v>
      </c>
      <c r="B18" s="842">
        <v>2213</v>
      </c>
      <c r="C18" s="724">
        <v>2.9350132625994694</v>
      </c>
      <c r="D18" s="842">
        <v>754</v>
      </c>
      <c r="E18" s="724">
        <v>1</v>
      </c>
      <c r="F18" s="842">
        <v>628</v>
      </c>
      <c r="G18" s="740">
        <v>0.83289124668435011</v>
      </c>
      <c r="H18" s="842"/>
      <c r="I18" s="724"/>
      <c r="J18" s="842"/>
      <c r="K18" s="724"/>
      <c r="L18" s="842"/>
      <c r="M18" s="740"/>
      <c r="N18" s="842"/>
      <c r="O18" s="724"/>
      <c r="P18" s="842"/>
      <c r="Q18" s="724"/>
      <c r="R18" s="842"/>
      <c r="S18" s="763"/>
    </row>
    <row r="19" spans="1:19" ht="14.4" customHeight="1" x14ac:dyDescent="0.3">
      <c r="A19" s="750" t="s">
        <v>5007</v>
      </c>
      <c r="B19" s="842">
        <v>4528</v>
      </c>
      <c r="C19" s="724">
        <v>1.1269288203086112</v>
      </c>
      <c r="D19" s="842">
        <v>4018</v>
      </c>
      <c r="E19" s="724">
        <v>1</v>
      </c>
      <c r="F19" s="842">
        <v>3022</v>
      </c>
      <c r="G19" s="740">
        <v>0.75211548033847686</v>
      </c>
      <c r="H19" s="842"/>
      <c r="I19" s="724"/>
      <c r="J19" s="842"/>
      <c r="K19" s="724"/>
      <c r="L19" s="842"/>
      <c r="M19" s="740"/>
      <c r="N19" s="842"/>
      <c r="O19" s="724"/>
      <c r="P19" s="842"/>
      <c r="Q19" s="724"/>
      <c r="R19" s="842"/>
      <c r="S19" s="763"/>
    </row>
    <row r="20" spans="1:19" ht="14.4" customHeight="1" x14ac:dyDescent="0.3">
      <c r="A20" s="750" t="s">
        <v>5008</v>
      </c>
      <c r="B20" s="842">
        <v>3685</v>
      </c>
      <c r="C20" s="724">
        <v>0.53866393802075718</v>
      </c>
      <c r="D20" s="842">
        <v>6841</v>
      </c>
      <c r="E20" s="724">
        <v>1</v>
      </c>
      <c r="F20" s="842">
        <v>1929</v>
      </c>
      <c r="G20" s="740">
        <v>0.28197631925157141</v>
      </c>
      <c r="H20" s="842"/>
      <c r="I20" s="724"/>
      <c r="J20" s="842">
        <v>7428.44</v>
      </c>
      <c r="K20" s="724">
        <v>1</v>
      </c>
      <c r="L20" s="842"/>
      <c r="M20" s="740"/>
      <c r="N20" s="842"/>
      <c r="O20" s="724"/>
      <c r="P20" s="842"/>
      <c r="Q20" s="724"/>
      <c r="R20" s="842"/>
      <c r="S20" s="763"/>
    </row>
    <row r="21" spans="1:19" ht="14.4" customHeight="1" x14ac:dyDescent="0.3">
      <c r="A21" s="750" t="s">
        <v>5009</v>
      </c>
      <c r="B21" s="842">
        <v>353</v>
      </c>
      <c r="C21" s="724">
        <v>0.46816976127320953</v>
      </c>
      <c r="D21" s="842">
        <v>754</v>
      </c>
      <c r="E21" s="724">
        <v>1</v>
      </c>
      <c r="F21" s="842">
        <v>126</v>
      </c>
      <c r="G21" s="740">
        <v>0.16710875331564987</v>
      </c>
      <c r="H21" s="842"/>
      <c r="I21" s="724"/>
      <c r="J21" s="842"/>
      <c r="K21" s="724"/>
      <c r="L21" s="842"/>
      <c r="M21" s="740"/>
      <c r="N21" s="842"/>
      <c r="O21" s="724"/>
      <c r="P21" s="842"/>
      <c r="Q21" s="724"/>
      <c r="R21" s="842"/>
      <c r="S21" s="763"/>
    </row>
    <row r="22" spans="1:19" ht="14.4" customHeight="1" x14ac:dyDescent="0.3">
      <c r="A22" s="750" t="s">
        <v>5010</v>
      </c>
      <c r="B22" s="842"/>
      <c r="C22" s="724"/>
      <c r="D22" s="842"/>
      <c r="E22" s="724"/>
      <c r="F22" s="842">
        <v>378</v>
      </c>
      <c r="G22" s="740"/>
      <c r="H22" s="842"/>
      <c r="I22" s="724"/>
      <c r="J22" s="842"/>
      <c r="K22" s="724"/>
      <c r="L22" s="842"/>
      <c r="M22" s="740"/>
      <c r="N22" s="842"/>
      <c r="O22" s="724"/>
      <c r="P22" s="842"/>
      <c r="Q22" s="724"/>
      <c r="R22" s="842"/>
      <c r="S22" s="763"/>
    </row>
    <row r="23" spans="1:19" ht="14.4" customHeight="1" x14ac:dyDescent="0.3">
      <c r="A23" s="750" t="s">
        <v>5011</v>
      </c>
      <c r="B23" s="842">
        <v>4966</v>
      </c>
      <c r="C23" s="724">
        <v>1.3232081001865175</v>
      </c>
      <c r="D23" s="842">
        <v>3753</v>
      </c>
      <c r="E23" s="724">
        <v>1</v>
      </c>
      <c r="F23" s="842">
        <v>1670</v>
      </c>
      <c r="G23" s="740">
        <v>0.4449773514521716</v>
      </c>
      <c r="H23" s="842"/>
      <c r="I23" s="724"/>
      <c r="J23" s="842"/>
      <c r="K23" s="724"/>
      <c r="L23" s="842"/>
      <c r="M23" s="740"/>
      <c r="N23" s="842"/>
      <c r="O23" s="724"/>
      <c r="P23" s="842"/>
      <c r="Q23" s="724"/>
      <c r="R23" s="842"/>
      <c r="S23" s="763"/>
    </row>
    <row r="24" spans="1:19" ht="14.4" customHeight="1" x14ac:dyDescent="0.3">
      <c r="A24" s="750" t="s">
        <v>5012</v>
      </c>
      <c r="B24" s="842">
        <v>3920</v>
      </c>
      <c r="C24" s="724">
        <v>0.72998137802607077</v>
      </c>
      <c r="D24" s="842">
        <v>5370</v>
      </c>
      <c r="E24" s="724">
        <v>1</v>
      </c>
      <c r="F24" s="842">
        <v>1975</v>
      </c>
      <c r="G24" s="740">
        <v>0.36778398510242083</v>
      </c>
      <c r="H24" s="842"/>
      <c r="I24" s="724"/>
      <c r="J24" s="842">
        <v>7428.44</v>
      </c>
      <c r="K24" s="724">
        <v>1</v>
      </c>
      <c r="L24" s="842"/>
      <c r="M24" s="740"/>
      <c r="N24" s="842"/>
      <c r="O24" s="724"/>
      <c r="P24" s="842"/>
      <c r="Q24" s="724"/>
      <c r="R24" s="842"/>
      <c r="S24" s="763"/>
    </row>
    <row r="25" spans="1:19" ht="14.4" customHeight="1" x14ac:dyDescent="0.3">
      <c r="A25" s="750" t="s">
        <v>5013</v>
      </c>
      <c r="B25" s="842">
        <v>235</v>
      </c>
      <c r="C25" s="724">
        <v>0.19325657894736842</v>
      </c>
      <c r="D25" s="842">
        <v>1216</v>
      </c>
      <c r="E25" s="724">
        <v>1</v>
      </c>
      <c r="F25" s="842">
        <v>1005</v>
      </c>
      <c r="G25" s="740">
        <v>0.82648026315789469</v>
      </c>
      <c r="H25" s="842"/>
      <c r="I25" s="724"/>
      <c r="J25" s="842"/>
      <c r="K25" s="724"/>
      <c r="L25" s="842"/>
      <c r="M25" s="740"/>
      <c r="N25" s="842"/>
      <c r="O25" s="724"/>
      <c r="P25" s="842"/>
      <c r="Q25" s="724"/>
      <c r="R25" s="842"/>
      <c r="S25" s="763"/>
    </row>
    <row r="26" spans="1:19" ht="14.4" customHeight="1" x14ac:dyDescent="0.3">
      <c r="A26" s="750" t="s">
        <v>5014</v>
      </c>
      <c r="B26" s="842">
        <v>1176</v>
      </c>
      <c r="C26" s="724">
        <v>0.70377019748653502</v>
      </c>
      <c r="D26" s="842">
        <v>1671</v>
      </c>
      <c r="E26" s="724">
        <v>1</v>
      </c>
      <c r="F26" s="842">
        <v>1296</v>
      </c>
      <c r="G26" s="740">
        <v>0.77558348294434465</v>
      </c>
      <c r="H26" s="842"/>
      <c r="I26" s="724"/>
      <c r="J26" s="842"/>
      <c r="K26" s="724"/>
      <c r="L26" s="842"/>
      <c r="M26" s="740"/>
      <c r="N26" s="842"/>
      <c r="O26" s="724"/>
      <c r="P26" s="842"/>
      <c r="Q26" s="724"/>
      <c r="R26" s="842"/>
      <c r="S26" s="763"/>
    </row>
    <row r="27" spans="1:19" ht="14.4" customHeight="1" x14ac:dyDescent="0.3">
      <c r="A27" s="750" t="s">
        <v>5015</v>
      </c>
      <c r="B27" s="842">
        <v>2683</v>
      </c>
      <c r="C27" s="724">
        <v>1.745608327911516</v>
      </c>
      <c r="D27" s="842">
        <v>1537</v>
      </c>
      <c r="E27" s="724">
        <v>1</v>
      </c>
      <c r="F27" s="842">
        <v>74</v>
      </c>
      <c r="G27" s="740">
        <v>4.8145738451528954E-2</v>
      </c>
      <c r="H27" s="842"/>
      <c r="I27" s="724"/>
      <c r="J27" s="842"/>
      <c r="K27" s="724"/>
      <c r="L27" s="842"/>
      <c r="M27" s="740"/>
      <c r="N27" s="842"/>
      <c r="O27" s="724"/>
      <c r="P27" s="842"/>
      <c r="Q27" s="724"/>
      <c r="R27" s="842"/>
      <c r="S27" s="763"/>
    </row>
    <row r="28" spans="1:19" ht="14.4" customHeight="1" x14ac:dyDescent="0.3">
      <c r="A28" s="750" t="s">
        <v>5016</v>
      </c>
      <c r="B28" s="842">
        <v>5065</v>
      </c>
      <c r="C28" s="724">
        <v>0.94349639459571233</v>
      </c>
      <c r="D28" s="842">
        <v>5368.33</v>
      </c>
      <c r="E28" s="724">
        <v>1</v>
      </c>
      <c r="F28" s="842">
        <v>4212</v>
      </c>
      <c r="G28" s="740">
        <v>0.7846015427516565</v>
      </c>
      <c r="H28" s="842"/>
      <c r="I28" s="724"/>
      <c r="J28" s="842"/>
      <c r="K28" s="724"/>
      <c r="L28" s="842"/>
      <c r="M28" s="740"/>
      <c r="N28" s="842"/>
      <c r="O28" s="724"/>
      <c r="P28" s="842"/>
      <c r="Q28" s="724"/>
      <c r="R28" s="842"/>
      <c r="S28" s="763"/>
    </row>
    <row r="29" spans="1:19" ht="14.4" customHeight="1" x14ac:dyDescent="0.3">
      <c r="A29" s="750" t="s">
        <v>5017</v>
      </c>
      <c r="B29" s="842">
        <v>353</v>
      </c>
      <c r="C29" s="724">
        <v>1.406374501992032</v>
      </c>
      <c r="D29" s="842">
        <v>251</v>
      </c>
      <c r="E29" s="724">
        <v>1</v>
      </c>
      <c r="F29" s="842">
        <v>7098</v>
      </c>
      <c r="G29" s="740">
        <v>28.278884462151396</v>
      </c>
      <c r="H29" s="842"/>
      <c r="I29" s="724"/>
      <c r="J29" s="842"/>
      <c r="K29" s="724"/>
      <c r="L29" s="842"/>
      <c r="M29" s="740"/>
      <c r="N29" s="842"/>
      <c r="O29" s="724"/>
      <c r="P29" s="842"/>
      <c r="Q29" s="724"/>
      <c r="R29" s="842"/>
      <c r="S29" s="763"/>
    </row>
    <row r="30" spans="1:19" ht="14.4" customHeight="1" thickBot="1" x14ac:dyDescent="0.35">
      <c r="A30" s="846" t="s">
        <v>5018</v>
      </c>
      <c r="B30" s="844">
        <v>100005</v>
      </c>
      <c r="C30" s="730">
        <v>1.0954530019388549</v>
      </c>
      <c r="D30" s="844">
        <v>91291</v>
      </c>
      <c r="E30" s="730">
        <v>1</v>
      </c>
      <c r="F30" s="844">
        <v>111010</v>
      </c>
      <c r="G30" s="741">
        <v>1.216001577373454</v>
      </c>
      <c r="H30" s="844"/>
      <c r="I30" s="730"/>
      <c r="J30" s="844">
        <v>11142.66</v>
      </c>
      <c r="K30" s="730">
        <v>1</v>
      </c>
      <c r="L30" s="844"/>
      <c r="M30" s="741"/>
      <c r="N30" s="844"/>
      <c r="O30" s="730"/>
      <c r="P30" s="844"/>
      <c r="Q30" s="730"/>
      <c r="R30" s="844"/>
      <c r="S30" s="7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5900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14606.59</v>
      </c>
      <c r="G3" s="208">
        <f t="shared" si="0"/>
        <v>18456412.970000003</v>
      </c>
      <c r="H3" s="208"/>
      <c r="I3" s="208"/>
      <c r="J3" s="208">
        <f t="shared" si="0"/>
        <v>15925.219999999998</v>
      </c>
      <c r="K3" s="208">
        <f t="shared" si="0"/>
        <v>21411020.98</v>
      </c>
      <c r="L3" s="208"/>
      <c r="M3" s="208"/>
      <c r="N3" s="208">
        <f t="shared" si="0"/>
        <v>16027.899999999994</v>
      </c>
      <c r="O3" s="208">
        <f t="shared" si="0"/>
        <v>22382388.140000012</v>
      </c>
      <c r="P3" s="79">
        <f>IF(K3=0,0,O3/K3)</f>
        <v>1.045367624500829</v>
      </c>
      <c r="Q3" s="209">
        <f>IF(N3=0,0,O3/N3)</f>
        <v>1396.4641743459854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121</v>
      </c>
      <c r="E4" s="610" t="s">
        <v>81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5019</v>
      </c>
      <c r="B6" s="799" t="s">
        <v>4870</v>
      </c>
      <c r="C6" s="799" t="s">
        <v>4886</v>
      </c>
      <c r="D6" s="799" t="s">
        <v>4893</v>
      </c>
      <c r="E6" s="799" t="s">
        <v>4894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04"/>
      <c r="Q6" s="812">
        <v>37</v>
      </c>
    </row>
    <row r="7" spans="1:17" ht="14.4" customHeight="1" x14ac:dyDescent="0.3">
      <c r="A7" s="723" t="s">
        <v>5019</v>
      </c>
      <c r="B7" s="724" t="s">
        <v>4870</v>
      </c>
      <c r="C7" s="724" t="s">
        <v>4886</v>
      </c>
      <c r="D7" s="724" t="s">
        <v>4913</v>
      </c>
      <c r="E7" s="724" t="s">
        <v>4914</v>
      </c>
      <c r="F7" s="727">
        <v>4</v>
      </c>
      <c r="G7" s="727">
        <v>940</v>
      </c>
      <c r="H7" s="727">
        <v>0.74900398406374502</v>
      </c>
      <c r="I7" s="727">
        <v>235</v>
      </c>
      <c r="J7" s="727">
        <v>5</v>
      </c>
      <c r="K7" s="727">
        <v>1255</v>
      </c>
      <c r="L7" s="727">
        <v>1</v>
      </c>
      <c r="M7" s="727">
        <v>251</v>
      </c>
      <c r="N7" s="727">
        <v>4</v>
      </c>
      <c r="O7" s="727">
        <v>1004</v>
      </c>
      <c r="P7" s="740">
        <v>0.8</v>
      </c>
      <c r="Q7" s="728">
        <v>251</v>
      </c>
    </row>
    <row r="8" spans="1:17" ht="14.4" customHeight="1" x14ac:dyDescent="0.3">
      <c r="A8" s="723" t="s">
        <v>5019</v>
      </c>
      <c r="B8" s="724" t="s">
        <v>4870</v>
      </c>
      <c r="C8" s="724" t="s">
        <v>4886</v>
      </c>
      <c r="D8" s="724" t="s">
        <v>4915</v>
      </c>
      <c r="E8" s="724" t="s">
        <v>4916</v>
      </c>
      <c r="F8" s="727">
        <v>3</v>
      </c>
      <c r="G8" s="727">
        <v>354</v>
      </c>
      <c r="H8" s="727">
        <v>2.8095238095238093</v>
      </c>
      <c r="I8" s="727">
        <v>118</v>
      </c>
      <c r="J8" s="727">
        <v>1</v>
      </c>
      <c r="K8" s="727">
        <v>126</v>
      </c>
      <c r="L8" s="727">
        <v>1</v>
      </c>
      <c r="M8" s="727">
        <v>126</v>
      </c>
      <c r="N8" s="727">
        <v>2</v>
      </c>
      <c r="O8" s="727">
        <v>252</v>
      </c>
      <c r="P8" s="740">
        <v>2</v>
      </c>
      <c r="Q8" s="728">
        <v>126</v>
      </c>
    </row>
    <row r="9" spans="1:17" ht="14.4" customHeight="1" x14ac:dyDescent="0.3">
      <c r="A9" s="723" t="s">
        <v>5020</v>
      </c>
      <c r="B9" s="724" t="s">
        <v>4870</v>
      </c>
      <c r="C9" s="724" t="s">
        <v>4886</v>
      </c>
      <c r="D9" s="724" t="s">
        <v>4893</v>
      </c>
      <c r="E9" s="724" t="s">
        <v>4894</v>
      </c>
      <c r="F9" s="727">
        <v>3</v>
      </c>
      <c r="G9" s="727">
        <v>105</v>
      </c>
      <c r="H9" s="727"/>
      <c r="I9" s="727">
        <v>35</v>
      </c>
      <c r="J9" s="727"/>
      <c r="K9" s="727"/>
      <c r="L9" s="727"/>
      <c r="M9" s="727"/>
      <c r="N9" s="727">
        <v>1</v>
      </c>
      <c r="O9" s="727">
        <v>37</v>
      </c>
      <c r="P9" s="740"/>
      <c r="Q9" s="728">
        <v>37</v>
      </c>
    </row>
    <row r="10" spans="1:17" ht="14.4" customHeight="1" x14ac:dyDescent="0.3">
      <c r="A10" s="723" t="s">
        <v>5020</v>
      </c>
      <c r="B10" s="724" t="s">
        <v>4870</v>
      </c>
      <c r="C10" s="724" t="s">
        <v>4886</v>
      </c>
      <c r="D10" s="724" t="s">
        <v>4913</v>
      </c>
      <c r="E10" s="724" t="s">
        <v>4914</v>
      </c>
      <c r="F10" s="727">
        <v>21</v>
      </c>
      <c r="G10" s="727">
        <v>4935</v>
      </c>
      <c r="H10" s="727">
        <v>1.2288346613545817</v>
      </c>
      <c r="I10" s="727">
        <v>235</v>
      </c>
      <c r="J10" s="727">
        <v>16</v>
      </c>
      <c r="K10" s="727">
        <v>4016</v>
      </c>
      <c r="L10" s="727">
        <v>1</v>
      </c>
      <c r="M10" s="727">
        <v>251</v>
      </c>
      <c r="N10" s="727">
        <v>14</v>
      </c>
      <c r="O10" s="727">
        <v>3514</v>
      </c>
      <c r="P10" s="740">
        <v>0.875</v>
      </c>
      <c r="Q10" s="728">
        <v>251</v>
      </c>
    </row>
    <row r="11" spans="1:17" ht="14.4" customHeight="1" x14ac:dyDescent="0.3">
      <c r="A11" s="723" t="s">
        <v>5020</v>
      </c>
      <c r="B11" s="724" t="s">
        <v>4870</v>
      </c>
      <c r="C11" s="724" t="s">
        <v>4886</v>
      </c>
      <c r="D11" s="724" t="s">
        <v>4915</v>
      </c>
      <c r="E11" s="724" t="s">
        <v>4916</v>
      </c>
      <c r="F11" s="727">
        <v>26</v>
      </c>
      <c r="G11" s="727">
        <v>3068</v>
      </c>
      <c r="H11" s="727">
        <v>1.5218253968253967</v>
      </c>
      <c r="I11" s="727">
        <v>118</v>
      </c>
      <c r="J11" s="727">
        <v>16</v>
      </c>
      <c r="K11" s="727">
        <v>2016</v>
      </c>
      <c r="L11" s="727">
        <v>1</v>
      </c>
      <c r="M11" s="727">
        <v>126</v>
      </c>
      <c r="N11" s="727">
        <v>18</v>
      </c>
      <c r="O11" s="727">
        <v>2268</v>
      </c>
      <c r="P11" s="740">
        <v>1.125</v>
      </c>
      <c r="Q11" s="728">
        <v>126</v>
      </c>
    </row>
    <row r="12" spans="1:17" ht="14.4" customHeight="1" x14ac:dyDescent="0.3">
      <c r="A12" s="723" t="s">
        <v>5020</v>
      </c>
      <c r="B12" s="724" t="s">
        <v>4870</v>
      </c>
      <c r="C12" s="724" t="s">
        <v>4886</v>
      </c>
      <c r="D12" s="724" t="s">
        <v>4925</v>
      </c>
      <c r="E12" s="724" t="s">
        <v>4926</v>
      </c>
      <c r="F12" s="727"/>
      <c r="G12" s="727"/>
      <c r="H12" s="727"/>
      <c r="I12" s="727"/>
      <c r="J12" s="727">
        <v>1</v>
      </c>
      <c r="K12" s="727">
        <v>1027</v>
      </c>
      <c r="L12" s="727">
        <v>1</v>
      </c>
      <c r="M12" s="727">
        <v>1027</v>
      </c>
      <c r="N12" s="727"/>
      <c r="O12" s="727"/>
      <c r="P12" s="740"/>
      <c r="Q12" s="728"/>
    </row>
    <row r="13" spans="1:17" ht="14.4" customHeight="1" x14ac:dyDescent="0.3">
      <c r="A13" s="723" t="s">
        <v>5020</v>
      </c>
      <c r="B13" s="724" t="s">
        <v>4870</v>
      </c>
      <c r="C13" s="724" t="s">
        <v>4886</v>
      </c>
      <c r="D13" s="724" t="s">
        <v>4927</v>
      </c>
      <c r="E13" s="724" t="s">
        <v>4928</v>
      </c>
      <c r="F13" s="727">
        <v>11</v>
      </c>
      <c r="G13" s="727">
        <v>0</v>
      </c>
      <c r="H13" s="727">
        <v>0</v>
      </c>
      <c r="I13" s="727">
        <v>0</v>
      </c>
      <c r="J13" s="727">
        <v>1</v>
      </c>
      <c r="K13" s="727">
        <v>33.33</v>
      </c>
      <c r="L13" s="727">
        <v>1</v>
      </c>
      <c r="M13" s="727">
        <v>33.33</v>
      </c>
      <c r="N13" s="727"/>
      <c r="O13" s="727"/>
      <c r="P13" s="740"/>
      <c r="Q13" s="728"/>
    </row>
    <row r="14" spans="1:17" ht="14.4" customHeight="1" x14ac:dyDescent="0.3">
      <c r="A14" s="723" t="s">
        <v>5020</v>
      </c>
      <c r="B14" s="724" t="s">
        <v>4870</v>
      </c>
      <c r="C14" s="724" t="s">
        <v>4886</v>
      </c>
      <c r="D14" s="724" t="s">
        <v>4931</v>
      </c>
      <c r="E14" s="724" t="s">
        <v>4932</v>
      </c>
      <c r="F14" s="727"/>
      <c r="G14" s="727"/>
      <c r="H14" s="727"/>
      <c r="I14" s="727"/>
      <c r="J14" s="727"/>
      <c r="K14" s="727"/>
      <c r="L14" s="727"/>
      <c r="M14" s="727"/>
      <c r="N14" s="727">
        <v>1</v>
      </c>
      <c r="O14" s="727">
        <v>172</v>
      </c>
      <c r="P14" s="740"/>
      <c r="Q14" s="728">
        <v>172</v>
      </c>
    </row>
    <row r="15" spans="1:17" ht="14.4" customHeight="1" x14ac:dyDescent="0.3">
      <c r="A15" s="723" t="s">
        <v>5020</v>
      </c>
      <c r="B15" s="724" t="s">
        <v>4870</v>
      </c>
      <c r="C15" s="724" t="s">
        <v>4886</v>
      </c>
      <c r="D15" s="724" t="s">
        <v>4935</v>
      </c>
      <c r="E15" s="724" t="s">
        <v>4936</v>
      </c>
      <c r="F15" s="727"/>
      <c r="G15" s="727"/>
      <c r="H15" s="727"/>
      <c r="I15" s="727"/>
      <c r="J15" s="727">
        <v>1</v>
      </c>
      <c r="K15" s="727">
        <v>86</v>
      </c>
      <c r="L15" s="727">
        <v>1</v>
      </c>
      <c r="M15" s="727">
        <v>86</v>
      </c>
      <c r="N15" s="727"/>
      <c r="O15" s="727"/>
      <c r="P15" s="740"/>
      <c r="Q15" s="728"/>
    </row>
    <row r="16" spans="1:17" ht="14.4" customHeight="1" x14ac:dyDescent="0.3">
      <c r="A16" s="723" t="s">
        <v>5020</v>
      </c>
      <c r="B16" s="724" t="s">
        <v>4870</v>
      </c>
      <c r="C16" s="724" t="s">
        <v>4886</v>
      </c>
      <c r="D16" s="724" t="s">
        <v>4953</v>
      </c>
      <c r="E16" s="724" t="s">
        <v>4954</v>
      </c>
      <c r="F16" s="727">
        <v>1</v>
      </c>
      <c r="G16" s="727">
        <v>114</v>
      </c>
      <c r="H16" s="727">
        <v>0.31147540983606559</v>
      </c>
      <c r="I16" s="727">
        <v>114</v>
      </c>
      <c r="J16" s="727">
        <v>3</v>
      </c>
      <c r="K16" s="727">
        <v>366</v>
      </c>
      <c r="L16" s="727">
        <v>1</v>
      </c>
      <c r="M16" s="727">
        <v>122</v>
      </c>
      <c r="N16" s="727"/>
      <c r="O16" s="727"/>
      <c r="P16" s="740"/>
      <c r="Q16" s="728"/>
    </row>
    <row r="17" spans="1:17" ht="14.4" customHeight="1" x14ac:dyDescent="0.3">
      <c r="A17" s="723" t="s">
        <v>5021</v>
      </c>
      <c r="B17" s="724" t="s">
        <v>4870</v>
      </c>
      <c r="C17" s="724" t="s">
        <v>4886</v>
      </c>
      <c r="D17" s="724" t="s">
        <v>4893</v>
      </c>
      <c r="E17" s="724" t="s">
        <v>4894</v>
      </c>
      <c r="F17" s="727">
        <v>2</v>
      </c>
      <c r="G17" s="727">
        <v>70</v>
      </c>
      <c r="H17" s="727"/>
      <c r="I17" s="727">
        <v>35</v>
      </c>
      <c r="J17" s="727"/>
      <c r="K17" s="727"/>
      <c r="L17" s="727"/>
      <c r="M17" s="727"/>
      <c r="N17" s="727">
        <v>1</v>
      </c>
      <c r="O17" s="727">
        <v>37</v>
      </c>
      <c r="P17" s="740"/>
      <c r="Q17" s="728">
        <v>37</v>
      </c>
    </row>
    <row r="18" spans="1:17" ht="14.4" customHeight="1" x14ac:dyDescent="0.3">
      <c r="A18" s="723" t="s">
        <v>5021</v>
      </c>
      <c r="B18" s="724" t="s">
        <v>4870</v>
      </c>
      <c r="C18" s="724" t="s">
        <v>4886</v>
      </c>
      <c r="D18" s="724" t="s">
        <v>4913</v>
      </c>
      <c r="E18" s="724" t="s">
        <v>4914</v>
      </c>
      <c r="F18" s="727">
        <v>6</v>
      </c>
      <c r="G18" s="727">
        <v>1410</v>
      </c>
      <c r="H18" s="727">
        <v>0.62416998671978752</v>
      </c>
      <c r="I18" s="727">
        <v>235</v>
      </c>
      <c r="J18" s="727">
        <v>9</v>
      </c>
      <c r="K18" s="727">
        <v>2259</v>
      </c>
      <c r="L18" s="727">
        <v>1</v>
      </c>
      <c r="M18" s="727">
        <v>251</v>
      </c>
      <c r="N18" s="727">
        <v>8</v>
      </c>
      <c r="O18" s="727">
        <v>2008</v>
      </c>
      <c r="P18" s="740">
        <v>0.88888888888888884</v>
      </c>
      <c r="Q18" s="728">
        <v>251</v>
      </c>
    </row>
    <row r="19" spans="1:17" ht="14.4" customHeight="1" x14ac:dyDescent="0.3">
      <c r="A19" s="723" t="s">
        <v>5021</v>
      </c>
      <c r="B19" s="724" t="s">
        <v>4870</v>
      </c>
      <c r="C19" s="724" t="s">
        <v>4886</v>
      </c>
      <c r="D19" s="724" t="s">
        <v>4915</v>
      </c>
      <c r="E19" s="724" t="s">
        <v>4916</v>
      </c>
      <c r="F19" s="727">
        <v>7</v>
      </c>
      <c r="G19" s="727">
        <v>826</v>
      </c>
      <c r="H19" s="727">
        <v>0.65555555555555556</v>
      </c>
      <c r="I19" s="727">
        <v>118</v>
      </c>
      <c r="J19" s="727">
        <v>10</v>
      </c>
      <c r="K19" s="727">
        <v>1260</v>
      </c>
      <c r="L19" s="727">
        <v>1</v>
      </c>
      <c r="M19" s="727">
        <v>126</v>
      </c>
      <c r="N19" s="727">
        <v>10</v>
      </c>
      <c r="O19" s="727">
        <v>1260</v>
      </c>
      <c r="P19" s="740">
        <v>1</v>
      </c>
      <c r="Q19" s="728">
        <v>126</v>
      </c>
    </row>
    <row r="20" spans="1:17" ht="14.4" customHeight="1" x14ac:dyDescent="0.3">
      <c r="A20" s="723" t="s">
        <v>5021</v>
      </c>
      <c r="B20" s="724" t="s">
        <v>4870</v>
      </c>
      <c r="C20" s="724" t="s">
        <v>4886</v>
      </c>
      <c r="D20" s="724" t="s">
        <v>4927</v>
      </c>
      <c r="E20" s="724" t="s">
        <v>4928</v>
      </c>
      <c r="F20" s="727">
        <v>4</v>
      </c>
      <c r="G20" s="727">
        <v>0</v>
      </c>
      <c r="H20" s="727"/>
      <c r="I20" s="727">
        <v>0</v>
      </c>
      <c r="J20" s="727"/>
      <c r="K20" s="727"/>
      <c r="L20" s="727"/>
      <c r="M20" s="727"/>
      <c r="N20" s="727"/>
      <c r="O20" s="727"/>
      <c r="P20" s="740"/>
      <c r="Q20" s="728"/>
    </row>
    <row r="21" spans="1:17" ht="14.4" customHeight="1" x14ac:dyDescent="0.3">
      <c r="A21" s="723" t="s">
        <v>5021</v>
      </c>
      <c r="B21" s="724" t="s">
        <v>4870</v>
      </c>
      <c r="C21" s="724" t="s">
        <v>4886</v>
      </c>
      <c r="D21" s="724" t="s">
        <v>4935</v>
      </c>
      <c r="E21" s="724" t="s">
        <v>4936</v>
      </c>
      <c r="F21" s="727">
        <v>2</v>
      </c>
      <c r="G21" s="727">
        <v>164</v>
      </c>
      <c r="H21" s="727">
        <v>0.95348837209302328</v>
      </c>
      <c r="I21" s="727">
        <v>82</v>
      </c>
      <c r="J21" s="727">
        <v>2</v>
      </c>
      <c r="K21" s="727">
        <v>172</v>
      </c>
      <c r="L21" s="727">
        <v>1</v>
      </c>
      <c r="M21" s="727">
        <v>86</v>
      </c>
      <c r="N21" s="727">
        <v>1</v>
      </c>
      <c r="O21" s="727">
        <v>86</v>
      </c>
      <c r="P21" s="740">
        <v>0.5</v>
      </c>
      <c r="Q21" s="728">
        <v>86</v>
      </c>
    </row>
    <row r="22" spans="1:17" ht="14.4" customHeight="1" x14ac:dyDescent="0.3">
      <c r="A22" s="723" t="s">
        <v>5021</v>
      </c>
      <c r="B22" s="724" t="s">
        <v>4870</v>
      </c>
      <c r="C22" s="724" t="s">
        <v>4886</v>
      </c>
      <c r="D22" s="724" t="s">
        <v>4949</v>
      </c>
      <c r="E22" s="724" t="s">
        <v>4950</v>
      </c>
      <c r="F22" s="727">
        <v>1</v>
      </c>
      <c r="G22" s="727">
        <v>349</v>
      </c>
      <c r="H22" s="727"/>
      <c r="I22" s="727">
        <v>349</v>
      </c>
      <c r="J22" s="727"/>
      <c r="K22" s="727"/>
      <c r="L22" s="727"/>
      <c r="M22" s="727"/>
      <c r="N22" s="727"/>
      <c r="O22" s="727"/>
      <c r="P22" s="740"/>
      <c r="Q22" s="728"/>
    </row>
    <row r="23" spans="1:17" ht="14.4" customHeight="1" x14ac:dyDescent="0.3">
      <c r="A23" s="723" t="s">
        <v>5021</v>
      </c>
      <c r="B23" s="724" t="s">
        <v>4870</v>
      </c>
      <c r="C23" s="724" t="s">
        <v>4886</v>
      </c>
      <c r="D23" s="724" t="s">
        <v>4953</v>
      </c>
      <c r="E23" s="724" t="s">
        <v>4954</v>
      </c>
      <c r="F23" s="727"/>
      <c r="G23" s="727"/>
      <c r="H23" s="727"/>
      <c r="I23" s="727"/>
      <c r="J23" s="727">
        <v>1</v>
      </c>
      <c r="K23" s="727">
        <v>122</v>
      </c>
      <c r="L23" s="727">
        <v>1</v>
      </c>
      <c r="M23" s="727">
        <v>122</v>
      </c>
      <c r="N23" s="727">
        <v>1</v>
      </c>
      <c r="O23" s="727">
        <v>116</v>
      </c>
      <c r="P23" s="740">
        <v>0.95081967213114749</v>
      </c>
      <c r="Q23" s="728">
        <v>116</v>
      </c>
    </row>
    <row r="24" spans="1:17" ht="14.4" customHeight="1" x14ac:dyDescent="0.3">
      <c r="A24" s="723" t="s">
        <v>5021</v>
      </c>
      <c r="B24" s="724" t="s">
        <v>4870</v>
      </c>
      <c r="C24" s="724" t="s">
        <v>4886</v>
      </c>
      <c r="D24" s="724" t="s">
        <v>4961</v>
      </c>
      <c r="E24" s="724" t="s">
        <v>4962</v>
      </c>
      <c r="F24" s="727">
        <v>2</v>
      </c>
      <c r="G24" s="727">
        <v>2576</v>
      </c>
      <c r="H24" s="727">
        <v>1.9709257842387147</v>
      </c>
      <c r="I24" s="727">
        <v>1288</v>
      </c>
      <c r="J24" s="727">
        <v>1</v>
      </c>
      <c r="K24" s="727">
        <v>1307</v>
      </c>
      <c r="L24" s="727">
        <v>1</v>
      </c>
      <c r="M24" s="727">
        <v>1307</v>
      </c>
      <c r="N24" s="727">
        <v>1</v>
      </c>
      <c r="O24" s="727">
        <v>1308</v>
      </c>
      <c r="P24" s="740">
        <v>1.0007651109410864</v>
      </c>
      <c r="Q24" s="728">
        <v>1308</v>
      </c>
    </row>
    <row r="25" spans="1:17" ht="14.4" customHeight="1" x14ac:dyDescent="0.3">
      <c r="A25" s="723" t="s">
        <v>5021</v>
      </c>
      <c r="B25" s="724" t="s">
        <v>4870</v>
      </c>
      <c r="C25" s="724" t="s">
        <v>4886</v>
      </c>
      <c r="D25" s="724" t="s">
        <v>4969</v>
      </c>
      <c r="E25" s="724" t="s">
        <v>4970</v>
      </c>
      <c r="F25" s="727"/>
      <c r="G25" s="727"/>
      <c r="H25" s="727"/>
      <c r="I25" s="727"/>
      <c r="J25" s="727">
        <v>1</v>
      </c>
      <c r="K25" s="727">
        <v>948</v>
      </c>
      <c r="L25" s="727">
        <v>1</v>
      </c>
      <c r="M25" s="727">
        <v>948</v>
      </c>
      <c r="N25" s="727"/>
      <c r="O25" s="727"/>
      <c r="P25" s="740"/>
      <c r="Q25" s="728"/>
    </row>
    <row r="26" spans="1:17" ht="14.4" customHeight="1" x14ac:dyDescent="0.3">
      <c r="A26" s="723" t="s">
        <v>561</v>
      </c>
      <c r="B26" s="724" t="s">
        <v>4870</v>
      </c>
      <c r="C26" s="724" t="s">
        <v>4883</v>
      </c>
      <c r="D26" s="724" t="s">
        <v>4884</v>
      </c>
      <c r="E26" s="724" t="s">
        <v>4885</v>
      </c>
      <c r="F26" s="727">
        <v>2</v>
      </c>
      <c r="G26" s="727">
        <v>325.60000000000002</v>
      </c>
      <c r="H26" s="727"/>
      <c r="I26" s="727">
        <v>162.80000000000001</v>
      </c>
      <c r="J26" s="727"/>
      <c r="K26" s="727"/>
      <c r="L26" s="727"/>
      <c r="M26" s="727"/>
      <c r="N26" s="727">
        <v>1</v>
      </c>
      <c r="O26" s="727">
        <v>162.80000000000001</v>
      </c>
      <c r="P26" s="740"/>
      <c r="Q26" s="728">
        <v>162.80000000000001</v>
      </c>
    </row>
    <row r="27" spans="1:17" ht="14.4" customHeight="1" x14ac:dyDescent="0.3">
      <c r="A27" s="723" t="s">
        <v>561</v>
      </c>
      <c r="B27" s="724" t="s">
        <v>4870</v>
      </c>
      <c r="C27" s="724" t="s">
        <v>4883</v>
      </c>
      <c r="D27" s="724" t="s">
        <v>5022</v>
      </c>
      <c r="E27" s="724" t="s">
        <v>5023</v>
      </c>
      <c r="F27" s="727"/>
      <c r="G27" s="727"/>
      <c r="H27" s="727"/>
      <c r="I27" s="727"/>
      <c r="J27" s="727"/>
      <c r="K27" s="727"/>
      <c r="L27" s="727"/>
      <c r="M27" s="727"/>
      <c r="N27" s="727">
        <v>1</v>
      </c>
      <c r="O27" s="727">
        <v>1406.35</v>
      </c>
      <c r="P27" s="740"/>
      <c r="Q27" s="728">
        <v>1406.35</v>
      </c>
    </row>
    <row r="28" spans="1:17" ht="14.4" customHeight="1" x14ac:dyDescent="0.3">
      <c r="A28" s="723" t="s">
        <v>561</v>
      </c>
      <c r="B28" s="724" t="s">
        <v>4870</v>
      </c>
      <c r="C28" s="724" t="s">
        <v>4883</v>
      </c>
      <c r="D28" s="724" t="s">
        <v>5024</v>
      </c>
      <c r="E28" s="724" t="s">
        <v>5025</v>
      </c>
      <c r="F28" s="727"/>
      <c r="G28" s="727"/>
      <c r="H28" s="727"/>
      <c r="I28" s="727"/>
      <c r="J28" s="727"/>
      <c r="K28" s="727"/>
      <c r="L28" s="727"/>
      <c r="M28" s="727"/>
      <c r="N28" s="727">
        <v>1</v>
      </c>
      <c r="O28" s="727">
        <v>1130.57</v>
      </c>
      <c r="P28" s="740"/>
      <c r="Q28" s="728">
        <v>1130.57</v>
      </c>
    </row>
    <row r="29" spans="1:17" ht="14.4" customHeight="1" x14ac:dyDescent="0.3">
      <c r="A29" s="723" t="s">
        <v>561</v>
      </c>
      <c r="B29" s="724" t="s">
        <v>4870</v>
      </c>
      <c r="C29" s="724" t="s">
        <v>4883</v>
      </c>
      <c r="D29" s="724" t="s">
        <v>5026</v>
      </c>
      <c r="E29" s="724" t="s">
        <v>5027</v>
      </c>
      <c r="F29" s="727"/>
      <c r="G29" s="727"/>
      <c r="H29" s="727"/>
      <c r="I29" s="727"/>
      <c r="J29" s="727"/>
      <c r="K29" s="727"/>
      <c r="L29" s="727"/>
      <c r="M29" s="727"/>
      <c r="N29" s="727">
        <v>1</v>
      </c>
      <c r="O29" s="727">
        <v>261.79000000000002</v>
      </c>
      <c r="P29" s="740"/>
      <c r="Q29" s="728">
        <v>261.79000000000002</v>
      </c>
    </row>
    <row r="30" spans="1:17" ht="14.4" customHeight="1" x14ac:dyDescent="0.3">
      <c r="A30" s="723" t="s">
        <v>561</v>
      </c>
      <c r="B30" s="724" t="s">
        <v>4870</v>
      </c>
      <c r="C30" s="724" t="s">
        <v>4886</v>
      </c>
      <c r="D30" s="724" t="s">
        <v>4893</v>
      </c>
      <c r="E30" s="724" t="s">
        <v>4894</v>
      </c>
      <c r="F30" s="727">
        <v>2</v>
      </c>
      <c r="G30" s="727">
        <v>70</v>
      </c>
      <c r="H30" s="727">
        <v>0.171990171990172</v>
      </c>
      <c r="I30" s="727">
        <v>35</v>
      </c>
      <c r="J30" s="727">
        <v>11</v>
      </c>
      <c r="K30" s="727">
        <v>407</v>
      </c>
      <c r="L30" s="727">
        <v>1</v>
      </c>
      <c r="M30" s="727">
        <v>37</v>
      </c>
      <c r="N30" s="727">
        <v>8</v>
      </c>
      <c r="O30" s="727">
        <v>296</v>
      </c>
      <c r="P30" s="740">
        <v>0.72727272727272729</v>
      </c>
      <c r="Q30" s="728">
        <v>37</v>
      </c>
    </row>
    <row r="31" spans="1:17" ht="14.4" customHeight="1" x14ac:dyDescent="0.3">
      <c r="A31" s="723" t="s">
        <v>561</v>
      </c>
      <c r="B31" s="724" t="s">
        <v>4870</v>
      </c>
      <c r="C31" s="724" t="s">
        <v>4886</v>
      </c>
      <c r="D31" s="724" t="s">
        <v>4897</v>
      </c>
      <c r="E31" s="724" t="s">
        <v>4898</v>
      </c>
      <c r="F31" s="727">
        <v>108</v>
      </c>
      <c r="G31" s="727">
        <v>540</v>
      </c>
      <c r="H31" s="727">
        <v>0.92307692307692313</v>
      </c>
      <c r="I31" s="727">
        <v>5</v>
      </c>
      <c r="J31" s="727">
        <v>117</v>
      </c>
      <c r="K31" s="727">
        <v>585</v>
      </c>
      <c r="L31" s="727">
        <v>1</v>
      </c>
      <c r="M31" s="727">
        <v>5</v>
      </c>
      <c r="N31" s="727">
        <v>133</v>
      </c>
      <c r="O31" s="727">
        <v>665</v>
      </c>
      <c r="P31" s="740">
        <v>1.1367521367521367</v>
      </c>
      <c r="Q31" s="728">
        <v>5</v>
      </c>
    </row>
    <row r="32" spans="1:17" ht="14.4" customHeight="1" x14ac:dyDescent="0.3">
      <c r="A32" s="723" t="s">
        <v>561</v>
      </c>
      <c r="B32" s="724" t="s">
        <v>4870</v>
      </c>
      <c r="C32" s="724" t="s">
        <v>4886</v>
      </c>
      <c r="D32" s="724" t="s">
        <v>4899</v>
      </c>
      <c r="E32" s="724" t="s">
        <v>4900</v>
      </c>
      <c r="F32" s="727">
        <v>1</v>
      </c>
      <c r="G32" s="727">
        <v>5</v>
      </c>
      <c r="H32" s="727"/>
      <c r="I32" s="727">
        <v>5</v>
      </c>
      <c r="J32" s="727"/>
      <c r="K32" s="727"/>
      <c r="L32" s="727"/>
      <c r="M32" s="727"/>
      <c r="N32" s="727"/>
      <c r="O32" s="727"/>
      <c r="P32" s="740"/>
      <c r="Q32" s="728"/>
    </row>
    <row r="33" spans="1:17" ht="14.4" customHeight="1" x14ac:dyDescent="0.3">
      <c r="A33" s="723" t="s">
        <v>561</v>
      </c>
      <c r="B33" s="724" t="s">
        <v>4870</v>
      </c>
      <c r="C33" s="724" t="s">
        <v>4886</v>
      </c>
      <c r="D33" s="724" t="s">
        <v>5028</v>
      </c>
      <c r="E33" s="724" t="s">
        <v>5029</v>
      </c>
      <c r="F33" s="727">
        <v>1</v>
      </c>
      <c r="G33" s="727">
        <v>118</v>
      </c>
      <c r="H33" s="727">
        <v>0.96721311475409832</v>
      </c>
      <c r="I33" s="727">
        <v>118</v>
      </c>
      <c r="J33" s="727">
        <v>1</v>
      </c>
      <c r="K33" s="727">
        <v>122</v>
      </c>
      <c r="L33" s="727">
        <v>1</v>
      </c>
      <c r="M33" s="727">
        <v>122</v>
      </c>
      <c r="N33" s="727"/>
      <c r="O33" s="727"/>
      <c r="P33" s="740"/>
      <c r="Q33" s="728"/>
    </row>
    <row r="34" spans="1:17" ht="14.4" customHeight="1" x14ac:dyDescent="0.3">
      <c r="A34" s="723" t="s">
        <v>561</v>
      </c>
      <c r="B34" s="724" t="s">
        <v>4870</v>
      </c>
      <c r="C34" s="724" t="s">
        <v>4886</v>
      </c>
      <c r="D34" s="724" t="s">
        <v>4901</v>
      </c>
      <c r="E34" s="724" t="s">
        <v>4902</v>
      </c>
      <c r="F34" s="727">
        <v>5</v>
      </c>
      <c r="G34" s="727">
        <v>420</v>
      </c>
      <c r="H34" s="727">
        <v>0.68181818181818177</v>
      </c>
      <c r="I34" s="727">
        <v>84</v>
      </c>
      <c r="J34" s="727">
        <v>7</v>
      </c>
      <c r="K34" s="727">
        <v>616</v>
      </c>
      <c r="L34" s="727">
        <v>1</v>
      </c>
      <c r="M34" s="727">
        <v>88</v>
      </c>
      <c r="N34" s="727"/>
      <c r="O34" s="727"/>
      <c r="P34" s="740"/>
      <c r="Q34" s="728"/>
    </row>
    <row r="35" spans="1:17" ht="14.4" customHeight="1" x14ac:dyDescent="0.3">
      <c r="A35" s="723" t="s">
        <v>561</v>
      </c>
      <c r="B35" s="724" t="s">
        <v>4870</v>
      </c>
      <c r="C35" s="724" t="s">
        <v>4886</v>
      </c>
      <c r="D35" s="724" t="s">
        <v>4903</v>
      </c>
      <c r="E35" s="724" t="s">
        <v>4904</v>
      </c>
      <c r="F35" s="727">
        <v>18</v>
      </c>
      <c r="G35" s="727">
        <v>11106</v>
      </c>
      <c r="H35" s="727">
        <v>1.0369747899159665</v>
      </c>
      <c r="I35" s="727">
        <v>617</v>
      </c>
      <c r="J35" s="727">
        <v>17</v>
      </c>
      <c r="K35" s="727">
        <v>10710</v>
      </c>
      <c r="L35" s="727">
        <v>1</v>
      </c>
      <c r="M35" s="727">
        <v>630</v>
      </c>
      <c r="N35" s="727">
        <v>5</v>
      </c>
      <c r="O35" s="727">
        <v>3150</v>
      </c>
      <c r="P35" s="740">
        <v>0.29411764705882354</v>
      </c>
      <c r="Q35" s="728">
        <v>630</v>
      </c>
    </row>
    <row r="36" spans="1:17" ht="14.4" customHeight="1" x14ac:dyDescent="0.3">
      <c r="A36" s="723" t="s">
        <v>561</v>
      </c>
      <c r="B36" s="724" t="s">
        <v>4870</v>
      </c>
      <c r="C36" s="724" t="s">
        <v>4886</v>
      </c>
      <c r="D36" s="724" t="s">
        <v>4905</v>
      </c>
      <c r="E36" s="724" t="s">
        <v>4906</v>
      </c>
      <c r="F36" s="727">
        <v>16</v>
      </c>
      <c r="G36" s="727">
        <v>6208</v>
      </c>
      <c r="H36" s="727">
        <v>1.583673469387755</v>
      </c>
      <c r="I36" s="727">
        <v>388</v>
      </c>
      <c r="J36" s="727">
        <v>10</v>
      </c>
      <c r="K36" s="727">
        <v>3920</v>
      </c>
      <c r="L36" s="727">
        <v>1</v>
      </c>
      <c r="M36" s="727">
        <v>392</v>
      </c>
      <c r="N36" s="727">
        <v>3</v>
      </c>
      <c r="O36" s="727">
        <v>1176</v>
      </c>
      <c r="P36" s="740">
        <v>0.3</v>
      </c>
      <c r="Q36" s="728">
        <v>392</v>
      </c>
    </row>
    <row r="37" spans="1:17" ht="14.4" customHeight="1" x14ac:dyDescent="0.3">
      <c r="A37" s="723" t="s">
        <v>561</v>
      </c>
      <c r="B37" s="724" t="s">
        <v>4870</v>
      </c>
      <c r="C37" s="724" t="s">
        <v>4886</v>
      </c>
      <c r="D37" s="724" t="s">
        <v>4907</v>
      </c>
      <c r="E37" s="724" t="s">
        <v>4908</v>
      </c>
      <c r="F37" s="727">
        <v>66</v>
      </c>
      <c r="G37" s="727">
        <v>2574</v>
      </c>
      <c r="H37" s="727">
        <v>2.5384615384615383</v>
      </c>
      <c r="I37" s="727">
        <v>39</v>
      </c>
      <c r="J37" s="727">
        <v>26</v>
      </c>
      <c r="K37" s="727">
        <v>1014</v>
      </c>
      <c r="L37" s="727">
        <v>1</v>
      </c>
      <c r="M37" s="727">
        <v>39</v>
      </c>
      <c r="N37" s="727">
        <v>27</v>
      </c>
      <c r="O37" s="727">
        <v>1053</v>
      </c>
      <c r="P37" s="740">
        <v>1.0384615384615385</v>
      </c>
      <c r="Q37" s="728">
        <v>39</v>
      </c>
    </row>
    <row r="38" spans="1:17" ht="14.4" customHeight="1" x14ac:dyDescent="0.3">
      <c r="A38" s="723" t="s">
        <v>561</v>
      </c>
      <c r="B38" s="724" t="s">
        <v>4870</v>
      </c>
      <c r="C38" s="724" t="s">
        <v>4886</v>
      </c>
      <c r="D38" s="724" t="s">
        <v>4981</v>
      </c>
      <c r="E38" s="724" t="s">
        <v>4982</v>
      </c>
      <c r="F38" s="727">
        <v>1</v>
      </c>
      <c r="G38" s="727">
        <v>17655</v>
      </c>
      <c r="H38" s="727"/>
      <c r="I38" s="727">
        <v>17655</v>
      </c>
      <c r="J38" s="727"/>
      <c r="K38" s="727"/>
      <c r="L38" s="727"/>
      <c r="M38" s="727"/>
      <c r="N38" s="727">
        <v>2</v>
      </c>
      <c r="O38" s="727">
        <v>35422</v>
      </c>
      <c r="P38" s="740"/>
      <c r="Q38" s="728">
        <v>17711</v>
      </c>
    </row>
    <row r="39" spans="1:17" ht="14.4" customHeight="1" x14ac:dyDescent="0.3">
      <c r="A39" s="723" t="s">
        <v>561</v>
      </c>
      <c r="B39" s="724" t="s">
        <v>4870</v>
      </c>
      <c r="C39" s="724" t="s">
        <v>4886</v>
      </c>
      <c r="D39" s="724" t="s">
        <v>4983</v>
      </c>
      <c r="E39" s="724" t="s">
        <v>4984</v>
      </c>
      <c r="F39" s="727"/>
      <c r="G39" s="727"/>
      <c r="H39" s="727"/>
      <c r="I39" s="727"/>
      <c r="J39" s="727">
        <v>1</v>
      </c>
      <c r="K39" s="727">
        <v>586</v>
      </c>
      <c r="L39" s="727">
        <v>1</v>
      </c>
      <c r="M39" s="727">
        <v>586</v>
      </c>
      <c r="N39" s="727"/>
      <c r="O39" s="727"/>
      <c r="P39" s="740"/>
      <c r="Q39" s="728"/>
    </row>
    <row r="40" spans="1:17" ht="14.4" customHeight="1" x14ac:dyDescent="0.3">
      <c r="A40" s="723" t="s">
        <v>561</v>
      </c>
      <c r="B40" s="724" t="s">
        <v>4870</v>
      </c>
      <c r="C40" s="724" t="s">
        <v>4886</v>
      </c>
      <c r="D40" s="724" t="s">
        <v>4985</v>
      </c>
      <c r="E40" s="724" t="s">
        <v>4986</v>
      </c>
      <c r="F40" s="727">
        <v>1</v>
      </c>
      <c r="G40" s="727">
        <v>1689</v>
      </c>
      <c r="H40" s="727"/>
      <c r="I40" s="727">
        <v>1689</v>
      </c>
      <c r="J40" s="727"/>
      <c r="K40" s="727"/>
      <c r="L40" s="727"/>
      <c r="M40" s="727"/>
      <c r="N40" s="727">
        <v>1</v>
      </c>
      <c r="O40" s="727">
        <v>1701</v>
      </c>
      <c r="P40" s="740"/>
      <c r="Q40" s="728">
        <v>1701</v>
      </c>
    </row>
    <row r="41" spans="1:17" ht="14.4" customHeight="1" x14ac:dyDescent="0.3">
      <c r="A41" s="723" t="s">
        <v>561</v>
      </c>
      <c r="B41" s="724" t="s">
        <v>4870</v>
      </c>
      <c r="C41" s="724" t="s">
        <v>4886</v>
      </c>
      <c r="D41" s="724" t="s">
        <v>4987</v>
      </c>
      <c r="E41" s="724" t="s">
        <v>4988</v>
      </c>
      <c r="F41" s="727">
        <v>1</v>
      </c>
      <c r="G41" s="727">
        <v>680</v>
      </c>
      <c r="H41" s="727"/>
      <c r="I41" s="727">
        <v>680</v>
      </c>
      <c r="J41" s="727"/>
      <c r="K41" s="727"/>
      <c r="L41" s="727"/>
      <c r="M41" s="727"/>
      <c r="N41" s="727">
        <v>3</v>
      </c>
      <c r="O41" s="727">
        <v>2127</v>
      </c>
      <c r="P41" s="740"/>
      <c r="Q41" s="728">
        <v>709</v>
      </c>
    </row>
    <row r="42" spans="1:17" ht="14.4" customHeight="1" x14ac:dyDescent="0.3">
      <c r="A42" s="723" t="s">
        <v>561</v>
      </c>
      <c r="B42" s="724" t="s">
        <v>4870</v>
      </c>
      <c r="C42" s="724" t="s">
        <v>4886</v>
      </c>
      <c r="D42" s="724" t="s">
        <v>4909</v>
      </c>
      <c r="E42" s="724" t="s">
        <v>4910</v>
      </c>
      <c r="F42" s="727">
        <v>5</v>
      </c>
      <c r="G42" s="727">
        <v>22145</v>
      </c>
      <c r="H42" s="727">
        <v>4.9853669518235026</v>
      </c>
      <c r="I42" s="727">
        <v>4429</v>
      </c>
      <c r="J42" s="727">
        <v>1</v>
      </c>
      <c r="K42" s="727">
        <v>4442</v>
      </c>
      <c r="L42" s="727">
        <v>1</v>
      </c>
      <c r="M42" s="727">
        <v>4442</v>
      </c>
      <c r="N42" s="727">
        <v>2</v>
      </c>
      <c r="O42" s="727">
        <v>8884</v>
      </c>
      <c r="P42" s="740">
        <v>2</v>
      </c>
      <c r="Q42" s="728">
        <v>4442</v>
      </c>
    </row>
    <row r="43" spans="1:17" ht="14.4" customHeight="1" x14ac:dyDescent="0.3">
      <c r="A43" s="723" t="s">
        <v>561</v>
      </c>
      <c r="B43" s="724" t="s">
        <v>4870</v>
      </c>
      <c r="C43" s="724" t="s">
        <v>4886</v>
      </c>
      <c r="D43" s="724" t="s">
        <v>4911</v>
      </c>
      <c r="E43" s="724" t="s">
        <v>4912</v>
      </c>
      <c r="F43" s="727">
        <v>1</v>
      </c>
      <c r="G43" s="727">
        <v>695</v>
      </c>
      <c r="H43" s="727"/>
      <c r="I43" s="727">
        <v>695</v>
      </c>
      <c r="J43" s="727"/>
      <c r="K43" s="727"/>
      <c r="L43" s="727"/>
      <c r="M43" s="727"/>
      <c r="N43" s="727"/>
      <c r="O43" s="727"/>
      <c r="P43" s="740"/>
      <c r="Q43" s="728"/>
    </row>
    <row r="44" spans="1:17" ht="14.4" customHeight="1" x14ac:dyDescent="0.3">
      <c r="A44" s="723" t="s">
        <v>561</v>
      </c>
      <c r="B44" s="724" t="s">
        <v>4870</v>
      </c>
      <c r="C44" s="724" t="s">
        <v>4886</v>
      </c>
      <c r="D44" s="724" t="s">
        <v>4913</v>
      </c>
      <c r="E44" s="724" t="s">
        <v>4914</v>
      </c>
      <c r="F44" s="727">
        <v>2</v>
      </c>
      <c r="G44" s="727">
        <v>470</v>
      </c>
      <c r="H44" s="727">
        <v>0.93625498007968122</v>
      </c>
      <c r="I44" s="727">
        <v>235</v>
      </c>
      <c r="J44" s="727">
        <v>2</v>
      </c>
      <c r="K44" s="727">
        <v>502</v>
      </c>
      <c r="L44" s="727">
        <v>1</v>
      </c>
      <c r="M44" s="727">
        <v>251</v>
      </c>
      <c r="N44" s="727">
        <v>1</v>
      </c>
      <c r="O44" s="727">
        <v>251</v>
      </c>
      <c r="P44" s="740">
        <v>0.5</v>
      </c>
      <c r="Q44" s="728">
        <v>251</v>
      </c>
    </row>
    <row r="45" spans="1:17" ht="14.4" customHeight="1" x14ac:dyDescent="0.3">
      <c r="A45" s="723" t="s">
        <v>561</v>
      </c>
      <c r="B45" s="724" t="s">
        <v>4870</v>
      </c>
      <c r="C45" s="724" t="s">
        <v>4886</v>
      </c>
      <c r="D45" s="724" t="s">
        <v>4915</v>
      </c>
      <c r="E45" s="724" t="s">
        <v>4916</v>
      </c>
      <c r="F45" s="727">
        <v>7</v>
      </c>
      <c r="G45" s="727">
        <v>826</v>
      </c>
      <c r="H45" s="727">
        <v>1.6388888888888888</v>
      </c>
      <c r="I45" s="727">
        <v>118</v>
      </c>
      <c r="J45" s="727">
        <v>4</v>
      </c>
      <c r="K45" s="727">
        <v>504</v>
      </c>
      <c r="L45" s="727">
        <v>1</v>
      </c>
      <c r="M45" s="727">
        <v>126</v>
      </c>
      <c r="N45" s="727">
        <v>2</v>
      </c>
      <c r="O45" s="727">
        <v>252</v>
      </c>
      <c r="P45" s="740">
        <v>0.5</v>
      </c>
      <c r="Q45" s="728">
        <v>126</v>
      </c>
    </row>
    <row r="46" spans="1:17" ht="14.4" customHeight="1" x14ac:dyDescent="0.3">
      <c r="A46" s="723" t="s">
        <v>561</v>
      </c>
      <c r="B46" s="724" t="s">
        <v>4870</v>
      </c>
      <c r="C46" s="724" t="s">
        <v>4886</v>
      </c>
      <c r="D46" s="724" t="s">
        <v>4923</v>
      </c>
      <c r="E46" s="724" t="s">
        <v>4924</v>
      </c>
      <c r="F46" s="727"/>
      <c r="G46" s="727"/>
      <c r="H46" s="727"/>
      <c r="I46" s="727"/>
      <c r="J46" s="727"/>
      <c r="K46" s="727"/>
      <c r="L46" s="727"/>
      <c r="M46" s="727"/>
      <c r="N46" s="727">
        <v>1</v>
      </c>
      <c r="O46" s="727">
        <v>679</v>
      </c>
      <c r="P46" s="740"/>
      <c r="Q46" s="728">
        <v>679</v>
      </c>
    </row>
    <row r="47" spans="1:17" ht="14.4" customHeight="1" x14ac:dyDescent="0.3">
      <c r="A47" s="723" t="s">
        <v>561</v>
      </c>
      <c r="B47" s="724" t="s">
        <v>4870</v>
      </c>
      <c r="C47" s="724" t="s">
        <v>4886</v>
      </c>
      <c r="D47" s="724" t="s">
        <v>4927</v>
      </c>
      <c r="E47" s="724" t="s">
        <v>4928</v>
      </c>
      <c r="F47" s="727">
        <v>1</v>
      </c>
      <c r="G47" s="727">
        <v>0</v>
      </c>
      <c r="H47" s="727"/>
      <c r="I47" s="727">
        <v>0</v>
      </c>
      <c r="J47" s="727"/>
      <c r="K47" s="727"/>
      <c r="L47" s="727"/>
      <c r="M47" s="727"/>
      <c r="N47" s="727"/>
      <c r="O47" s="727"/>
      <c r="P47" s="740"/>
      <c r="Q47" s="728"/>
    </row>
    <row r="48" spans="1:17" ht="14.4" customHeight="1" x14ac:dyDescent="0.3">
      <c r="A48" s="723" t="s">
        <v>561</v>
      </c>
      <c r="B48" s="724" t="s">
        <v>4870</v>
      </c>
      <c r="C48" s="724" t="s">
        <v>4886</v>
      </c>
      <c r="D48" s="724" t="s">
        <v>4929</v>
      </c>
      <c r="E48" s="724" t="s">
        <v>4930</v>
      </c>
      <c r="F48" s="727">
        <v>18</v>
      </c>
      <c r="G48" s="727">
        <v>17208</v>
      </c>
      <c r="H48" s="727">
        <v>5.8530612244897959</v>
      </c>
      <c r="I48" s="727">
        <v>956</v>
      </c>
      <c r="J48" s="727">
        <v>3</v>
      </c>
      <c r="K48" s="727">
        <v>2940</v>
      </c>
      <c r="L48" s="727">
        <v>1</v>
      </c>
      <c r="M48" s="727">
        <v>980</v>
      </c>
      <c r="N48" s="727">
        <v>4</v>
      </c>
      <c r="O48" s="727">
        <v>3920</v>
      </c>
      <c r="P48" s="740">
        <v>1.3333333333333333</v>
      </c>
      <c r="Q48" s="728">
        <v>980</v>
      </c>
    </row>
    <row r="49" spans="1:17" ht="14.4" customHeight="1" x14ac:dyDescent="0.3">
      <c r="A49" s="723" t="s">
        <v>561</v>
      </c>
      <c r="B49" s="724" t="s">
        <v>4870</v>
      </c>
      <c r="C49" s="724" t="s">
        <v>4886</v>
      </c>
      <c r="D49" s="724" t="s">
        <v>4931</v>
      </c>
      <c r="E49" s="724" t="s">
        <v>4932</v>
      </c>
      <c r="F49" s="727">
        <v>19</v>
      </c>
      <c r="G49" s="727">
        <v>3211</v>
      </c>
      <c r="H49" s="727">
        <v>6.2228682170542635</v>
      </c>
      <c r="I49" s="727">
        <v>169</v>
      </c>
      <c r="J49" s="727">
        <v>3</v>
      </c>
      <c r="K49" s="727">
        <v>516</v>
      </c>
      <c r="L49" s="727">
        <v>1</v>
      </c>
      <c r="M49" s="727">
        <v>172</v>
      </c>
      <c r="N49" s="727">
        <v>4</v>
      </c>
      <c r="O49" s="727">
        <v>688</v>
      </c>
      <c r="P49" s="740">
        <v>1.3333333333333333</v>
      </c>
      <c r="Q49" s="728">
        <v>172</v>
      </c>
    </row>
    <row r="50" spans="1:17" ht="14.4" customHeight="1" x14ac:dyDescent="0.3">
      <c r="A50" s="723" t="s">
        <v>561</v>
      </c>
      <c r="B50" s="724" t="s">
        <v>4870</v>
      </c>
      <c r="C50" s="724" t="s">
        <v>4886</v>
      </c>
      <c r="D50" s="724" t="s">
        <v>4935</v>
      </c>
      <c r="E50" s="724" t="s">
        <v>4936</v>
      </c>
      <c r="F50" s="727"/>
      <c r="G50" s="727"/>
      <c r="H50" s="727"/>
      <c r="I50" s="727"/>
      <c r="J50" s="727">
        <v>1</v>
      </c>
      <c r="K50" s="727">
        <v>86</v>
      </c>
      <c r="L50" s="727">
        <v>1</v>
      </c>
      <c r="M50" s="727">
        <v>86</v>
      </c>
      <c r="N50" s="727">
        <v>1</v>
      </c>
      <c r="O50" s="727">
        <v>86</v>
      </c>
      <c r="P50" s="740">
        <v>1</v>
      </c>
      <c r="Q50" s="728">
        <v>86</v>
      </c>
    </row>
    <row r="51" spans="1:17" ht="14.4" customHeight="1" x14ac:dyDescent="0.3">
      <c r="A51" s="723" t="s">
        <v>561</v>
      </c>
      <c r="B51" s="724" t="s">
        <v>4870</v>
      </c>
      <c r="C51" s="724" t="s">
        <v>4886</v>
      </c>
      <c r="D51" s="724" t="s">
        <v>4943</v>
      </c>
      <c r="E51" s="724" t="s">
        <v>4944</v>
      </c>
      <c r="F51" s="727">
        <v>4</v>
      </c>
      <c r="G51" s="727">
        <v>2960</v>
      </c>
      <c r="H51" s="727">
        <v>3.9309428950863214</v>
      </c>
      <c r="I51" s="727">
        <v>740</v>
      </c>
      <c r="J51" s="727">
        <v>1</v>
      </c>
      <c r="K51" s="727">
        <v>753</v>
      </c>
      <c r="L51" s="727">
        <v>1</v>
      </c>
      <c r="M51" s="727">
        <v>753</v>
      </c>
      <c r="N51" s="727">
        <v>2</v>
      </c>
      <c r="O51" s="727">
        <v>1506</v>
      </c>
      <c r="P51" s="740">
        <v>2</v>
      </c>
      <c r="Q51" s="728">
        <v>753</v>
      </c>
    </row>
    <row r="52" spans="1:17" ht="14.4" customHeight="1" x14ac:dyDescent="0.3">
      <c r="A52" s="723" t="s">
        <v>561</v>
      </c>
      <c r="B52" s="724" t="s">
        <v>4870</v>
      </c>
      <c r="C52" s="724" t="s">
        <v>4886</v>
      </c>
      <c r="D52" s="724" t="s">
        <v>4949</v>
      </c>
      <c r="E52" s="724" t="s">
        <v>4950</v>
      </c>
      <c r="F52" s="727">
        <v>1</v>
      </c>
      <c r="G52" s="727">
        <v>349</v>
      </c>
      <c r="H52" s="727">
        <v>0.93817204301075274</v>
      </c>
      <c r="I52" s="727">
        <v>349</v>
      </c>
      <c r="J52" s="727">
        <v>1</v>
      </c>
      <c r="K52" s="727">
        <v>372</v>
      </c>
      <c r="L52" s="727">
        <v>1</v>
      </c>
      <c r="M52" s="727">
        <v>372</v>
      </c>
      <c r="N52" s="727"/>
      <c r="O52" s="727"/>
      <c r="P52" s="740"/>
      <c r="Q52" s="728"/>
    </row>
    <row r="53" spans="1:17" ht="14.4" customHeight="1" x14ac:dyDescent="0.3">
      <c r="A53" s="723" t="s">
        <v>561</v>
      </c>
      <c r="B53" s="724" t="s">
        <v>4870</v>
      </c>
      <c r="C53" s="724" t="s">
        <v>4886</v>
      </c>
      <c r="D53" s="724" t="s">
        <v>4953</v>
      </c>
      <c r="E53" s="724" t="s">
        <v>4954</v>
      </c>
      <c r="F53" s="727"/>
      <c r="G53" s="727"/>
      <c r="H53" s="727"/>
      <c r="I53" s="727"/>
      <c r="J53" s="727"/>
      <c r="K53" s="727"/>
      <c r="L53" s="727"/>
      <c r="M53" s="727"/>
      <c r="N53" s="727">
        <v>1</v>
      </c>
      <c r="O53" s="727">
        <v>116</v>
      </c>
      <c r="P53" s="740"/>
      <c r="Q53" s="728">
        <v>116</v>
      </c>
    </row>
    <row r="54" spans="1:17" ht="14.4" customHeight="1" x14ac:dyDescent="0.3">
      <c r="A54" s="723" t="s">
        <v>561</v>
      </c>
      <c r="B54" s="724" t="s">
        <v>4870</v>
      </c>
      <c r="C54" s="724" t="s">
        <v>4886</v>
      </c>
      <c r="D54" s="724" t="s">
        <v>4971</v>
      </c>
      <c r="E54" s="724" t="s">
        <v>4972</v>
      </c>
      <c r="F54" s="727">
        <v>3</v>
      </c>
      <c r="G54" s="727">
        <v>564</v>
      </c>
      <c r="H54" s="727"/>
      <c r="I54" s="727">
        <v>188</v>
      </c>
      <c r="J54" s="727"/>
      <c r="K54" s="727"/>
      <c r="L54" s="727"/>
      <c r="M54" s="727"/>
      <c r="N54" s="727">
        <v>1</v>
      </c>
      <c r="O54" s="727">
        <v>200</v>
      </c>
      <c r="P54" s="740"/>
      <c r="Q54" s="728">
        <v>200</v>
      </c>
    </row>
    <row r="55" spans="1:17" ht="14.4" customHeight="1" x14ac:dyDescent="0.3">
      <c r="A55" s="723" t="s">
        <v>561</v>
      </c>
      <c r="B55" s="724" t="s">
        <v>5030</v>
      </c>
      <c r="C55" s="724" t="s">
        <v>4871</v>
      </c>
      <c r="D55" s="724" t="s">
        <v>5031</v>
      </c>
      <c r="E55" s="724" t="s">
        <v>5032</v>
      </c>
      <c r="F55" s="727">
        <v>14</v>
      </c>
      <c r="G55" s="727">
        <v>1477.98</v>
      </c>
      <c r="H55" s="727">
        <v>1.3455018844564208</v>
      </c>
      <c r="I55" s="727">
        <v>105.57000000000001</v>
      </c>
      <c r="J55" s="727">
        <v>22</v>
      </c>
      <c r="K55" s="727">
        <v>1098.46</v>
      </c>
      <c r="L55" s="727">
        <v>1</v>
      </c>
      <c r="M55" s="727">
        <v>49.93</v>
      </c>
      <c r="N55" s="727">
        <v>8</v>
      </c>
      <c r="O55" s="727">
        <v>399.44</v>
      </c>
      <c r="P55" s="740">
        <v>0.36363636363636365</v>
      </c>
      <c r="Q55" s="728">
        <v>49.93</v>
      </c>
    </row>
    <row r="56" spans="1:17" ht="14.4" customHeight="1" x14ac:dyDescent="0.3">
      <c r="A56" s="723" t="s">
        <v>561</v>
      </c>
      <c r="B56" s="724" t="s">
        <v>5030</v>
      </c>
      <c r="C56" s="724" t="s">
        <v>4871</v>
      </c>
      <c r="D56" s="724" t="s">
        <v>5033</v>
      </c>
      <c r="E56" s="724" t="s">
        <v>5034</v>
      </c>
      <c r="F56" s="727"/>
      <c r="G56" s="727"/>
      <c r="H56" s="727"/>
      <c r="I56" s="727"/>
      <c r="J56" s="727"/>
      <c r="K56" s="727"/>
      <c r="L56" s="727"/>
      <c r="M56" s="727"/>
      <c r="N56" s="727">
        <v>6</v>
      </c>
      <c r="O56" s="727">
        <v>27197.78</v>
      </c>
      <c r="P56" s="740"/>
      <c r="Q56" s="728">
        <v>4532.9633333333331</v>
      </c>
    </row>
    <row r="57" spans="1:17" ht="14.4" customHeight="1" x14ac:dyDescent="0.3">
      <c r="A57" s="723" t="s">
        <v>561</v>
      </c>
      <c r="B57" s="724" t="s">
        <v>5030</v>
      </c>
      <c r="C57" s="724" t="s">
        <v>4871</v>
      </c>
      <c r="D57" s="724" t="s">
        <v>5035</v>
      </c>
      <c r="E57" s="724" t="s">
        <v>3062</v>
      </c>
      <c r="F57" s="727"/>
      <c r="G57" s="727"/>
      <c r="H57" s="727"/>
      <c r="I57" s="727"/>
      <c r="J57" s="727">
        <v>34</v>
      </c>
      <c r="K57" s="727">
        <v>2906.32</v>
      </c>
      <c r="L57" s="727">
        <v>1</v>
      </c>
      <c r="M57" s="727">
        <v>85.48</v>
      </c>
      <c r="N57" s="727">
        <v>43</v>
      </c>
      <c r="O57" s="727">
        <v>3443.4399999999996</v>
      </c>
      <c r="P57" s="740">
        <v>1.1848110325084642</v>
      </c>
      <c r="Q57" s="728">
        <v>80.079999999999984</v>
      </c>
    </row>
    <row r="58" spans="1:17" ht="14.4" customHeight="1" x14ac:dyDescent="0.3">
      <c r="A58" s="723" t="s">
        <v>561</v>
      </c>
      <c r="B58" s="724" t="s">
        <v>5030</v>
      </c>
      <c r="C58" s="724" t="s">
        <v>4871</v>
      </c>
      <c r="D58" s="724" t="s">
        <v>5036</v>
      </c>
      <c r="E58" s="724" t="s">
        <v>3062</v>
      </c>
      <c r="F58" s="727">
        <v>55</v>
      </c>
      <c r="G58" s="727">
        <v>4187.1499999999996</v>
      </c>
      <c r="H58" s="727"/>
      <c r="I58" s="727">
        <v>76.13</v>
      </c>
      <c r="J58" s="727"/>
      <c r="K58" s="727"/>
      <c r="L58" s="727"/>
      <c r="M58" s="727"/>
      <c r="N58" s="727"/>
      <c r="O58" s="727"/>
      <c r="P58" s="740"/>
      <c r="Q58" s="728"/>
    </row>
    <row r="59" spans="1:17" ht="14.4" customHeight="1" x14ac:dyDescent="0.3">
      <c r="A59" s="723" t="s">
        <v>561</v>
      </c>
      <c r="B59" s="724" t="s">
        <v>5030</v>
      </c>
      <c r="C59" s="724" t="s">
        <v>4871</v>
      </c>
      <c r="D59" s="724" t="s">
        <v>5037</v>
      </c>
      <c r="E59" s="724" t="s">
        <v>1157</v>
      </c>
      <c r="F59" s="727">
        <v>4.4000000000000004</v>
      </c>
      <c r="G59" s="727">
        <v>1369.83</v>
      </c>
      <c r="H59" s="727">
        <v>2.3159754509949786</v>
      </c>
      <c r="I59" s="727">
        <v>311.32499999999993</v>
      </c>
      <c r="J59" s="727">
        <v>1.9000000000000001</v>
      </c>
      <c r="K59" s="727">
        <v>591.47</v>
      </c>
      <c r="L59" s="727">
        <v>1</v>
      </c>
      <c r="M59" s="727">
        <v>311.3</v>
      </c>
      <c r="N59" s="727">
        <v>3</v>
      </c>
      <c r="O59" s="727">
        <v>933.93000000000006</v>
      </c>
      <c r="P59" s="740">
        <v>1.5789980895058076</v>
      </c>
      <c r="Q59" s="728">
        <v>311.31</v>
      </c>
    </row>
    <row r="60" spans="1:17" ht="14.4" customHeight="1" x14ac:dyDescent="0.3">
      <c r="A60" s="723" t="s">
        <v>561</v>
      </c>
      <c r="B60" s="724" t="s">
        <v>5030</v>
      </c>
      <c r="C60" s="724" t="s">
        <v>4871</v>
      </c>
      <c r="D60" s="724" t="s">
        <v>5038</v>
      </c>
      <c r="E60" s="724" t="s">
        <v>5039</v>
      </c>
      <c r="F60" s="727">
        <v>20</v>
      </c>
      <c r="G60" s="727">
        <v>1608.6</v>
      </c>
      <c r="H60" s="727">
        <v>0.7142857142857143</v>
      </c>
      <c r="I60" s="727">
        <v>80.429999999999993</v>
      </c>
      <c r="J60" s="727">
        <v>28</v>
      </c>
      <c r="K60" s="727">
        <v>2252.04</v>
      </c>
      <c r="L60" s="727">
        <v>1</v>
      </c>
      <c r="M60" s="727">
        <v>80.429999999999993</v>
      </c>
      <c r="N60" s="727"/>
      <c r="O60" s="727"/>
      <c r="P60" s="740"/>
      <c r="Q60" s="728"/>
    </row>
    <row r="61" spans="1:17" ht="14.4" customHeight="1" x14ac:dyDescent="0.3">
      <c r="A61" s="723" t="s">
        <v>561</v>
      </c>
      <c r="B61" s="724" t="s">
        <v>5030</v>
      </c>
      <c r="C61" s="724" t="s">
        <v>4871</v>
      </c>
      <c r="D61" s="724" t="s">
        <v>5040</v>
      </c>
      <c r="E61" s="724" t="s">
        <v>1142</v>
      </c>
      <c r="F61" s="727">
        <v>268</v>
      </c>
      <c r="G61" s="727">
        <v>15672.400000000001</v>
      </c>
      <c r="H61" s="727">
        <v>1.3904819362623324</v>
      </c>
      <c r="I61" s="727">
        <v>58.479104477611948</v>
      </c>
      <c r="J61" s="727">
        <v>193</v>
      </c>
      <c r="K61" s="727">
        <v>11271.2</v>
      </c>
      <c r="L61" s="727">
        <v>1</v>
      </c>
      <c r="M61" s="727">
        <v>58.400000000000006</v>
      </c>
      <c r="N61" s="727">
        <v>336</v>
      </c>
      <c r="O61" s="727">
        <v>19622.400000000001</v>
      </c>
      <c r="P61" s="740">
        <v>1.7409326424870466</v>
      </c>
      <c r="Q61" s="728">
        <v>58.400000000000006</v>
      </c>
    </row>
    <row r="62" spans="1:17" ht="14.4" customHeight="1" x14ac:dyDescent="0.3">
      <c r="A62" s="723" t="s">
        <v>561</v>
      </c>
      <c r="B62" s="724" t="s">
        <v>5030</v>
      </c>
      <c r="C62" s="724" t="s">
        <v>4871</v>
      </c>
      <c r="D62" s="724" t="s">
        <v>5041</v>
      </c>
      <c r="E62" s="724" t="s">
        <v>5042</v>
      </c>
      <c r="F62" s="727"/>
      <c r="G62" s="727"/>
      <c r="H62" s="727"/>
      <c r="I62" s="727"/>
      <c r="J62" s="727">
        <v>13</v>
      </c>
      <c r="K62" s="727">
        <v>1377.48</v>
      </c>
      <c r="L62" s="727">
        <v>1</v>
      </c>
      <c r="M62" s="727">
        <v>105.96000000000001</v>
      </c>
      <c r="N62" s="727"/>
      <c r="O62" s="727"/>
      <c r="P62" s="740"/>
      <c r="Q62" s="728"/>
    </row>
    <row r="63" spans="1:17" ht="14.4" customHeight="1" x14ac:dyDescent="0.3">
      <c r="A63" s="723" t="s">
        <v>561</v>
      </c>
      <c r="B63" s="724" t="s">
        <v>5030</v>
      </c>
      <c r="C63" s="724" t="s">
        <v>4871</v>
      </c>
      <c r="D63" s="724" t="s">
        <v>5043</v>
      </c>
      <c r="E63" s="724" t="s">
        <v>5044</v>
      </c>
      <c r="F63" s="727">
        <v>19.3</v>
      </c>
      <c r="G63" s="727">
        <v>13474.18</v>
      </c>
      <c r="H63" s="727">
        <v>2.5610031000001903</v>
      </c>
      <c r="I63" s="727">
        <v>698.14404145077719</v>
      </c>
      <c r="J63" s="727">
        <v>7.6</v>
      </c>
      <c r="K63" s="727">
        <v>5261.29</v>
      </c>
      <c r="L63" s="727">
        <v>1</v>
      </c>
      <c r="M63" s="727">
        <v>692.27499999999998</v>
      </c>
      <c r="N63" s="727"/>
      <c r="O63" s="727"/>
      <c r="P63" s="740"/>
      <c r="Q63" s="728"/>
    </row>
    <row r="64" spans="1:17" ht="14.4" customHeight="1" x14ac:dyDescent="0.3">
      <c r="A64" s="723" t="s">
        <v>561</v>
      </c>
      <c r="B64" s="724" t="s">
        <v>5030</v>
      </c>
      <c r="C64" s="724" t="s">
        <v>4871</v>
      </c>
      <c r="D64" s="724" t="s">
        <v>5045</v>
      </c>
      <c r="E64" s="724" t="s">
        <v>5046</v>
      </c>
      <c r="F64" s="727">
        <v>7</v>
      </c>
      <c r="G64" s="727">
        <v>7747.6</v>
      </c>
      <c r="H64" s="727"/>
      <c r="I64" s="727">
        <v>1106.8</v>
      </c>
      <c r="J64" s="727"/>
      <c r="K64" s="727"/>
      <c r="L64" s="727"/>
      <c r="M64" s="727"/>
      <c r="N64" s="727"/>
      <c r="O64" s="727"/>
      <c r="P64" s="740"/>
      <c r="Q64" s="728"/>
    </row>
    <row r="65" spans="1:17" ht="14.4" customHeight="1" x14ac:dyDescent="0.3">
      <c r="A65" s="723" t="s">
        <v>561</v>
      </c>
      <c r="B65" s="724" t="s">
        <v>5030</v>
      </c>
      <c r="C65" s="724" t="s">
        <v>4871</v>
      </c>
      <c r="D65" s="724" t="s">
        <v>5047</v>
      </c>
      <c r="E65" s="724" t="s">
        <v>2235</v>
      </c>
      <c r="F65" s="727"/>
      <c r="G65" s="727"/>
      <c r="H65" s="727"/>
      <c r="I65" s="727"/>
      <c r="J65" s="727">
        <v>5.7</v>
      </c>
      <c r="K65" s="727">
        <v>68476.38</v>
      </c>
      <c r="L65" s="727">
        <v>1</v>
      </c>
      <c r="M65" s="727">
        <v>12013.4</v>
      </c>
      <c r="N65" s="727">
        <v>16.7</v>
      </c>
      <c r="O65" s="727">
        <v>200623.78</v>
      </c>
      <c r="P65" s="740">
        <v>2.9298245614035086</v>
      </c>
      <c r="Q65" s="728">
        <v>12013.4</v>
      </c>
    </row>
    <row r="66" spans="1:17" ht="14.4" customHeight="1" x14ac:dyDescent="0.3">
      <c r="A66" s="723" t="s">
        <v>561</v>
      </c>
      <c r="B66" s="724" t="s">
        <v>5030</v>
      </c>
      <c r="C66" s="724" t="s">
        <v>4871</v>
      </c>
      <c r="D66" s="724" t="s">
        <v>5048</v>
      </c>
      <c r="E66" s="724" t="s">
        <v>5049</v>
      </c>
      <c r="F66" s="727">
        <v>8</v>
      </c>
      <c r="G66" s="727">
        <v>26801.040000000001</v>
      </c>
      <c r="H66" s="727"/>
      <c r="I66" s="727">
        <v>3350.13</v>
      </c>
      <c r="J66" s="727"/>
      <c r="K66" s="727"/>
      <c r="L66" s="727"/>
      <c r="M66" s="727"/>
      <c r="N66" s="727"/>
      <c r="O66" s="727"/>
      <c r="P66" s="740"/>
      <c r="Q66" s="728"/>
    </row>
    <row r="67" spans="1:17" ht="14.4" customHeight="1" x14ac:dyDescent="0.3">
      <c r="A67" s="723" t="s">
        <v>561</v>
      </c>
      <c r="B67" s="724" t="s">
        <v>5030</v>
      </c>
      <c r="C67" s="724" t="s">
        <v>4871</v>
      </c>
      <c r="D67" s="724" t="s">
        <v>5050</v>
      </c>
      <c r="E67" s="724" t="s">
        <v>5051</v>
      </c>
      <c r="F67" s="727"/>
      <c r="G67" s="727"/>
      <c r="H67" s="727"/>
      <c r="I67" s="727"/>
      <c r="J67" s="727">
        <v>2.6</v>
      </c>
      <c r="K67" s="727">
        <v>275.05</v>
      </c>
      <c r="L67" s="727">
        <v>1</v>
      </c>
      <c r="M67" s="727">
        <v>105.78846153846153</v>
      </c>
      <c r="N67" s="727"/>
      <c r="O67" s="727"/>
      <c r="P67" s="740"/>
      <c r="Q67" s="728"/>
    </row>
    <row r="68" spans="1:17" ht="14.4" customHeight="1" x14ac:dyDescent="0.3">
      <c r="A68" s="723" t="s">
        <v>561</v>
      </c>
      <c r="B68" s="724" t="s">
        <v>5030</v>
      </c>
      <c r="C68" s="724" t="s">
        <v>4871</v>
      </c>
      <c r="D68" s="724" t="s">
        <v>5052</v>
      </c>
      <c r="E68" s="724" t="s">
        <v>5053</v>
      </c>
      <c r="F68" s="727">
        <v>82</v>
      </c>
      <c r="G68" s="727">
        <v>3166.02</v>
      </c>
      <c r="H68" s="727">
        <v>0.26623376623376627</v>
      </c>
      <c r="I68" s="727">
        <v>38.61</v>
      </c>
      <c r="J68" s="727">
        <v>308</v>
      </c>
      <c r="K68" s="727">
        <v>11891.88</v>
      </c>
      <c r="L68" s="727">
        <v>1</v>
      </c>
      <c r="M68" s="727">
        <v>38.61</v>
      </c>
      <c r="N68" s="727"/>
      <c r="O68" s="727"/>
      <c r="P68" s="740"/>
      <c r="Q68" s="728"/>
    </row>
    <row r="69" spans="1:17" ht="14.4" customHeight="1" x14ac:dyDescent="0.3">
      <c r="A69" s="723" t="s">
        <v>561</v>
      </c>
      <c r="B69" s="724" t="s">
        <v>5030</v>
      </c>
      <c r="C69" s="724" t="s">
        <v>4871</v>
      </c>
      <c r="D69" s="724" t="s">
        <v>5054</v>
      </c>
      <c r="E69" s="724" t="s">
        <v>5055</v>
      </c>
      <c r="F69" s="727">
        <v>10.000000000000002</v>
      </c>
      <c r="G69" s="727">
        <v>3866</v>
      </c>
      <c r="H69" s="727">
        <v>0.52910052910052907</v>
      </c>
      <c r="I69" s="727">
        <v>386.59999999999991</v>
      </c>
      <c r="J69" s="727">
        <v>18.900000000000002</v>
      </c>
      <c r="K69" s="727">
        <v>7306.74</v>
      </c>
      <c r="L69" s="727">
        <v>1</v>
      </c>
      <c r="M69" s="727">
        <v>386.59999999999997</v>
      </c>
      <c r="N69" s="727">
        <v>18.699999999999996</v>
      </c>
      <c r="O69" s="727">
        <v>7229.42</v>
      </c>
      <c r="P69" s="740">
        <v>0.98941798941798942</v>
      </c>
      <c r="Q69" s="728">
        <v>386.60000000000008</v>
      </c>
    </row>
    <row r="70" spans="1:17" ht="14.4" customHeight="1" x14ac:dyDescent="0.3">
      <c r="A70" s="723" t="s">
        <v>561</v>
      </c>
      <c r="B70" s="724" t="s">
        <v>5030</v>
      </c>
      <c r="C70" s="724" t="s">
        <v>4871</v>
      </c>
      <c r="D70" s="724" t="s">
        <v>5056</v>
      </c>
      <c r="E70" s="724" t="s">
        <v>5057</v>
      </c>
      <c r="F70" s="727">
        <v>22</v>
      </c>
      <c r="G70" s="727">
        <v>849.42</v>
      </c>
      <c r="H70" s="727">
        <v>0.22448979591836737</v>
      </c>
      <c r="I70" s="727">
        <v>38.61</v>
      </c>
      <c r="J70" s="727">
        <v>98</v>
      </c>
      <c r="K70" s="727">
        <v>3783.7799999999993</v>
      </c>
      <c r="L70" s="727">
        <v>1</v>
      </c>
      <c r="M70" s="727">
        <v>38.609999999999992</v>
      </c>
      <c r="N70" s="727">
        <v>194</v>
      </c>
      <c r="O70" s="727">
        <v>7490.34</v>
      </c>
      <c r="P70" s="740">
        <v>1.9795918367346943</v>
      </c>
      <c r="Q70" s="728">
        <v>38.61</v>
      </c>
    </row>
    <row r="71" spans="1:17" ht="14.4" customHeight="1" x14ac:dyDescent="0.3">
      <c r="A71" s="723" t="s">
        <v>561</v>
      </c>
      <c r="B71" s="724" t="s">
        <v>5030</v>
      </c>
      <c r="C71" s="724" t="s">
        <v>4871</v>
      </c>
      <c r="D71" s="724" t="s">
        <v>2072</v>
      </c>
      <c r="E71" s="724" t="s">
        <v>5058</v>
      </c>
      <c r="F71" s="727">
        <v>2</v>
      </c>
      <c r="G71" s="727">
        <v>16470.3</v>
      </c>
      <c r="H71" s="727"/>
      <c r="I71" s="727">
        <v>8235.15</v>
      </c>
      <c r="J71" s="727"/>
      <c r="K71" s="727"/>
      <c r="L71" s="727"/>
      <c r="M71" s="727"/>
      <c r="N71" s="727"/>
      <c r="O71" s="727"/>
      <c r="P71" s="740"/>
      <c r="Q71" s="728"/>
    </row>
    <row r="72" spans="1:17" ht="14.4" customHeight="1" x14ac:dyDescent="0.3">
      <c r="A72" s="723" t="s">
        <v>561</v>
      </c>
      <c r="B72" s="724" t="s">
        <v>5030</v>
      </c>
      <c r="C72" s="724" t="s">
        <v>4871</v>
      </c>
      <c r="D72" s="724" t="s">
        <v>5059</v>
      </c>
      <c r="E72" s="724" t="s">
        <v>5060</v>
      </c>
      <c r="F72" s="727"/>
      <c r="G72" s="727"/>
      <c r="H72" s="727"/>
      <c r="I72" s="727"/>
      <c r="J72" s="727">
        <v>1.7000000000000002</v>
      </c>
      <c r="K72" s="727">
        <v>1100.01</v>
      </c>
      <c r="L72" s="727">
        <v>1</v>
      </c>
      <c r="M72" s="727">
        <v>647.06470588235288</v>
      </c>
      <c r="N72" s="727"/>
      <c r="O72" s="727"/>
      <c r="P72" s="740"/>
      <c r="Q72" s="728"/>
    </row>
    <row r="73" spans="1:17" ht="14.4" customHeight="1" x14ac:dyDescent="0.3">
      <c r="A73" s="723" t="s">
        <v>561</v>
      </c>
      <c r="B73" s="724" t="s">
        <v>5030</v>
      </c>
      <c r="C73" s="724" t="s">
        <v>4871</v>
      </c>
      <c r="D73" s="724" t="s">
        <v>5061</v>
      </c>
      <c r="E73" s="724" t="s">
        <v>5062</v>
      </c>
      <c r="F73" s="727">
        <v>305</v>
      </c>
      <c r="G73" s="727">
        <v>13876.85</v>
      </c>
      <c r="H73" s="727">
        <v>2.6526276149987762</v>
      </c>
      <c r="I73" s="727">
        <v>45.497868852459021</v>
      </c>
      <c r="J73" s="727">
        <v>122</v>
      </c>
      <c r="K73" s="727">
        <v>5231.3600000000006</v>
      </c>
      <c r="L73" s="727">
        <v>1</v>
      </c>
      <c r="M73" s="727">
        <v>42.88</v>
      </c>
      <c r="N73" s="727">
        <v>222</v>
      </c>
      <c r="O73" s="727">
        <v>9519.36</v>
      </c>
      <c r="P73" s="740">
        <v>1.8196721311475408</v>
      </c>
      <c r="Q73" s="728">
        <v>42.88</v>
      </c>
    </row>
    <row r="74" spans="1:17" ht="14.4" customHeight="1" x14ac:dyDescent="0.3">
      <c r="A74" s="723" t="s">
        <v>561</v>
      </c>
      <c r="B74" s="724" t="s">
        <v>5030</v>
      </c>
      <c r="C74" s="724" t="s">
        <v>4871</v>
      </c>
      <c r="D74" s="724" t="s">
        <v>5063</v>
      </c>
      <c r="E74" s="724" t="s">
        <v>1864</v>
      </c>
      <c r="F74" s="727">
        <v>25</v>
      </c>
      <c r="G74" s="727">
        <v>1930.5</v>
      </c>
      <c r="H74" s="727">
        <v>0.8928571428571429</v>
      </c>
      <c r="I74" s="727">
        <v>77.22</v>
      </c>
      <c r="J74" s="727">
        <v>28</v>
      </c>
      <c r="K74" s="727">
        <v>2162.16</v>
      </c>
      <c r="L74" s="727">
        <v>1</v>
      </c>
      <c r="M74" s="727">
        <v>77.22</v>
      </c>
      <c r="N74" s="727">
        <v>22</v>
      </c>
      <c r="O74" s="727">
        <v>1698.84</v>
      </c>
      <c r="P74" s="740">
        <v>0.7857142857142857</v>
      </c>
      <c r="Q74" s="728">
        <v>77.22</v>
      </c>
    </row>
    <row r="75" spans="1:17" ht="14.4" customHeight="1" x14ac:dyDescent="0.3">
      <c r="A75" s="723" t="s">
        <v>561</v>
      </c>
      <c r="B75" s="724" t="s">
        <v>5030</v>
      </c>
      <c r="C75" s="724" t="s">
        <v>4871</v>
      </c>
      <c r="D75" s="724" t="s">
        <v>5064</v>
      </c>
      <c r="E75" s="724" t="s">
        <v>5065</v>
      </c>
      <c r="F75" s="727"/>
      <c r="G75" s="727"/>
      <c r="H75" s="727"/>
      <c r="I75" s="727"/>
      <c r="J75" s="727">
        <v>4.5</v>
      </c>
      <c r="K75" s="727">
        <v>1215.75</v>
      </c>
      <c r="L75" s="727">
        <v>1</v>
      </c>
      <c r="M75" s="727">
        <v>270.16666666666669</v>
      </c>
      <c r="N75" s="727"/>
      <c r="O75" s="727"/>
      <c r="P75" s="740"/>
      <c r="Q75" s="728"/>
    </row>
    <row r="76" spans="1:17" ht="14.4" customHeight="1" x14ac:dyDescent="0.3">
      <c r="A76" s="723" t="s">
        <v>561</v>
      </c>
      <c r="B76" s="724" t="s">
        <v>5030</v>
      </c>
      <c r="C76" s="724" t="s">
        <v>4871</v>
      </c>
      <c r="D76" s="724" t="s">
        <v>5066</v>
      </c>
      <c r="E76" s="724" t="s">
        <v>5067</v>
      </c>
      <c r="F76" s="727">
        <v>230.39999999999995</v>
      </c>
      <c r="G76" s="727">
        <v>83904</v>
      </c>
      <c r="H76" s="727">
        <v>1.03830327306099</v>
      </c>
      <c r="I76" s="727">
        <v>364.16666666666674</v>
      </c>
      <c r="J76" s="727">
        <v>297.40000000000003</v>
      </c>
      <c r="K76" s="727">
        <v>80808.759999999995</v>
      </c>
      <c r="L76" s="727">
        <v>1</v>
      </c>
      <c r="M76" s="727">
        <v>271.71741761936778</v>
      </c>
      <c r="N76" s="727">
        <v>308.79999999999995</v>
      </c>
      <c r="O76" s="727">
        <v>83906.03</v>
      </c>
      <c r="P76" s="740">
        <v>1.0383283940998476</v>
      </c>
      <c r="Q76" s="728">
        <v>271.71641839378242</v>
      </c>
    </row>
    <row r="77" spans="1:17" ht="14.4" customHeight="1" x14ac:dyDescent="0.3">
      <c r="A77" s="723" t="s">
        <v>561</v>
      </c>
      <c r="B77" s="724" t="s">
        <v>5030</v>
      </c>
      <c r="C77" s="724" t="s">
        <v>4871</v>
      </c>
      <c r="D77" s="724" t="s">
        <v>5068</v>
      </c>
      <c r="E77" s="724" t="s">
        <v>5069</v>
      </c>
      <c r="F77" s="727">
        <v>3</v>
      </c>
      <c r="G77" s="727">
        <v>13399.62</v>
      </c>
      <c r="H77" s="727"/>
      <c r="I77" s="727">
        <v>4466.54</v>
      </c>
      <c r="J77" s="727"/>
      <c r="K77" s="727"/>
      <c r="L77" s="727"/>
      <c r="M77" s="727"/>
      <c r="N77" s="727"/>
      <c r="O77" s="727"/>
      <c r="P77" s="740"/>
      <c r="Q77" s="728"/>
    </row>
    <row r="78" spans="1:17" ht="14.4" customHeight="1" x14ac:dyDescent="0.3">
      <c r="A78" s="723" t="s">
        <v>561</v>
      </c>
      <c r="B78" s="724" t="s">
        <v>5030</v>
      </c>
      <c r="C78" s="724" t="s">
        <v>4871</v>
      </c>
      <c r="D78" s="724" t="s">
        <v>5070</v>
      </c>
      <c r="E78" s="724" t="s">
        <v>5071</v>
      </c>
      <c r="F78" s="727">
        <v>31</v>
      </c>
      <c r="G78" s="727">
        <v>2479.38</v>
      </c>
      <c r="H78" s="727">
        <v>0.31191642575161727</v>
      </c>
      <c r="I78" s="727">
        <v>79.98</v>
      </c>
      <c r="J78" s="727">
        <v>82</v>
      </c>
      <c r="K78" s="727">
        <v>7948.86</v>
      </c>
      <c r="L78" s="727">
        <v>1</v>
      </c>
      <c r="M78" s="727">
        <v>96.937317073170732</v>
      </c>
      <c r="N78" s="727"/>
      <c r="O78" s="727"/>
      <c r="P78" s="740"/>
      <c r="Q78" s="728"/>
    </row>
    <row r="79" spans="1:17" ht="14.4" customHeight="1" x14ac:dyDescent="0.3">
      <c r="A79" s="723" t="s">
        <v>561</v>
      </c>
      <c r="B79" s="724" t="s">
        <v>5030</v>
      </c>
      <c r="C79" s="724" t="s">
        <v>4871</v>
      </c>
      <c r="D79" s="724" t="s">
        <v>5072</v>
      </c>
      <c r="E79" s="724" t="s">
        <v>5073</v>
      </c>
      <c r="F79" s="727"/>
      <c r="G79" s="727"/>
      <c r="H79" s="727"/>
      <c r="I79" s="727"/>
      <c r="J79" s="727"/>
      <c r="K79" s="727"/>
      <c r="L79" s="727"/>
      <c r="M79" s="727"/>
      <c r="N79" s="727">
        <v>33</v>
      </c>
      <c r="O79" s="727">
        <v>2212.98</v>
      </c>
      <c r="P79" s="740"/>
      <c r="Q79" s="728">
        <v>67.06</v>
      </c>
    </row>
    <row r="80" spans="1:17" ht="14.4" customHeight="1" x14ac:dyDescent="0.3">
      <c r="A80" s="723" t="s">
        <v>561</v>
      </c>
      <c r="B80" s="724" t="s">
        <v>5030</v>
      </c>
      <c r="C80" s="724" t="s">
        <v>4871</v>
      </c>
      <c r="D80" s="724" t="s">
        <v>5074</v>
      </c>
      <c r="E80" s="724" t="s">
        <v>5075</v>
      </c>
      <c r="F80" s="727">
        <v>9.4</v>
      </c>
      <c r="G80" s="727">
        <v>35981.699999999997</v>
      </c>
      <c r="H80" s="727">
        <v>0.52249740215761775</v>
      </c>
      <c r="I80" s="727">
        <v>3827.8404255319147</v>
      </c>
      <c r="J80" s="727">
        <v>21.100000000000005</v>
      </c>
      <c r="K80" s="727">
        <v>68864.84</v>
      </c>
      <c r="L80" s="727">
        <v>1</v>
      </c>
      <c r="M80" s="727">
        <v>3263.7364928909942</v>
      </c>
      <c r="N80" s="727">
        <v>10.199999999999999</v>
      </c>
      <c r="O80" s="727">
        <v>33290.080000000002</v>
      </c>
      <c r="P80" s="740">
        <v>0.48341185429313427</v>
      </c>
      <c r="Q80" s="728">
        <v>3263.7333333333336</v>
      </c>
    </row>
    <row r="81" spans="1:17" ht="14.4" customHeight="1" x14ac:dyDescent="0.3">
      <c r="A81" s="723" t="s">
        <v>561</v>
      </c>
      <c r="B81" s="724" t="s">
        <v>5030</v>
      </c>
      <c r="C81" s="724" t="s">
        <v>4871</v>
      </c>
      <c r="D81" s="724" t="s">
        <v>5076</v>
      </c>
      <c r="E81" s="724" t="s">
        <v>5077</v>
      </c>
      <c r="F81" s="727"/>
      <c r="G81" s="727"/>
      <c r="H81" s="727"/>
      <c r="I81" s="727"/>
      <c r="J81" s="727"/>
      <c r="K81" s="727"/>
      <c r="L81" s="727"/>
      <c r="M81" s="727"/>
      <c r="N81" s="727">
        <v>7</v>
      </c>
      <c r="O81" s="727">
        <v>29768.83</v>
      </c>
      <c r="P81" s="740"/>
      <c r="Q81" s="728">
        <v>4252.6900000000005</v>
      </c>
    </row>
    <row r="82" spans="1:17" ht="14.4" customHeight="1" x14ac:dyDescent="0.3">
      <c r="A82" s="723" t="s">
        <v>561</v>
      </c>
      <c r="B82" s="724" t="s">
        <v>5030</v>
      </c>
      <c r="C82" s="724" t="s">
        <v>4871</v>
      </c>
      <c r="D82" s="724" t="s">
        <v>5078</v>
      </c>
      <c r="E82" s="724" t="s">
        <v>5077</v>
      </c>
      <c r="F82" s="727"/>
      <c r="G82" s="727"/>
      <c r="H82" s="727"/>
      <c r="I82" s="727"/>
      <c r="J82" s="727"/>
      <c r="K82" s="727"/>
      <c r="L82" s="727"/>
      <c r="M82" s="727"/>
      <c r="N82" s="727">
        <v>17</v>
      </c>
      <c r="O82" s="727">
        <v>144591.54999999999</v>
      </c>
      <c r="P82" s="740"/>
      <c r="Q82" s="728">
        <v>8505.3852941176465</v>
      </c>
    </row>
    <row r="83" spans="1:17" ht="14.4" customHeight="1" x14ac:dyDescent="0.3">
      <c r="A83" s="723" t="s">
        <v>561</v>
      </c>
      <c r="B83" s="724" t="s">
        <v>5030</v>
      </c>
      <c r="C83" s="724" t="s">
        <v>4871</v>
      </c>
      <c r="D83" s="724" t="s">
        <v>5079</v>
      </c>
      <c r="E83" s="724" t="s">
        <v>5080</v>
      </c>
      <c r="F83" s="727">
        <v>32.1</v>
      </c>
      <c r="G83" s="727">
        <v>136554.18</v>
      </c>
      <c r="H83" s="727"/>
      <c r="I83" s="727">
        <v>4254.0242990654206</v>
      </c>
      <c r="J83" s="727"/>
      <c r="K83" s="727"/>
      <c r="L83" s="727"/>
      <c r="M83" s="727"/>
      <c r="N83" s="727"/>
      <c r="O83" s="727"/>
      <c r="P83" s="740"/>
      <c r="Q83" s="728"/>
    </row>
    <row r="84" spans="1:17" ht="14.4" customHeight="1" x14ac:dyDescent="0.3">
      <c r="A84" s="723" t="s">
        <v>561</v>
      </c>
      <c r="B84" s="724" t="s">
        <v>5030</v>
      </c>
      <c r="C84" s="724" t="s">
        <v>4871</v>
      </c>
      <c r="D84" s="724" t="s">
        <v>5081</v>
      </c>
      <c r="E84" s="724" t="s">
        <v>5082</v>
      </c>
      <c r="F84" s="727">
        <v>15</v>
      </c>
      <c r="G84" s="727">
        <v>3288</v>
      </c>
      <c r="H84" s="727">
        <v>0.65217391304347816</v>
      </c>
      <c r="I84" s="727">
        <v>219.2</v>
      </c>
      <c r="J84" s="727">
        <v>23</v>
      </c>
      <c r="K84" s="727">
        <v>5041.6000000000004</v>
      </c>
      <c r="L84" s="727">
        <v>1</v>
      </c>
      <c r="M84" s="727">
        <v>219.20000000000002</v>
      </c>
      <c r="N84" s="727">
        <v>16</v>
      </c>
      <c r="O84" s="727">
        <v>3507.2</v>
      </c>
      <c r="P84" s="740">
        <v>0.69565217391304335</v>
      </c>
      <c r="Q84" s="728">
        <v>219.2</v>
      </c>
    </row>
    <row r="85" spans="1:17" ht="14.4" customHeight="1" x14ac:dyDescent="0.3">
      <c r="A85" s="723" t="s">
        <v>561</v>
      </c>
      <c r="B85" s="724" t="s">
        <v>5030</v>
      </c>
      <c r="C85" s="724" t="s">
        <v>4871</v>
      </c>
      <c r="D85" s="724" t="s">
        <v>5083</v>
      </c>
      <c r="E85" s="724" t="s">
        <v>5084</v>
      </c>
      <c r="F85" s="727">
        <v>7.2000000000000011</v>
      </c>
      <c r="G85" s="727">
        <v>1494.26</v>
      </c>
      <c r="H85" s="727">
        <v>34.815004659832248</v>
      </c>
      <c r="I85" s="727">
        <v>207.53611111111107</v>
      </c>
      <c r="J85" s="727">
        <v>0.1</v>
      </c>
      <c r="K85" s="727">
        <v>42.92</v>
      </c>
      <c r="L85" s="727">
        <v>1</v>
      </c>
      <c r="M85" s="727">
        <v>429.2</v>
      </c>
      <c r="N85" s="727">
        <v>13.8</v>
      </c>
      <c r="O85" s="727">
        <v>5922.9600000000009</v>
      </c>
      <c r="P85" s="740">
        <v>138.00000000000003</v>
      </c>
      <c r="Q85" s="728">
        <v>429.20000000000005</v>
      </c>
    </row>
    <row r="86" spans="1:17" ht="14.4" customHeight="1" x14ac:dyDescent="0.3">
      <c r="A86" s="723" t="s">
        <v>561</v>
      </c>
      <c r="B86" s="724" t="s">
        <v>5030</v>
      </c>
      <c r="C86" s="724" t="s">
        <v>4871</v>
      </c>
      <c r="D86" s="724" t="s">
        <v>5085</v>
      </c>
      <c r="E86" s="724" t="s">
        <v>2242</v>
      </c>
      <c r="F86" s="727">
        <v>6</v>
      </c>
      <c r="G86" s="727">
        <v>394.5</v>
      </c>
      <c r="H86" s="727"/>
      <c r="I86" s="727">
        <v>65.75</v>
      </c>
      <c r="J86" s="727"/>
      <c r="K86" s="727"/>
      <c r="L86" s="727"/>
      <c r="M86" s="727"/>
      <c r="N86" s="727"/>
      <c r="O86" s="727"/>
      <c r="P86" s="740"/>
      <c r="Q86" s="728"/>
    </row>
    <row r="87" spans="1:17" ht="14.4" customHeight="1" x14ac:dyDescent="0.3">
      <c r="A87" s="723" t="s">
        <v>561</v>
      </c>
      <c r="B87" s="724" t="s">
        <v>5030</v>
      </c>
      <c r="C87" s="724" t="s">
        <v>4871</v>
      </c>
      <c r="D87" s="724" t="s">
        <v>5086</v>
      </c>
      <c r="E87" s="724" t="s">
        <v>1589</v>
      </c>
      <c r="F87" s="727">
        <v>59.4</v>
      </c>
      <c r="G87" s="727">
        <v>5533.7500000000009</v>
      </c>
      <c r="H87" s="727">
        <v>1.4017016727965392</v>
      </c>
      <c r="I87" s="727">
        <v>93.160774410774422</v>
      </c>
      <c r="J87" s="727">
        <v>50.1</v>
      </c>
      <c r="K87" s="727">
        <v>3947.8799999999997</v>
      </c>
      <c r="L87" s="727">
        <v>1</v>
      </c>
      <c r="M87" s="727">
        <v>78.8</v>
      </c>
      <c r="N87" s="727">
        <v>62.900000000000006</v>
      </c>
      <c r="O87" s="727">
        <v>4956.54</v>
      </c>
      <c r="P87" s="740">
        <v>1.2554940879661998</v>
      </c>
      <c r="Q87" s="728">
        <v>78.800317965023837</v>
      </c>
    </row>
    <row r="88" spans="1:17" ht="14.4" customHeight="1" x14ac:dyDescent="0.3">
      <c r="A88" s="723" t="s">
        <v>561</v>
      </c>
      <c r="B88" s="724" t="s">
        <v>5030</v>
      </c>
      <c r="C88" s="724" t="s">
        <v>4871</v>
      </c>
      <c r="D88" s="724" t="s">
        <v>5087</v>
      </c>
      <c r="E88" s="724" t="s">
        <v>2253</v>
      </c>
      <c r="F88" s="727">
        <v>252</v>
      </c>
      <c r="G88" s="727">
        <v>15687.93</v>
      </c>
      <c r="H88" s="727">
        <v>1.0962454404427486</v>
      </c>
      <c r="I88" s="727">
        <v>62.253690476190478</v>
      </c>
      <c r="J88" s="727">
        <v>204</v>
      </c>
      <c r="K88" s="727">
        <v>14310.6</v>
      </c>
      <c r="L88" s="727">
        <v>1</v>
      </c>
      <c r="M88" s="727">
        <v>70.150000000000006</v>
      </c>
      <c r="N88" s="727">
        <v>465</v>
      </c>
      <c r="O88" s="727">
        <v>27988.190000000002</v>
      </c>
      <c r="P88" s="740">
        <v>1.9557663550095734</v>
      </c>
      <c r="Q88" s="728">
        <v>60.189655913978498</v>
      </c>
    </row>
    <row r="89" spans="1:17" ht="14.4" customHeight="1" x14ac:dyDescent="0.3">
      <c r="A89" s="723" t="s">
        <v>561</v>
      </c>
      <c r="B89" s="724" t="s">
        <v>5030</v>
      </c>
      <c r="C89" s="724" t="s">
        <v>4871</v>
      </c>
      <c r="D89" s="724" t="s">
        <v>5088</v>
      </c>
      <c r="E89" s="724" t="s">
        <v>5089</v>
      </c>
      <c r="F89" s="727">
        <v>2.2000000000000002</v>
      </c>
      <c r="G89" s="727">
        <v>2815.06</v>
      </c>
      <c r="H89" s="727"/>
      <c r="I89" s="727">
        <v>1279.5727272727272</v>
      </c>
      <c r="J89" s="727"/>
      <c r="K89" s="727"/>
      <c r="L89" s="727"/>
      <c r="M89" s="727"/>
      <c r="N89" s="727"/>
      <c r="O89" s="727"/>
      <c r="P89" s="740"/>
      <c r="Q89" s="728"/>
    </row>
    <row r="90" spans="1:17" ht="14.4" customHeight="1" x14ac:dyDescent="0.3">
      <c r="A90" s="723" t="s">
        <v>561</v>
      </c>
      <c r="B90" s="724" t="s">
        <v>5030</v>
      </c>
      <c r="C90" s="724" t="s">
        <v>4871</v>
      </c>
      <c r="D90" s="724" t="s">
        <v>5090</v>
      </c>
      <c r="E90" s="724" t="s">
        <v>5091</v>
      </c>
      <c r="F90" s="727">
        <v>1.6</v>
      </c>
      <c r="G90" s="727">
        <v>959.68</v>
      </c>
      <c r="H90" s="727"/>
      <c r="I90" s="727">
        <v>599.79999999999995</v>
      </c>
      <c r="J90" s="727"/>
      <c r="K90" s="727"/>
      <c r="L90" s="727"/>
      <c r="M90" s="727"/>
      <c r="N90" s="727"/>
      <c r="O90" s="727"/>
      <c r="P90" s="740"/>
      <c r="Q90" s="728"/>
    </row>
    <row r="91" spans="1:17" ht="14.4" customHeight="1" x14ac:dyDescent="0.3">
      <c r="A91" s="723" t="s">
        <v>561</v>
      </c>
      <c r="B91" s="724" t="s">
        <v>5030</v>
      </c>
      <c r="C91" s="724" t="s">
        <v>4871</v>
      </c>
      <c r="D91" s="724" t="s">
        <v>5092</v>
      </c>
      <c r="E91" s="724" t="s">
        <v>5091</v>
      </c>
      <c r="F91" s="727"/>
      <c r="G91" s="727"/>
      <c r="H91" s="727"/>
      <c r="I91" s="727"/>
      <c r="J91" s="727">
        <v>0.1</v>
      </c>
      <c r="K91" s="727">
        <v>79.97</v>
      </c>
      <c r="L91" s="727">
        <v>1</v>
      </c>
      <c r="M91" s="727">
        <v>799.69999999999993</v>
      </c>
      <c r="N91" s="727">
        <v>2.1</v>
      </c>
      <c r="O91" s="727">
        <v>1679.47</v>
      </c>
      <c r="P91" s="740">
        <v>21.001250468925846</v>
      </c>
      <c r="Q91" s="728">
        <v>799.74761904761908</v>
      </c>
    </row>
    <row r="92" spans="1:17" ht="14.4" customHeight="1" x14ac:dyDescent="0.3">
      <c r="A92" s="723" t="s">
        <v>561</v>
      </c>
      <c r="B92" s="724" t="s">
        <v>5030</v>
      </c>
      <c r="C92" s="724" t="s">
        <v>4871</v>
      </c>
      <c r="D92" s="724" t="s">
        <v>5093</v>
      </c>
      <c r="E92" s="724" t="s">
        <v>1179</v>
      </c>
      <c r="F92" s="727">
        <v>17</v>
      </c>
      <c r="G92" s="727">
        <v>1572.33</v>
      </c>
      <c r="H92" s="727"/>
      <c r="I92" s="727">
        <v>92.49</v>
      </c>
      <c r="J92" s="727"/>
      <c r="K92" s="727"/>
      <c r="L92" s="727"/>
      <c r="M92" s="727"/>
      <c r="N92" s="727">
        <v>1</v>
      </c>
      <c r="O92" s="727">
        <v>92.49</v>
      </c>
      <c r="P92" s="740"/>
      <c r="Q92" s="728">
        <v>92.49</v>
      </c>
    </row>
    <row r="93" spans="1:17" ht="14.4" customHeight="1" x14ac:dyDescent="0.3">
      <c r="A93" s="723" t="s">
        <v>561</v>
      </c>
      <c r="B93" s="724" t="s">
        <v>5030</v>
      </c>
      <c r="C93" s="724" t="s">
        <v>4871</v>
      </c>
      <c r="D93" s="724" t="s">
        <v>1880</v>
      </c>
      <c r="E93" s="724" t="s">
        <v>1881</v>
      </c>
      <c r="F93" s="727"/>
      <c r="G93" s="727"/>
      <c r="H93" s="727"/>
      <c r="I93" s="727"/>
      <c r="J93" s="727">
        <v>5</v>
      </c>
      <c r="K93" s="727">
        <v>6436.7999999999993</v>
      </c>
      <c r="L93" s="727">
        <v>1</v>
      </c>
      <c r="M93" s="727">
        <v>1287.3599999999999</v>
      </c>
      <c r="N93" s="727">
        <v>5</v>
      </c>
      <c r="O93" s="727">
        <v>6436.8</v>
      </c>
      <c r="P93" s="740">
        <v>1.0000000000000002</v>
      </c>
      <c r="Q93" s="728">
        <v>1287.3600000000001</v>
      </c>
    </row>
    <row r="94" spans="1:17" ht="14.4" customHeight="1" x14ac:dyDescent="0.3">
      <c r="A94" s="723" t="s">
        <v>561</v>
      </c>
      <c r="B94" s="724" t="s">
        <v>5030</v>
      </c>
      <c r="C94" s="724" t="s">
        <v>4871</v>
      </c>
      <c r="D94" s="724" t="s">
        <v>5094</v>
      </c>
      <c r="E94" s="724" t="s">
        <v>5095</v>
      </c>
      <c r="F94" s="727"/>
      <c r="G94" s="727"/>
      <c r="H94" s="727"/>
      <c r="I94" s="727"/>
      <c r="J94" s="727"/>
      <c r="K94" s="727"/>
      <c r="L94" s="727"/>
      <c r="M94" s="727"/>
      <c r="N94" s="727">
        <v>0.1</v>
      </c>
      <c r="O94" s="727">
        <v>157.97</v>
      </c>
      <c r="P94" s="740"/>
      <c r="Q94" s="728">
        <v>1579.6999999999998</v>
      </c>
    </row>
    <row r="95" spans="1:17" ht="14.4" customHeight="1" x14ac:dyDescent="0.3">
      <c r="A95" s="723" t="s">
        <v>561</v>
      </c>
      <c r="B95" s="724" t="s">
        <v>5030</v>
      </c>
      <c r="C95" s="724" t="s">
        <v>4871</v>
      </c>
      <c r="D95" s="724" t="s">
        <v>5096</v>
      </c>
      <c r="E95" s="724" t="s">
        <v>1614</v>
      </c>
      <c r="F95" s="727">
        <v>26.099999999999998</v>
      </c>
      <c r="G95" s="727">
        <v>53890.549999999996</v>
      </c>
      <c r="H95" s="727">
        <v>9.1732655402622072</v>
      </c>
      <c r="I95" s="727">
        <v>2064.7720306513411</v>
      </c>
      <c r="J95" s="727">
        <v>3.6</v>
      </c>
      <c r="K95" s="727">
        <v>5874.74</v>
      </c>
      <c r="L95" s="727">
        <v>1</v>
      </c>
      <c r="M95" s="727">
        <v>1631.872222222222</v>
      </c>
      <c r="N95" s="727">
        <v>5</v>
      </c>
      <c r="O95" s="727">
        <v>8159.37</v>
      </c>
      <c r="P95" s="740">
        <v>1.3888904019582144</v>
      </c>
      <c r="Q95" s="728">
        <v>1631.874</v>
      </c>
    </row>
    <row r="96" spans="1:17" ht="14.4" customHeight="1" x14ac:dyDescent="0.3">
      <c r="A96" s="723" t="s">
        <v>561</v>
      </c>
      <c r="B96" s="724" t="s">
        <v>5030</v>
      </c>
      <c r="C96" s="724" t="s">
        <v>4871</v>
      </c>
      <c r="D96" s="724" t="s">
        <v>5097</v>
      </c>
      <c r="E96" s="724" t="s">
        <v>5098</v>
      </c>
      <c r="F96" s="727">
        <v>5.6</v>
      </c>
      <c r="G96" s="727">
        <v>2194.08</v>
      </c>
      <c r="H96" s="727"/>
      <c r="I96" s="727">
        <v>391.8</v>
      </c>
      <c r="J96" s="727"/>
      <c r="K96" s="727"/>
      <c r="L96" s="727"/>
      <c r="M96" s="727"/>
      <c r="N96" s="727">
        <v>2</v>
      </c>
      <c r="O96" s="727">
        <v>783.6</v>
      </c>
      <c r="P96" s="740"/>
      <c r="Q96" s="728">
        <v>391.8</v>
      </c>
    </row>
    <row r="97" spans="1:17" ht="14.4" customHeight="1" x14ac:dyDescent="0.3">
      <c r="A97" s="723" t="s">
        <v>561</v>
      </c>
      <c r="B97" s="724" t="s">
        <v>5030</v>
      </c>
      <c r="C97" s="724" t="s">
        <v>4871</v>
      </c>
      <c r="D97" s="724" t="s">
        <v>5099</v>
      </c>
      <c r="E97" s="724" t="s">
        <v>1169</v>
      </c>
      <c r="F97" s="727"/>
      <c r="G97" s="727"/>
      <c r="H97" s="727"/>
      <c r="I97" s="727"/>
      <c r="J97" s="727"/>
      <c r="K97" s="727"/>
      <c r="L97" s="727"/>
      <c r="M97" s="727"/>
      <c r="N97" s="727">
        <v>5.5</v>
      </c>
      <c r="O97" s="727">
        <v>4246.8599999999997</v>
      </c>
      <c r="P97" s="740"/>
      <c r="Q97" s="728">
        <v>772.15636363636361</v>
      </c>
    </row>
    <row r="98" spans="1:17" ht="14.4" customHeight="1" x14ac:dyDescent="0.3">
      <c r="A98" s="723" t="s">
        <v>561</v>
      </c>
      <c r="B98" s="724" t="s">
        <v>5030</v>
      </c>
      <c r="C98" s="724" t="s">
        <v>4871</v>
      </c>
      <c r="D98" s="724" t="s">
        <v>5100</v>
      </c>
      <c r="E98" s="724" t="s">
        <v>5101</v>
      </c>
      <c r="F98" s="727">
        <v>34.269999999999996</v>
      </c>
      <c r="G98" s="727">
        <v>108567.69</v>
      </c>
      <c r="H98" s="727">
        <v>1.1630711430735425</v>
      </c>
      <c r="I98" s="727">
        <v>3168.0096294134814</v>
      </c>
      <c r="J98" s="727">
        <v>31.09</v>
      </c>
      <c r="K98" s="727">
        <v>93345.700000000012</v>
      </c>
      <c r="L98" s="727">
        <v>1</v>
      </c>
      <c r="M98" s="727">
        <v>3002.4348665165653</v>
      </c>
      <c r="N98" s="727"/>
      <c r="O98" s="727"/>
      <c r="P98" s="740"/>
      <c r="Q98" s="728"/>
    </row>
    <row r="99" spans="1:17" ht="14.4" customHeight="1" x14ac:dyDescent="0.3">
      <c r="A99" s="723" t="s">
        <v>561</v>
      </c>
      <c r="B99" s="724" t="s">
        <v>5030</v>
      </c>
      <c r="C99" s="724" t="s">
        <v>4871</v>
      </c>
      <c r="D99" s="724" t="s">
        <v>1219</v>
      </c>
      <c r="E99" s="724" t="s">
        <v>5102</v>
      </c>
      <c r="F99" s="727"/>
      <c r="G99" s="727"/>
      <c r="H99" s="727"/>
      <c r="I99" s="727"/>
      <c r="J99" s="727"/>
      <c r="K99" s="727"/>
      <c r="L99" s="727"/>
      <c r="M99" s="727"/>
      <c r="N99" s="727">
        <v>4</v>
      </c>
      <c r="O99" s="727">
        <v>11783.2</v>
      </c>
      <c r="P99" s="740"/>
      <c r="Q99" s="728">
        <v>2945.8</v>
      </c>
    </row>
    <row r="100" spans="1:17" ht="14.4" customHeight="1" x14ac:dyDescent="0.3">
      <c r="A100" s="723" t="s">
        <v>561</v>
      </c>
      <c r="B100" s="724" t="s">
        <v>5030</v>
      </c>
      <c r="C100" s="724" t="s">
        <v>4871</v>
      </c>
      <c r="D100" s="724" t="s">
        <v>5103</v>
      </c>
      <c r="E100" s="724" t="s">
        <v>5104</v>
      </c>
      <c r="F100" s="727"/>
      <c r="G100" s="727"/>
      <c r="H100" s="727"/>
      <c r="I100" s="727"/>
      <c r="J100" s="727">
        <v>26</v>
      </c>
      <c r="K100" s="727">
        <v>1709.5</v>
      </c>
      <c r="L100" s="727">
        <v>1</v>
      </c>
      <c r="M100" s="727">
        <v>65.75</v>
      </c>
      <c r="N100" s="727"/>
      <c r="O100" s="727"/>
      <c r="P100" s="740"/>
      <c r="Q100" s="728"/>
    </row>
    <row r="101" spans="1:17" ht="14.4" customHeight="1" x14ac:dyDescent="0.3">
      <c r="A101" s="723" t="s">
        <v>561</v>
      </c>
      <c r="B101" s="724" t="s">
        <v>5030</v>
      </c>
      <c r="C101" s="724" t="s">
        <v>4871</v>
      </c>
      <c r="D101" s="724" t="s">
        <v>5105</v>
      </c>
      <c r="E101" s="724" t="s">
        <v>5106</v>
      </c>
      <c r="F101" s="727"/>
      <c r="G101" s="727"/>
      <c r="H101" s="727"/>
      <c r="I101" s="727"/>
      <c r="J101" s="727"/>
      <c r="K101" s="727"/>
      <c r="L101" s="727"/>
      <c r="M101" s="727"/>
      <c r="N101" s="727">
        <v>51.9</v>
      </c>
      <c r="O101" s="727">
        <v>126517.21000000002</v>
      </c>
      <c r="P101" s="740"/>
      <c r="Q101" s="728">
        <v>2437.7111753371873</v>
      </c>
    </row>
    <row r="102" spans="1:17" ht="14.4" customHeight="1" x14ac:dyDescent="0.3">
      <c r="A102" s="723" t="s">
        <v>561</v>
      </c>
      <c r="B102" s="724" t="s">
        <v>5030</v>
      </c>
      <c r="C102" s="724" t="s">
        <v>4871</v>
      </c>
      <c r="D102" s="724" t="s">
        <v>5107</v>
      </c>
      <c r="E102" s="724" t="s">
        <v>5108</v>
      </c>
      <c r="F102" s="727"/>
      <c r="G102" s="727"/>
      <c r="H102" s="727"/>
      <c r="I102" s="727"/>
      <c r="J102" s="727"/>
      <c r="K102" s="727"/>
      <c r="L102" s="727"/>
      <c r="M102" s="727"/>
      <c r="N102" s="727">
        <v>2</v>
      </c>
      <c r="O102" s="727">
        <v>20784.7</v>
      </c>
      <c r="P102" s="740"/>
      <c r="Q102" s="728">
        <v>10392.35</v>
      </c>
    </row>
    <row r="103" spans="1:17" ht="14.4" customHeight="1" x14ac:dyDescent="0.3">
      <c r="A103" s="723" t="s">
        <v>561</v>
      </c>
      <c r="B103" s="724" t="s">
        <v>5030</v>
      </c>
      <c r="C103" s="724" t="s">
        <v>4871</v>
      </c>
      <c r="D103" s="724" t="s">
        <v>5109</v>
      </c>
      <c r="E103" s="724" t="s">
        <v>5110</v>
      </c>
      <c r="F103" s="727"/>
      <c r="G103" s="727"/>
      <c r="H103" s="727"/>
      <c r="I103" s="727"/>
      <c r="J103" s="727">
        <v>0.87</v>
      </c>
      <c r="K103" s="727">
        <v>468.53</v>
      </c>
      <c r="L103" s="727">
        <v>1</v>
      </c>
      <c r="M103" s="727">
        <v>538.54022988505744</v>
      </c>
      <c r="N103" s="727"/>
      <c r="O103" s="727"/>
      <c r="P103" s="740"/>
      <c r="Q103" s="728"/>
    </row>
    <row r="104" spans="1:17" ht="14.4" customHeight="1" x14ac:dyDescent="0.3">
      <c r="A104" s="723" t="s">
        <v>561</v>
      </c>
      <c r="B104" s="724" t="s">
        <v>5030</v>
      </c>
      <c r="C104" s="724" t="s">
        <v>4871</v>
      </c>
      <c r="D104" s="724" t="s">
        <v>5111</v>
      </c>
      <c r="E104" s="724" t="s">
        <v>5112</v>
      </c>
      <c r="F104" s="727">
        <v>4.5999999999999996</v>
      </c>
      <c r="G104" s="727">
        <v>3024.04</v>
      </c>
      <c r="H104" s="727"/>
      <c r="I104" s="727">
        <v>657.40000000000009</v>
      </c>
      <c r="J104" s="727"/>
      <c r="K104" s="727"/>
      <c r="L104" s="727"/>
      <c r="M104" s="727"/>
      <c r="N104" s="727"/>
      <c r="O104" s="727"/>
      <c r="P104" s="740"/>
      <c r="Q104" s="728"/>
    </row>
    <row r="105" spans="1:17" ht="14.4" customHeight="1" x14ac:dyDescent="0.3">
      <c r="A105" s="723" t="s">
        <v>561</v>
      </c>
      <c r="B105" s="724" t="s">
        <v>5030</v>
      </c>
      <c r="C105" s="724" t="s">
        <v>4871</v>
      </c>
      <c r="D105" s="724" t="s">
        <v>5113</v>
      </c>
      <c r="E105" s="724" t="s">
        <v>2245</v>
      </c>
      <c r="F105" s="727"/>
      <c r="G105" s="727"/>
      <c r="H105" s="727"/>
      <c r="I105" s="727"/>
      <c r="J105" s="727">
        <v>7.3</v>
      </c>
      <c r="K105" s="727">
        <v>23825.32</v>
      </c>
      <c r="L105" s="727">
        <v>1</v>
      </c>
      <c r="M105" s="727">
        <v>3263.7424657534248</v>
      </c>
      <c r="N105" s="727"/>
      <c r="O105" s="727"/>
      <c r="P105" s="740"/>
      <c r="Q105" s="728"/>
    </row>
    <row r="106" spans="1:17" ht="14.4" customHeight="1" x14ac:dyDescent="0.3">
      <c r="A106" s="723" t="s">
        <v>561</v>
      </c>
      <c r="B106" s="724" t="s">
        <v>5030</v>
      </c>
      <c r="C106" s="724" t="s">
        <v>4871</v>
      </c>
      <c r="D106" s="724" t="s">
        <v>5114</v>
      </c>
      <c r="E106" s="724" t="s">
        <v>5115</v>
      </c>
      <c r="F106" s="727"/>
      <c r="G106" s="727"/>
      <c r="H106" s="727"/>
      <c r="I106" s="727"/>
      <c r="J106" s="727"/>
      <c r="K106" s="727"/>
      <c r="L106" s="727"/>
      <c r="M106" s="727"/>
      <c r="N106" s="727">
        <v>1.1000000000000001</v>
      </c>
      <c r="O106" s="727">
        <v>1944.69</v>
      </c>
      <c r="P106" s="740"/>
      <c r="Q106" s="728">
        <v>1767.8999999999999</v>
      </c>
    </row>
    <row r="107" spans="1:17" ht="14.4" customHeight="1" x14ac:dyDescent="0.3">
      <c r="A107" s="723" t="s">
        <v>561</v>
      </c>
      <c r="B107" s="724" t="s">
        <v>5030</v>
      </c>
      <c r="C107" s="724" t="s">
        <v>5116</v>
      </c>
      <c r="D107" s="724" t="s">
        <v>5117</v>
      </c>
      <c r="E107" s="724" t="s">
        <v>5118</v>
      </c>
      <c r="F107" s="727"/>
      <c r="G107" s="727"/>
      <c r="H107" s="727"/>
      <c r="I107" s="727"/>
      <c r="J107" s="727"/>
      <c r="K107" s="727"/>
      <c r="L107" s="727"/>
      <c r="M107" s="727"/>
      <c r="N107" s="727">
        <v>1</v>
      </c>
      <c r="O107" s="727">
        <v>1370</v>
      </c>
      <c r="P107" s="740"/>
      <c r="Q107" s="728">
        <v>1370</v>
      </c>
    </row>
    <row r="108" spans="1:17" ht="14.4" customHeight="1" x14ac:dyDescent="0.3">
      <c r="A108" s="723" t="s">
        <v>561</v>
      </c>
      <c r="B108" s="724" t="s">
        <v>5030</v>
      </c>
      <c r="C108" s="724" t="s">
        <v>5116</v>
      </c>
      <c r="D108" s="724" t="s">
        <v>5119</v>
      </c>
      <c r="E108" s="724" t="s">
        <v>5120</v>
      </c>
      <c r="F108" s="727">
        <v>89</v>
      </c>
      <c r="G108" s="727">
        <v>161357</v>
      </c>
      <c r="H108" s="727">
        <v>0.92733908045977009</v>
      </c>
      <c r="I108" s="727">
        <v>1813</v>
      </c>
      <c r="J108" s="727">
        <v>87</v>
      </c>
      <c r="K108" s="727">
        <v>174000</v>
      </c>
      <c r="L108" s="727">
        <v>1</v>
      </c>
      <c r="M108" s="727">
        <v>2000</v>
      </c>
      <c r="N108" s="727">
        <v>75</v>
      </c>
      <c r="O108" s="727">
        <v>153990</v>
      </c>
      <c r="P108" s="740">
        <v>0.88500000000000001</v>
      </c>
      <c r="Q108" s="728">
        <v>2053.1999999999998</v>
      </c>
    </row>
    <row r="109" spans="1:17" ht="14.4" customHeight="1" x14ac:dyDescent="0.3">
      <c r="A109" s="723" t="s">
        <v>561</v>
      </c>
      <c r="B109" s="724" t="s">
        <v>5030</v>
      </c>
      <c r="C109" s="724" t="s">
        <v>5116</v>
      </c>
      <c r="D109" s="724" t="s">
        <v>5121</v>
      </c>
      <c r="E109" s="724" t="s">
        <v>5122</v>
      </c>
      <c r="F109" s="727">
        <v>11</v>
      </c>
      <c r="G109" s="727">
        <v>30008</v>
      </c>
      <c r="H109" s="727">
        <v>1.2196167766399981</v>
      </c>
      <c r="I109" s="727">
        <v>2728</v>
      </c>
      <c r="J109" s="727">
        <v>10</v>
      </c>
      <c r="K109" s="727">
        <v>24604.45</v>
      </c>
      <c r="L109" s="727">
        <v>1</v>
      </c>
      <c r="M109" s="727">
        <v>2460.4450000000002</v>
      </c>
      <c r="N109" s="727">
        <v>14</v>
      </c>
      <c r="O109" s="727">
        <v>36000</v>
      </c>
      <c r="P109" s="740">
        <v>1.4631499586456922</v>
      </c>
      <c r="Q109" s="728">
        <v>2571.4285714285716</v>
      </c>
    </row>
    <row r="110" spans="1:17" ht="14.4" customHeight="1" x14ac:dyDescent="0.3">
      <c r="A110" s="723" t="s">
        <v>561</v>
      </c>
      <c r="B110" s="724" t="s">
        <v>5030</v>
      </c>
      <c r="C110" s="724" t="s">
        <v>5116</v>
      </c>
      <c r="D110" s="724" t="s">
        <v>5123</v>
      </c>
      <c r="E110" s="724" t="s">
        <v>5124</v>
      </c>
      <c r="F110" s="727"/>
      <c r="G110" s="727"/>
      <c r="H110" s="727"/>
      <c r="I110" s="727"/>
      <c r="J110" s="727"/>
      <c r="K110" s="727"/>
      <c r="L110" s="727"/>
      <c r="M110" s="727"/>
      <c r="N110" s="727">
        <v>2</v>
      </c>
      <c r="O110" s="727">
        <v>4210</v>
      </c>
      <c r="P110" s="740"/>
      <c r="Q110" s="728">
        <v>2105</v>
      </c>
    </row>
    <row r="111" spans="1:17" ht="14.4" customHeight="1" x14ac:dyDescent="0.3">
      <c r="A111" s="723" t="s">
        <v>561</v>
      </c>
      <c r="B111" s="724" t="s">
        <v>5030</v>
      </c>
      <c r="C111" s="724" t="s">
        <v>5116</v>
      </c>
      <c r="D111" s="724" t="s">
        <v>5125</v>
      </c>
      <c r="E111" s="724" t="s">
        <v>5126</v>
      </c>
      <c r="F111" s="727"/>
      <c r="G111" s="727"/>
      <c r="H111" s="727"/>
      <c r="I111" s="727"/>
      <c r="J111" s="727">
        <v>4</v>
      </c>
      <c r="K111" s="727">
        <v>32980</v>
      </c>
      <c r="L111" s="727">
        <v>1</v>
      </c>
      <c r="M111" s="727">
        <v>8245</v>
      </c>
      <c r="N111" s="727">
        <v>1</v>
      </c>
      <c r="O111" s="727">
        <v>8720</v>
      </c>
      <c r="P111" s="740">
        <v>0.26440266828380837</v>
      </c>
      <c r="Q111" s="728">
        <v>8720</v>
      </c>
    </row>
    <row r="112" spans="1:17" ht="14.4" customHeight="1" x14ac:dyDescent="0.3">
      <c r="A112" s="723" t="s">
        <v>561</v>
      </c>
      <c r="B112" s="724" t="s">
        <v>5030</v>
      </c>
      <c r="C112" s="724" t="s">
        <v>5116</v>
      </c>
      <c r="D112" s="724" t="s">
        <v>5127</v>
      </c>
      <c r="E112" s="724" t="s">
        <v>5128</v>
      </c>
      <c r="F112" s="727">
        <v>2</v>
      </c>
      <c r="G112" s="727">
        <v>18724</v>
      </c>
      <c r="H112" s="727">
        <v>0.47354577642893275</v>
      </c>
      <c r="I112" s="727">
        <v>9362</v>
      </c>
      <c r="J112" s="727">
        <v>4</v>
      </c>
      <c r="K112" s="727">
        <v>39540</v>
      </c>
      <c r="L112" s="727">
        <v>1</v>
      </c>
      <c r="M112" s="727">
        <v>9885</v>
      </c>
      <c r="N112" s="727">
        <v>4</v>
      </c>
      <c r="O112" s="727">
        <v>40520</v>
      </c>
      <c r="P112" s="740">
        <v>1.0247850278199291</v>
      </c>
      <c r="Q112" s="728">
        <v>10130</v>
      </c>
    </row>
    <row r="113" spans="1:17" ht="14.4" customHeight="1" x14ac:dyDescent="0.3">
      <c r="A113" s="723" t="s">
        <v>561</v>
      </c>
      <c r="B113" s="724" t="s">
        <v>5030</v>
      </c>
      <c r="C113" s="724" t="s">
        <v>5116</v>
      </c>
      <c r="D113" s="724" t="s">
        <v>5129</v>
      </c>
      <c r="E113" s="724" t="s">
        <v>5130</v>
      </c>
      <c r="F113" s="727">
        <v>54</v>
      </c>
      <c r="G113" s="727">
        <v>45767.99</v>
      </c>
      <c r="H113" s="727">
        <v>0.92798033252230328</v>
      </c>
      <c r="I113" s="727">
        <v>847.55537037037038</v>
      </c>
      <c r="J113" s="727">
        <v>50</v>
      </c>
      <c r="K113" s="727">
        <v>49320</v>
      </c>
      <c r="L113" s="727">
        <v>1</v>
      </c>
      <c r="M113" s="727">
        <v>986.4</v>
      </c>
      <c r="N113" s="727">
        <v>58</v>
      </c>
      <c r="O113" s="727">
        <v>49472</v>
      </c>
      <c r="P113" s="740">
        <v>1.0030819140308191</v>
      </c>
      <c r="Q113" s="728">
        <v>852.9655172413793</v>
      </c>
    </row>
    <row r="114" spans="1:17" ht="14.4" customHeight="1" x14ac:dyDescent="0.3">
      <c r="A114" s="723" t="s">
        <v>561</v>
      </c>
      <c r="B114" s="724" t="s">
        <v>5030</v>
      </c>
      <c r="C114" s="724" t="s">
        <v>5116</v>
      </c>
      <c r="D114" s="724" t="s">
        <v>5131</v>
      </c>
      <c r="E114" s="724" t="s">
        <v>5132</v>
      </c>
      <c r="F114" s="727">
        <v>4</v>
      </c>
      <c r="G114" s="727">
        <v>952</v>
      </c>
      <c r="H114" s="727">
        <v>0.33033074713042515</v>
      </c>
      <c r="I114" s="727">
        <v>238</v>
      </c>
      <c r="J114" s="727">
        <v>12</v>
      </c>
      <c r="K114" s="727">
        <v>2881.96</v>
      </c>
      <c r="L114" s="727">
        <v>1</v>
      </c>
      <c r="M114" s="727">
        <v>240.16333333333333</v>
      </c>
      <c r="N114" s="727">
        <v>4</v>
      </c>
      <c r="O114" s="727">
        <v>980</v>
      </c>
      <c r="P114" s="740">
        <v>0.34004635734014349</v>
      </c>
      <c r="Q114" s="728">
        <v>245</v>
      </c>
    </row>
    <row r="115" spans="1:17" ht="14.4" customHeight="1" x14ac:dyDescent="0.3">
      <c r="A115" s="723" t="s">
        <v>561</v>
      </c>
      <c r="B115" s="724" t="s">
        <v>5030</v>
      </c>
      <c r="C115" s="724" t="s">
        <v>5116</v>
      </c>
      <c r="D115" s="724" t="s">
        <v>5133</v>
      </c>
      <c r="E115" s="724" t="s">
        <v>5134</v>
      </c>
      <c r="F115" s="727"/>
      <c r="G115" s="727"/>
      <c r="H115" s="727"/>
      <c r="I115" s="727"/>
      <c r="J115" s="727">
        <v>5</v>
      </c>
      <c r="K115" s="727">
        <v>9885</v>
      </c>
      <c r="L115" s="727">
        <v>1</v>
      </c>
      <c r="M115" s="727">
        <v>1977</v>
      </c>
      <c r="N115" s="727"/>
      <c r="O115" s="727"/>
      <c r="P115" s="740"/>
      <c r="Q115" s="728"/>
    </row>
    <row r="116" spans="1:17" ht="14.4" customHeight="1" x14ac:dyDescent="0.3">
      <c r="A116" s="723" t="s">
        <v>561</v>
      </c>
      <c r="B116" s="724" t="s">
        <v>5030</v>
      </c>
      <c r="C116" s="724" t="s">
        <v>4883</v>
      </c>
      <c r="D116" s="724" t="s">
        <v>5135</v>
      </c>
      <c r="E116" s="724" t="s">
        <v>5136</v>
      </c>
      <c r="F116" s="727">
        <v>7</v>
      </c>
      <c r="G116" s="727">
        <v>100417.45</v>
      </c>
      <c r="H116" s="727">
        <v>0.77777777777777768</v>
      </c>
      <c r="I116" s="727">
        <v>14345.35</v>
      </c>
      <c r="J116" s="727">
        <v>9</v>
      </c>
      <c r="K116" s="727">
        <v>129108.15000000001</v>
      </c>
      <c r="L116" s="727">
        <v>1</v>
      </c>
      <c r="M116" s="727">
        <v>14345.35</v>
      </c>
      <c r="N116" s="727"/>
      <c r="O116" s="727"/>
      <c r="P116" s="740"/>
      <c r="Q116" s="728"/>
    </row>
    <row r="117" spans="1:17" ht="14.4" customHeight="1" x14ac:dyDescent="0.3">
      <c r="A117" s="723" t="s">
        <v>561</v>
      </c>
      <c r="B117" s="724" t="s">
        <v>5030</v>
      </c>
      <c r="C117" s="724" t="s">
        <v>4883</v>
      </c>
      <c r="D117" s="724" t="s">
        <v>5137</v>
      </c>
      <c r="E117" s="724" t="s">
        <v>5138</v>
      </c>
      <c r="F117" s="727">
        <v>1</v>
      </c>
      <c r="G117" s="727">
        <v>6340</v>
      </c>
      <c r="H117" s="727">
        <v>1</v>
      </c>
      <c r="I117" s="727">
        <v>6340</v>
      </c>
      <c r="J117" s="727">
        <v>1</v>
      </c>
      <c r="K117" s="727">
        <v>6340</v>
      </c>
      <c r="L117" s="727">
        <v>1</v>
      </c>
      <c r="M117" s="727">
        <v>6340</v>
      </c>
      <c r="N117" s="727">
        <v>1</v>
      </c>
      <c r="O117" s="727">
        <v>6086.4</v>
      </c>
      <c r="P117" s="740">
        <v>0.96</v>
      </c>
      <c r="Q117" s="728">
        <v>6086.4</v>
      </c>
    </row>
    <row r="118" spans="1:17" ht="14.4" customHeight="1" x14ac:dyDescent="0.3">
      <c r="A118" s="723" t="s">
        <v>561</v>
      </c>
      <c r="B118" s="724" t="s">
        <v>5030</v>
      </c>
      <c r="C118" s="724" t="s">
        <v>4883</v>
      </c>
      <c r="D118" s="724" t="s">
        <v>5139</v>
      </c>
      <c r="E118" s="724" t="s">
        <v>5140</v>
      </c>
      <c r="F118" s="727">
        <v>1</v>
      </c>
      <c r="G118" s="727">
        <v>4348.4799999999996</v>
      </c>
      <c r="H118" s="727">
        <v>1</v>
      </c>
      <c r="I118" s="727">
        <v>4348.4799999999996</v>
      </c>
      <c r="J118" s="727">
        <v>1</v>
      </c>
      <c r="K118" s="727">
        <v>4348.4799999999996</v>
      </c>
      <c r="L118" s="727">
        <v>1</v>
      </c>
      <c r="M118" s="727">
        <v>4348.4799999999996</v>
      </c>
      <c r="N118" s="727"/>
      <c r="O118" s="727"/>
      <c r="P118" s="740"/>
      <c r="Q118" s="728"/>
    </row>
    <row r="119" spans="1:17" ht="14.4" customHeight="1" x14ac:dyDescent="0.3">
      <c r="A119" s="723" t="s">
        <v>561</v>
      </c>
      <c r="B119" s="724" t="s">
        <v>5030</v>
      </c>
      <c r="C119" s="724" t="s">
        <v>4883</v>
      </c>
      <c r="D119" s="724" t="s">
        <v>5141</v>
      </c>
      <c r="E119" s="724" t="s">
        <v>5142</v>
      </c>
      <c r="F119" s="727">
        <v>7</v>
      </c>
      <c r="G119" s="727">
        <v>38086.369999999995</v>
      </c>
      <c r="H119" s="727">
        <v>1.4</v>
      </c>
      <c r="I119" s="727">
        <v>5440.9099999999989</v>
      </c>
      <c r="J119" s="727">
        <v>5</v>
      </c>
      <c r="K119" s="727">
        <v>27204.55</v>
      </c>
      <c r="L119" s="727">
        <v>1</v>
      </c>
      <c r="M119" s="727">
        <v>5440.91</v>
      </c>
      <c r="N119" s="727">
        <v>9</v>
      </c>
      <c r="O119" s="727">
        <v>47009.700000000004</v>
      </c>
      <c r="P119" s="740">
        <v>1.7280087338331274</v>
      </c>
      <c r="Q119" s="728">
        <v>5223.3</v>
      </c>
    </row>
    <row r="120" spans="1:17" ht="14.4" customHeight="1" x14ac:dyDescent="0.3">
      <c r="A120" s="723" t="s">
        <v>561</v>
      </c>
      <c r="B120" s="724" t="s">
        <v>5030</v>
      </c>
      <c r="C120" s="724" t="s">
        <v>4883</v>
      </c>
      <c r="D120" s="724" t="s">
        <v>5143</v>
      </c>
      <c r="E120" s="724" t="s">
        <v>5144</v>
      </c>
      <c r="F120" s="727"/>
      <c r="G120" s="727"/>
      <c r="H120" s="727"/>
      <c r="I120" s="727"/>
      <c r="J120" s="727">
        <v>2</v>
      </c>
      <c r="K120" s="727">
        <v>13694</v>
      </c>
      <c r="L120" s="727">
        <v>1</v>
      </c>
      <c r="M120" s="727">
        <v>6847</v>
      </c>
      <c r="N120" s="727"/>
      <c r="O120" s="727"/>
      <c r="P120" s="740"/>
      <c r="Q120" s="728"/>
    </row>
    <row r="121" spans="1:17" ht="14.4" customHeight="1" x14ac:dyDescent="0.3">
      <c r="A121" s="723" t="s">
        <v>561</v>
      </c>
      <c r="B121" s="724" t="s">
        <v>5030</v>
      </c>
      <c r="C121" s="724" t="s">
        <v>4883</v>
      </c>
      <c r="D121" s="724" t="s">
        <v>5145</v>
      </c>
      <c r="E121" s="724" t="s">
        <v>5146</v>
      </c>
      <c r="F121" s="727">
        <v>8</v>
      </c>
      <c r="G121" s="727">
        <v>54662</v>
      </c>
      <c r="H121" s="727">
        <v>0.88888888888888884</v>
      </c>
      <c r="I121" s="727">
        <v>6832.75</v>
      </c>
      <c r="J121" s="727">
        <v>9</v>
      </c>
      <c r="K121" s="727">
        <v>61494.75</v>
      </c>
      <c r="L121" s="727">
        <v>1</v>
      </c>
      <c r="M121" s="727">
        <v>6832.75</v>
      </c>
      <c r="N121" s="727">
        <v>14</v>
      </c>
      <c r="O121" s="727">
        <v>91831.599999999991</v>
      </c>
      <c r="P121" s="740">
        <v>1.4933242268648947</v>
      </c>
      <c r="Q121" s="728">
        <v>6559.4</v>
      </c>
    </row>
    <row r="122" spans="1:17" ht="14.4" customHeight="1" x14ac:dyDescent="0.3">
      <c r="A122" s="723" t="s">
        <v>561</v>
      </c>
      <c r="B122" s="724" t="s">
        <v>5030</v>
      </c>
      <c r="C122" s="724" t="s">
        <v>4883</v>
      </c>
      <c r="D122" s="724" t="s">
        <v>5147</v>
      </c>
      <c r="E122" s="724" t="s">
        <v>5148</v>
      </c>
      <c r="F122" s="727">
        <v>4</v>
      </c>
      <c r="G122" s="727">
        <v>20333.439999999999</v>
      </c>
      <c r="H122" s="727"/>
      <c r="I122" s="727">
        <v>5083.3599999999997</v>
      </c>
      <c r="J122" s="727"/>
      <c r="K122" s="727"/>
      <c r="L122" s="727"/>
      <c r="M122" s="727"/>
      <c r="N122" s="727"/>
      <c r="O122" s="727"/>
      <c r="P122" s="740"/>
      <c r="Q122" s="728"/>
    </row>
    <row r="123" spans="1:17" ht="14.4" customHeight="1" x14ac:dyDescent="0.3">
      <c r="A123" s="723" t="s">
        <v>561</v>
      </c>
      <c r="B123" s="724" t="s">
        <v>5030</v>
      </c>
      <c r="C123" s="724" t="s">
        <v>4883</v>
      </c>
      <c r="D123" s="724" t="s">
        <v>5149</v>
      </c>
      <c r="E123" s="724" t="s">
        <v>5150</v>
      </c>
      <c r="F123" s="727">
        <v>5</v>
      </c>
      <c r="G123" s="727">
        <v>32852.75</v>
      </c>
      <c r="H123" s="727">
        <v>1.6666666666666665</v>
      </c>
      <c r="I123" s="727">
        <v>6570.55</v>
      </c>
      <c r="J123" s="727">
        <v>3</v>
      </c>
      <c r="K123" s="727">
        <v>19711.650000000001</v>
      </c>
      <c r="L123" s="727">
        <v>1</v>
      </c>
      <c r="M123" s="727">
        <v>6570.55</v>
      </c>
      <c r="N123" s="727"/>
      <c r="O123" s="727"/>
      <c r="P123" s="740"/>
      <c r="Q123" s="728"/>
    </row>
    <row r="124" spans="1:17" ht="14.4" customHeight="1" x14ac:dyDescent="0.3">
      <c r="A124" s="723" t="s">
        <v>561</v>
      </c>
      <c r="B124" s="724" t="s">
        <v>5030</v>
      </c>
      <c r="C124" s="724" t="s">
        <v>4883</v>
      </c>
      <c r="D124" s="724" t="s">
        <v>5151</v>
      </c>
      <c r="E124" s="724" t="s">
        <v>5152</v>
      </c>
      <c r="F124" s="727"/>
      <c r="G124" s="727"/>
      <c r="H124" s="727"/>
      <c r="I124" s="727"/>
      <c r="J124" s="727">
        <v>2</v>
      </c>
      <c r="K124" s="727">
        <v>26164.04</v>
      </c>
      <c r="L124" s="727">
        <v>1</v>
      </c>
      <c r="M124" s="727">
        <v>13082.02</v>
      </c>
      <c r="N124" s="727">
        <v>1</v>
      </c>
      <c r="O124" s="727">
        <v>12558.7</v>
      </c>
      <c r="P124" s="740">
        <v>0.47999850176043152</v>
      </c>
      <c r="Q124" s="728">
        <v>12558.7</v>
      </c>
    </row>
    <row r="125" spans="1:17" ht="14.4" customHeight="1" x14ac:dyDescent="0.3">
      <c r="A125" s="723" t="s">
        <v>561</v>
      </c>
      <c r="B125" s="724" t="s">
        <v>5030</v>
      </c>
      <c r="C125" s="724" t="s">
        <v>4883</v>
      </c>
      <c r="D125" s="724" t="s">
        <v>5153</v>
      </c>
      <c r="E125" s="724" t="s">
        <v>5154</v>
      </c>
      <c r="F125" s="727">
        <v>2</v>
      </c>
      <c r="G125" s="727">
        <v>9174.2999999999993</v>
      </c>
      <c r="H125" s="727"/>
      <c r="I125" s="727">
        <v>4587.1499999999996</v>
      </c>
      <c r="J125" s="727"/>
      <c r="K125" s="727"/>
      <c r="L125" s="727"/>
      <c r="M125" s="727"/>
      <c r="N125" s="727"/>
      <c r="O125" s="727"/>
      <c r="P125" s="740"/>
      <c r="Q125" s="728"/>
    </row>
    <row r="126" spans="1:17" ht="14.4" customHeight="1" x14ac:dyDescent="0.3">
      <c r="A126" s="723" t="s">
        <v>561</v>
      </c>
      <c r="B126" s="724" t="s">
        <v>5030</v>
      </c>
      <c r="C126" s="724" t="s">
        <v>4883</v>
      </c>
      <c r="D126" s="724" t="s">
        <v>5155</v>
      </c>
      <c r="E126" s="724" t="s">
        <v>5156</v>
      </c>
      <c r="F126" s="727">
        <v>2</v>
      </c>
      <c r="G126" s="727">
        <v>9669.2800000000007</v>
      </c>
      <c r="H126" s="727">
        <v>2</v>
      </c>
      <c r="I126" s="727">
        <v>4834.6400000000003</v>
      </c>
      <c r="J126" s="727">
        <v>1</v>
      </c>
      <c r="K126" s="727">
        <v>4834.6400000000003</v>
      </c>
      <c r="L126" s="727">
        <v>1</v>
      </c>
      <c r="M126" s="727">
        <v>4834.6400000000003</v>
      </c>
      <c r="N126" s="727">
        <v>7</v>
      </c>
      <c r="O126" s="727">
        <v>33842.480000000003</v>
      </c>
      <c r="P126" s="740">
        <v>7</v>
      </c>
      <c r="Q126" s="728">
        <v>4834.6400000000003</v>
      </c>
    </row>
    <row r="127" spans="1:17" ht="14.4" customHeight="1" x14ac:dyDescent="0.3">
      <c r="A127" s="723" t="s">
        <v>561</v>
      </c>
      <c r="B127" s="724" t="s">
        <v>5030</v>
      </c>
      <c r="C127" s="724" t="s">
        <v>4883</v>
      </c>
      <c r="D127" s="724" t="s">
        <v>5157</v>
      </c>
      <c r="E127" s="724" t="s">
        <v>5158</v>
      </c>
      <c r="F127" s="727">
        <v>1</v>
      </c>
      <c r="G127" s="727">
        <v>5082.22</v>
      </c>
      <c r="H127" s="727">
        <v>0.5</v>
      </c>
      <c r="I127" s="727">
        <v>5082.22</v>
      </c>
      <c r="J127" s="727">
        <v>2</v>
      </c>
      <c r="K127" s="727">
        <v>10164.44</v>
      </c>
      <c r="L127" s="727">
        <v>1</v>
      </c>
      <c r="M127" s="727">
        <v>5082.22</v>
      </c>
      <c r="N127" s="727">
        <v>1</v>
      </c>
      <c r="O127" s="727">
        <v>5082.22</v>
      </c>
      <c r="P127" s="740">
        <v>0.5</v>
      </c>
      <c r="Q127" s="728">
        <v>5082.22</v>
      </c>
    </row>
    <row r="128" spans="1:17" ht="14.4" customHeight="1" x14ac:dyDescent="0.3">
      <c r="A128" s="723" t="s">
        <v>561</v>
      </c>
      <c r="B128" s="724" t="s">
        <v>5030</v>
      </c>
      <c r="C128" s="724" t="s">
        <v>4883</v>
      </c>
      <c r="D128" s="724" t="s">
        <v>5159</v>
      </c>
      <c r="E128" s="724" t="s">
        <v>5160</v>
      </c>
      <c r="F128" s="727">
        <v>2</v>
      </c>
      <c r="G128" s="727">
        <v>15619.04</v>
      </c>
      <c r="H128" s="727"/>
      <c r="I128" s="727">
        <v>7809.52</v>
      </c>
      <c r="J128" s="727"/>
      <c r="K128" s="727"/>
      <c r="L128" s="727"/>
      <c r="M128" s="727"/>
      <c r="N128" s="727">
        <v>1</v>
      </c>
      <c r="O128" s="727">
        <v>7809.52</v>
      </c>
      <c r="P128" s="740"/>
      <c r="Q128" s="728">
        <v>7809.52</v>
      </c>
    </row>
    <row r="129" spans="1:17" ht="14.4" customHeight="1" x14ac:dyDescent="0.3">
      <c r="A129" s="723" t="s">
        <v>561</v>
      </c>
      <c r="B129" s="724" t="s">
        <v>5030</v>
      </c>
      <c r="C129" s="724" t="s">
        <v>4883</v>
      </c>
      <c r="D129" s="724" t="s">
        <v>5161</v>
      </c>
      <c r="E129" s="724" t="s">
        <v>5162</v>
      </c>
      <c r="F129" s="727">
        <v>22</v>
      </c>
      <c r="G129" s="727">
        <v>57278.100000000006</v>
      </c>
      <c r="H129" s="727">
        <v>0.78571428571428581</v>
      </c>
      <c r="I129" s="727">
        <v>2603.5500000000002</v>
      </c>
      <c r="J129" s="727">
        <v>28</v>
      </c>
      <c r="K129" s="727">
        <v>72899.399999999994</v>
      </c>
      <c r="L129" s="727">
        <v>1</v>
      </c>
      <c r="M129" s="727">
        <v>2603.5499999999997</v>
      </c>
      <c r="N129" s="727">
        <v>29</v>
      </c>
      <c r="O129" s="727">
        <v>75502.95</v>
      </c>
      <c r="P129" s="740">
        <v>1.0357142857142858</v>
      </c>
      <c r="Q129" s="728">
        <v>2603.5499999999997</v>
      </c>
    </row>
    <row r="130" spans="1:17" ht="14.4" customHeight="1" x14ac:dyDescent="0.3">
      <c r="A130" s="723" t="s">
        <v>561</v>
      </c>
      <c r="B130" s="724" t="s">
        <v>5030</v>
      </c>
      <c r="C130" s="724" t="s">
        <v>4883</v>
      </c>
      <c r="D130" s="724" t="s">
        <v>5163</v>
      </c>
      <c r="E130" s="724" t="s">
        <v>5162</v>
      </c>
      <c r="F130" s="727">
        <v>8</v>
      </c>
      <c r="G130" s="727">
        <v>66740.960000000006</v>
      </c>
      <c r="H130" s="727">
        <v>1.1428571428571428</v>
      </c>
      <c r="I130" s="727">
        <v>8342.6200000000008</v>
      </c>
      <c r="J130" s="727">
        <v>7</v>
      </c>
      <c r="K130" s="727">
        <v>58398.340000000004</v>
      </c>
      <c r="L130" s="727">
        <v>1</v>
      </c>
      <c r="M130" s="727">
        <v>8342.6200000000008</v>
      </c>
      <c r="N130" s="727"/>
      <c r="O130" s="727"/>
      <c r="P130" s="740"/>
      <c r="Q130" s="728"/>
    </row>
    <row r="131" spans="1:17" ht="14.4" customHeight="1" x14ac:dyDescent="0.3">
      <c r="A131" s="723" t="s">
        <v>561</v>
      </c>
      <c r="B131" s="724" t="s">
        <v>5030</v>
      </c>
      <c r="C131" s="724" t="s">
        <v>4883</v>
      </c>
      <c r="D131" s="724" t="s">
        <v>5164</v>
      </c>
      <c r="E131" s="724" t="s">
        <v>5165</v>
      </c>
      <c r="F131" s="727">
        <v>24</v>
      </c>
      <c r="G131" s="727">
        <v>39321.360000000001</v>
      </c>
      <c r="H131" s="727">
        <v>0.63157894736842102</v>
      </c>
      <c r="I131" s="727">
        <v>1638.39</v>
      </c>
      <c r="J131" s="727">
        <v>38</v>
      </c>
      <c r="K131" s="727">
        <v>62258.82</v>
      </c>
      <c r="L131" s="727">
        <v>1</v>
      </c>
      <c r="M131" s="727">
        <v>1638.39</v>
      </c>
      <c r="N131" s="727">
        <v>17</v>
      </c>
      <c r="O131" s="727">
        <v>27852.629999999997</v>
      </c>
      <c r="P131" s="740">
        <v>0.44736842105263153</v>
      </c>
      <c r="Q131" s="728">
        <v>1638.3899999999999</v>
      </c>
    </row>
    <row r="132" spans="1:17" ht="14.4" customHeight="1" x14ac:dyDescent="0.3">
      <c r="A132" s="723" t="s">
        <v>561</v>
      </c>
      <c r="B132" s="724" t="s">
        <v>5030</v>
      </c>
      <c r="C132" s="724" t="s">
        <v>4883</v>
      </c>
      <c r="D132" s="724" t="s">
        <v>5166</v>
      </c>
      <c r="E132" s="724" t="s">
        <v>5167</v>
      </c>
      <c r="F132" s="727">
        <v>11</v>
      </c>
      <c r="G132" s="727">
        <v>103135.77999999998</v>
      </c>
      <c r="H132" s="727">
        <v>0.64705882352941169</v>
      </c>
      <c r="I132" s="727">
        <v>9375.9799999999977</v>
      </c>
      <c r="J132" s="727">
        <v>17</v>
      </c>
      <c r="K132" s="727">
        <v>159391.66</v>
      </c>
      <c r="L132" s="727">
        <v>1</v>
      </c>
      <c r="M132" s="727">
        <v>9375.98</v>
      </c>
      <c r="N132" s="727">
        <v>7</v>
      </c>
      <c r="O132" s="727">
        <v>65631.86</v>
      </c>
      <c r="P132" s="740">
        <v>0.41176470588235292</v>
      </c>
      <c r="Q132" s="728">
        <v>9375.98</v>
      </c>
    </row>
    <row r="133" spans="1:17" ht="14.4" customHeight="1" x14ac:dyDescent="0.3">
      <c r="A133" s="723" t="s">
        <v>561</v>
      </c>
      <c r="B133" s="724" t="s">
        <v>5030</v>
      </c>
      <c r="C133" s="724" t="s">
        <v>4883</v>
      </c>
      <c r="D133" s="724" t="s">
        <v>5168</v>
      </c>
      <c r="E133" s="724" t="s">
        <v>5169</v>
      </c>
      <c r="F133" s="727">
        <v>15</v>
      </c>
      <c r="G133" s="727">
        <v>98956.200000000012</v>
      </c>
      <c r="H133" s="727">
        <v>0.375</v>
      </c>
      <c r="I133" s="727">
        <v>6597.0800000000008</v>
      </c>
      <c r="J133" s="727">
        <v>40</v>
      </c>
      <c r="K133" s="727">
        <v>263883.2</v>
      </c>
      <c r="L133" s="727">
        <v>1</v>
      </c>
      <c r="M133" s="727">
        <v>6597.08</v>
      </c>
      <c r="N133" s="727">
        <v>12</v>
      </c>
      <c r="O133" s="727">
        <v>79164.960000000006</v>
      </c>
      <c r="P133" s="740">
        <v>0.3</v>
      </c>
      <c r="Q133" s="728">
        <v>6597.0800000000008</v>
      </c>
    </row>
    <row r="134" spans="1:17" ht="14.4" customHeight="1" x14ac:dyDescent="0.3">
      <c r="A134" s="723" t="s">
        <v>561</v>
      </c>
      <c r="B134" s="724" t="s">
        <v>5030</v>
      </c>
      <c r="C134" s="724" t="s">
        <v>4883</v>
      </c>
      <c r="D134" s="724" t="s">
        <v>5170</v>
      </c>
      <c r="E134" s="724" t="s">
        <v>5171</v>
      </c>
      <c r="F134" s="727">
        <v>1</v>
      </c>
      <c r="G134" s="727">
        <v>3537.32</v>
      </c>
      <c r="H134" s="727"/>
      <c r="I134" s="727">
        <v>3537.32</v>
      </c>
      <c r="J134" s="727"/>
      <c r="K134" s="727"/>
      <c r="L134" s="727"/>
      <c r="M134" s="727"/>
      <c r="N134" s="727">
        <v>1</v>
      </c>
      <c r="O134" s="727">
        <v>3537.32</v>
      </c>
      <c r="P134" s="740"/>
      <c r="Q134" s="728">
        <v>3537.32</v>
      </c>
    </row>
    <row r="135" spans="1:17" ht="14.4" customHeight="1" x14ac:dyDescent="0.3">
      <c r="A135" s="723" t="s">
        <v>561</v>
      </c>
      <c r="B135" s="724" t="s">
        <v>5030</v>
      </c>
      <c r="C135" s="724" t="s">
        <v>4883</v>
      </c>
      <c r="D135" s="724" t="s">
        <v>5172</v>
      </c>
      <c r="E135" s="724" t="s">
        <v>5173</v>
      </c>
      <c r="F135" s="727">
        <v>2</v>
      </c>
      <c r="G135" s="727">
        <v>404.8</v>
      </c>
      <c r="H135" s="727"/>
      <c r="I135" s="727">
        <v>202.4</v>
      </c>
      <c r="J135" s="727"/>
      <c r="K135" s="727"/>
      <c r="L135" s="727"/>
      <c r="M135" s="727"/>
      <c r="N135" s="727"/>
      <c r="O135" s="727"/>
      <c r="P135" s="740"/>
      <c r="Q135" s="728"/>
    </row>
    <row r="136" spans="1:17" ht="14.4" customHeight="1" x14ac:dyDescent="0.3">
      <c r="A136" s="723" t="s">
        <v>561</v>
      </c>
      <c r="B136" s="724" t="s">
        <v>5030</v>
      </c>
      <c r="C136" s="724" t="s">
        <v>4883</v>
      </c>
      <c r="D136" s="724" t="s">
        <v>5174</v>
      </c>
      <c r="E136" s="724" t="s">
        <v>5175</v>
      </c>
      <c r="F136" s="727"/>
      <c r="G136" s="727"/>
      <c r="H136" s="727"/>
      <c r="I136" s="727"/>
      <c r="J136" s="727"/>
      <c r="K136" s="727"/>
      <c r="L136" s="727"/>
      <c r="M136" s="727"/>
      <c r="N136" s="727">
        <v>1</v>
      </c>
      <c r="O136" s="727">
        <v>1665</v>
      </c>
      <c r="P136" s="740"/>
      <c r="Q136" s="728">
        <v>1665</v>
      </c>
    </row>
    <row r="137" spans="1:17" ht="14.4" customHeight="1" x14ac:dyDescent="0.3">
      <c r="A137" s="723" t="s">
        <v>561</v>
      </c>
      <c r="B137" s="724" t="s">
        <v>5030</v>
      </c>
      <c r="C137" s="724" t="s">
        <v>4883</v>
      </c>
      <c r="D137" s="724" t="s">
        <v>5176</v>
      </c>
      <c r="E137" s="724" t="s">
        <v>5177</v>
      </c>
      <c r="F137" s="727">
        <v>1</v>
      </c>
      <c r="G137" s="727">
        <v>7099.51</v>
      </c>
      <c r="H137" s="727">
        <v>0.14285714285714285</v>
      </c>
      <c r="I137" s="727">
        <v>7099.51</v>
      </c>
      <c r="J137" s="727">
        <v>7</v>
      </c>
      <c r="K137" s="727">
        <v>49696.570000000007</v>
      </c>
      <c r="L137" s="727">
        <v>1</v>
      </c>
      <c r="M137" s="727">
        <v>7099.5100000000011</v>
      </c>
      <c r="N137" s="727">
        <v>3</v>
      </c>
      <c r="O137" s="727">
        <v>18298.53</v>
      </c>
      <c r="P137" s="740">
        <v>0.36820508940556657</v>
      </c>
      <c r="Q137" s="728">
        <v>6099.5099999999993</v>
      </c>
    </row>
    <row r="138" spans="1:17" ht="14.4" customHeight="1" x14ac:dyDescent="0.3">
      <c r="A138" s="723" t="s">
        <v>561</v>
      </c>
      <c r="B138" s="724" t="s">
        <v>5030</v>
      </c>
      <c r="C138" s="724" t="s">
        <v>4883</v>
      </c>
      <c r="D138" s="724" t="s">
        <v>5178</v>
      </c>
      <c r="E138" s="724" t="s">
        <v>5179</v>
      </c>
      <c r="F138" s="727">
        <v>21</v>
      </c>
      <c r="G138" s="727">
        <v>95760</v>
      </c>
      <c r="H138" s="727">
        <v>0.63636363636363635</v>
      </c>
      <c r="I138" s="727">
        <v>4560</v>
      </c>
      <c r="J138" s="727">
        <v>33</v>
      </c>
      <c r="K138" s="727">
        <v>150480</v>
      </c>
      <c r="L138" s="727">
        <v>1</v>
      </c>
      <c r="M138" s="727">
        <v>4560</v>
      </c>
      <c r="N138" s="727">
        <v>31</v>
      </c>
      <c r="O138" s="727">
        <v>141360</v>
      </c>
      <c r="P138" s="740">
        <v>0.93939393939393945</v>
      </c>
      <c r="Q138" s="728">
        <v>4560</v>
      </c>
    </row>
    <row r="139" spans="1:17" ht="14.4" customHeight="1" x14ac:dyDescent="0.3">
      <c r="A139" s="723" t="s">
        <v>561</v>
      </c>
      <c r="B139" s="724" t="s">
        <v>5030</v>
      </c>
      <c r="C139" s="724" t="s">
        <v>4883</v>
      </c>
      <c r="D139" s="724" t="s">
        <v>5180</v>
      </c>
      <c r="E139" s="724" t="s">
        <v>5162</v>
      </c>
      <c r="F139" s="727">
        <v>7</v>
      </c>
      <c r="G139" s="727">
        <v>28712.739999999998</v>
      </c>
      <c r="H139" s="727">
        <v>0.63636363636363635</v>
      </c>
      <c r="I139" s="727">
        <v>4101.82</v>
      </c>
      <c r="J139" s="727">
        <v>11</v>
      </c>
      <c r="K139" s="727">
        <v>45120.02</v>
      </c>
      <c r="L139" s="727">
        <v>1</v>
      </c>
      <c r="M139" s="727">
        <v>4101.82</v>
      </c>
      <c r="N139" s="727">
        <v>3</v>
      </c>
      <c r="O139" s="727">
        <v>12305.46</v>
      </c>
      <c r="P139" s="740">
        <v>0.27272727272727271</v>
      </c>
      <c r="Q139" s="728">
        <v>4101.82</v>
      </c>
    </row>
    <row r="140" spans="1:17" ht="14.4" customHeight="1" x14ac:dyDescent="0.3">
      <c r="A140" s="723" t="s">
        <v>561</v>
      </c>
      <c r="B140" s="724" t="s">
        <v>5030</v>
      </c>
      <c r="C140" s="724" t="s">
        <v>4883</v>
      </c>
      <c r="D140" s="724" t="s">
        <v>5181</v>
      </c>
      <c r="E140" s="724" t="s">
        <v>5182</v>
      </c>
      <c r="F140" s="727">
        <v>15</v>
      </c>
      <c r="G140" s="727">
        <v>151863.59999999998</v>
      </c>
      <c r="H140" s="727">
        <v>0.71428571428571419</v>
      </c>
      <c r="I140" s="727">
        <v>10124.239999999998</v>
      </c>
      <c r="J140" s="727">
        <v>21</v>
      </c>
      <c r="K140" s="727">
        <v>212609.04</v>
      </c>
      <c r="L140" s="727">
        <v>1</v>
      </c>
      <c r="M140" s="727">
        <v>10124.24</v>
      </c>
      <c r="N140" s="727">
        <v>21</v>
      </c>
      <c r="O140" s="727">
        <v>204105.3</v>
      </c>
      <c r="P140" s="740">
        <v>0.96000292367624618</v>
      </c>
      <c r="Q140" s="728">
        <v>9719.2999999999993</v>
      </c>
    </row>
    <row r="141" spans="1:17" ht="14.4" customHeight="1" x14ac:dyDescent="0.3">
      <c r="A141" s="723" t="s">
        <v>561</v>
      </c>
      <c r="B141" s="724" t="s">
        <v>5030</v>
      </c>
      <c r="C141" s="724" t="s">
        <v>4883</v>
      </c>
      <c r="D141" s="724" t="s">
        <v>5183</v>
      </c>
      <c r="E141" s="724" t="s">
        <v>5184</v>
      </c>
      <c r="F141" s="727">
        <v>13</v>
      </c>
      <c r="G141" s="727">
        <v>86628.23000000001</v>
      </c>
      <c r="H141" s="727">
        <v>2.166666666666667</v>
      </c>
      <c r="I141" s="727">
        <v>6663.7100000000009</v>
      </c>
      <c r="J141" s="727">
        <v>6</v>
      </c>
      <c r="K141" s="727">
        <v>39982.26</v>
      </c>
      <c r="L141" s="727">
        <v>1</v>
      </c>
      <c r="M141" s="727">
        <v>6663.71</v>
      </c>
      <c r="N141" s="727">
        <v>19</v>
      </c>
      <c r="O141" s="727">
        <v>121546.79999999999</v>
      </c>
      <c r="P141" s="740">
        <v>3.0400182480930287</v>
      </c>
      <c r="Q141" s="728">
        <v>6397.2</v>
      </c>
    </row>
    <row r="142" spans="1:17" ht="14.4" customHeight="1" x14ac:dyDescent="0.3">
      <c r="A142" s="723" t="s">
        <v>561</v>
      </c>
      <c r="B142" s="724" t="s">
        <v>5030</v>
      </c>
      <c r="C142" s="724" t="s">
        <v>4883</v>
      </c>
      <c r="D142" s="724" t="s">
        <v>5185</v>
      </c>
      <c r="E142" s="724" t="s">
        <v>5186</v>
      </c>
      <c r="F142" s="727">
        <v>11</v>
      </c>
      <c r="G142" s="727">
        <v>161766</v>
      </c>
      <c r="H142" s="727">
        <v>0.57894736842105265</v>
      </c>
      <c r="I142" s="727">
        <v>14706</v>
      </c>
      <c r="J142" s="727">
        <v>19</v>
      </c>
      <c r="K142" s="727">
        <v>279414</v>
      </c>
      <c r="L142" s="727">
        <v>1</v>
      </c>
      <c r="M142" s="727">
        <v>14706</v>
      </c>
      <c r="N142" s="727">
        <v>22</v>
      </c>
      <c r="O142" s="727">
        <v>323532</v>
      </c>
      <c r="P142" s="740">
        <v>1.1578947368421053</v>
      </c>
      <c r="Q142" s="728">
        <v>14706</v>
      </c>
    </row>
    <row r="143" spans="1:17" ht="14.4" customHeight="1" x14ac:dyDescent="0.3">
      <c r="A143" s="723" t="s">
        <v>561</v>
      </c>
      <c r="B143" s="724" t="s">
        <v>5030</v>
      </c>
      <c r="C143" s="724" t="s">
        <v>4883</v>
      </c>
      <c r="D143" s="724" t="s">
        <v>5187</v>
      </c>
      <c r="E143" s="724" t="s">
        <v>5188</v>
      </c>
      <c r="F143" s="727"/>
      <c r="G143" s="727"/>
      <c r="H143" s="727"/>
      <c r="I143" s="727"/>
      <c r="J143" s="727">
        <v>1</v>
      </c>
      <c r="K143" s="727">
        <v>5416.04</v>
      </c>
      <c r="L143" s="727">
        <v>1</v>
      </c>
      <c r="M143" s="727">
        <v>5416.04</v>
      </c>
      <c r="N143" s="727"/>
      <c r="O143" s="727"/>
      <c r="P143" s="740"/>
      <c r="Q143" s="728"/>
    </row>
    <row r="144" spans="1:17" ht="14.4" customHeight="1" x14ac:dyDescent="0.3">
      <c r="A144" s="723" t="s">
        <v>561</v>
      </c>
      <c r="B144" s="724" t="s">
        <v>5030</v>
      </c>
      <c r="C144" s="724" t="s">
        <v>4883</v>
      </c>
      <c r="D144" s="724" t="s">
        <v>5189</v>
      </c>
      <c r="E144" s="724" t="s">
        <v>5190</v>
      </c>
      <c r="F144" s="727">
        <v>1</v>
      </c>
      <c r="G144" s="727">
        <v>5628</v>
      </c>
      <c r="H144" s="727"/>
      <c r="I144" s="727">
        <v>5628</v>
      </c>
      <c r="J144" s="727"/>
      <c r="K144" s="727"/>
      <c r="L144" s="727"/>
      <c r="M144" s="727"/>
      <c r="N144" s="727">
        <v>2</v>
      </c>
      <c r="O144" s="727">
        <v>11256</v>
      </c>
      <c r="P144" s="740"/>
      <c r="Q144" s="728">
        <v>5628</v>
      </c>
    </row>
    <row r="145" spans="1:17" ht="14.4" customHeight="1" x14ac:dyDescent="0.3">
      <c r="A145" s="723" t="s">
        <v>561</v>
      </c>
      <c r="B145" s="724" t="s">
        <v>5030</v>
      </c>
      <c r="C145" s="724" t="s">
        <v>4883</v>
      </c>
      <c r="D145" s="724" t="s">
        <v>5191</v>
      </c>
      <c r="E145" s="724" t="s">
        <v>5192</v>
      </c>
      <c r="F145" s="727">
        <v>1</v>
      </c>
      <c r="G145" s="727">
        <v>8730.2999999999993</v>
      </c>
      <c r="H145" s="727"/>
      <c r="I145" s="727">
        <v>8730.2999999999993</v>
      </c>
      <c r="J145" s="727"/>
      <c r="K145" s="727"/>
      <c r="L145" s="727"/>
      <c r="M145" s="727"/>
      <c r="N145" s="727">
        <v>4</v>
      </c>
      <c r="O145" s="727">
        <v>34921.199999999997</v>
      </c>
      <c r="P145" s="740"/>
      <c r="Q145" s="728">
        <v>8730.2999999999993</v>
      </c>
    </row>
    <row r="146" spans="1:17" ht="14.4" customHeight="1" x14ac:dyDescent="0.3">
      <c r="A146" s="723" t="s">
        <v>561</v>
      </c>
      <c r="B146" s="724" t="s">
        <v>5030</v>
      </c>
      <c r="C146" s="724" t="s">
        <v>4883</v>
      </c>
      <c r="D146" s="724" t="s">
        <v>5193</v>
      </c>
      <c r="E146" s="724" t="s">
        <v>5194</v>
      </c>
      <c r="F146" s="727">
        <v>55</v>
      </c>
      <c r="G146" s="727">
        <v>661056</v>
      </c>
      <c r="H146" s="727">
        <v>0.85937500000000011</v>
      </c>
      <c r="I146" s="727">
        <v>12019.2</v>
      </c>
      <c r="J146" s="727">
        <v>64</v>
      </c>
      <c r="K146" s="727">
        <v>769228.79999999993</v>
      </c>
      <c r="L146" s="727">
        <v>1</v>
      </c>
      <c r="M146" s="727">
        <v>12019.199999999999</v>
      </c>
      <c r="N146" s="727">
        <v>63</v>
      </c>
      <c r="O146" s="727">
        <v>757209.59999999998</v>
      </c>
      <c r="P146" s="740">
        <v>0.98437500000000011</v>
      </c>
      <c r="Q146" s="728">
        <v>12019.199999999999</v>
      </c>
    </row>
    <row r="147" spans="1:17" ht="14.4" customHeight="1" x14ac:dyDescent="0.3">
      <c r="A147" s="723" t="s">
        <v>561</v>
      </c>
      <c r="B147" s="724" t="s">
        <v>5030</v>
      </c>
      <c r="C147" s="724" t="s">
        <v>4883</v>
      </c>
      <c r="D147" s="724" t="s">
        <v>5195</v>
      </c>
      <c r="E147" s="724" t="s">
        <v>5196</v>
      </c>
      <c r="F147" s="727">
        <v>7</v>
      </c>
      <c r="G147" s="727">
        <v>148964.20000000001</v>
      </c>
      <c r="H147" s="727">
        <v>3.5000000000000004</v>
      </c>
      <c r="I147" s="727">
        <v>21280.600000000002</v>
      </c>
      <c r="J147" s="727">
        <v>2</v>
      </c>
      <c r="K147" s="727">
        <v>42561.2</v>
      </c>
      <c r="L147" s="727">
        <v>1</v>
      </c>
      <c r="M147" s="727">
        <v>21280.6</v>
      </c>
      <c r="N147" s="727">
        <v>5</v>
      </c>
      <c r="O147" s="727">
        <v>106403</v>
      </c>
      <c r="P147" s="740">
        <v>2.5</v>
      </c>
      <c r="Q147" s="728">
        <v>21280.6</v>
      </c>
    </row>
    <row r="148" spans="1:17" ht="14.4" customHeight="1" x14ac:dyDescent="0.3">
      <c r="A148" s="723" t="s">
        <v>561</v>
      </c>
      <c r="B148" s="724" t="s">
        <v>5030</v>
      </c>
      <c r="C148" s="724" t="s">
        <v>4883</v>
      </c>
      <c r="D148" s="724" t="s">
        <v>5197</v>
      </c>
      <c r="E148" s="724" t="s">
        <v>5198</v>
      </c>
      <c r="F148" s="727">
        <v>1</v>
      </c>
      <c r="G148" s="727">
        <v>10980.7</v>
      </c>
      <c r="H148" s="727">
        <v>1</v>
      </c>
      <c r="I148" s="727">
        <v>10980.7</v>
      </c>
      <c r="J148" s="727">
        <v>1</v>
      </c>
      <c r="K148" s="727">
        <v>10980.7</v>
      </c>
      <c r="L148" s="727">
        <v>1</v>
      </c>
      <c r="M148" s="727">
        <v>10980.7</v>
      </c>
      <c r="N148" s="727"/>
      <c r="O148" s="727"/>
      <c r="P148" s="740"/>
      <c r="Q148" s="728"/>
    </row>
    <row r="149" spans="1:17" ht="14.4" customHeight="1" x14ac:dyDescent="0.3">
      <c r="A149" s="723" t="s">
        <v>561</v>
      </c>
      <c r="B149" s="724" t="s">
        <v>5030</v>
      </c>
      <c r="C149" s="724" t="s">
        <v>4883</v>
      </c>
      <c r="D149" s="724" t="s">
        <v>5199</v>
      </c>
      <c r="E149" s="724" t="s">
        <v>5200</v>
      </c>
      <c r="F149" s="727">
        <v>3</v>
      </c>
      <c r="G149" s="727">
        <v>32942.100000000006</v>
      </c>
      <c r="H149" s="727">
        <v>1.5000000000000002</v>
      </c>
      <c r="I149" s="727">
        <v>10980.700000000003</v>
      </c>
      <c r="J149" s="727">
        <v>2</v>
      </c>
      <c r="K149" s="727">
        <v>21961.4</v>
      </c>
      <c r="L149" s="727">
        <v>1</v>
      </c>
      <c r="M149" s="727">
        <v>10980.7</v>
      </c>
      <c r="N149" s="727"/>
      <c r="O149" s="727"/>
      <c r="P149" s="740"/>
      <c r="Q149" s="728"/>
    </row>
    <row r="150" spans="1:17" ht="14.4" customHeight="1" x14ac:dyDescent="0.3">
      <c r="A150" s="723" t="s">
        <v>561</v>
      </c>
      <c r="B150" s="724" t="s">
        <v>5030</v>
      </c>
      <c r="C150" s="724" t="s">
        <v>4883</v>
      </c>
      <c r="D150" s="724" t="s">
        <v>5201</v>
      </c>
      <c r="E150" s="724" t="s">
        <v>5202</v>
      </c>
      <c r="F150" s="727">
        <v>2</v>
      </c>
      <c r="G150" s="727">
        <v>42560.800000000003</v>
      </c>
      <c r="H150" s="727">
        <v>0.33333333333333337</v>
      </c>
      <c r="I150" s="727">
        <v>21280.400000000001</v>
      </c>
      <c r="J150" s="727">
        <v>6</v>
      </c>
      <c r="K150" s="727">
        <v>127682.4</v>
      </c>
      <c r="L150" s="727">
        <v>1</v>
      </c>
      <c r="M150" s="727">
        <v>21280.399999999998</v>
      </c>
      <c r="N150" s="727">
        <v>6</v>
      </c>
      <c r="O150" s="727">
        <v>127682.4</v>
      </c>
      <c r="P150" s="740">
        <v>1</v>
      </c>
      <c r="Q150" s="728">
        <v>21280.399999999998</v>
      </c>
    </row>
    <row r="151" spans="1:17" ht="14.4" customHeight="1" x14ac:dyDescent="0.3">
      <c r="A151" s="723" t="s">
        <v>561</v>
      </c>
      <c r="B151" s="724" t="s">
        <v>5030</v>
      </c>
      <c r="C151" s="724" t="s">
        <v>4883</v>
      </c>
      <c r="D151" s="724" t="s">
        <v>5203</v>
      </c>
      <c r="E151" s="724" t="s">
        <v>5204</v>
      </c>
      <c r="F151" s="727">
        <v>2</v>
      </c>
      <c r="G151" s="727">
        <v>28200</v>
      </c>
      <c r="H151" s="727"/>
      <c r="I151" s="727">
        <v>14100</v>
      </c>
      <c r="J151" s="727"/>
      <c r="K151" s="727"/>
      <c r="L151" s="727"/>
      <c r="M151" s="727"/>
      <c r="N151" s="727">
        <v>2</v>
      </c>
      <c r="O151" s="727">
        <v>28200</v>
      </c>
      <c r="P151" s="740"/>
      <c r="Q151" s="728">
        <v>14100</v>
      </c>
    </row>
    <row r="152" spans="1:17" ht="14.4" customHeight="1" x14ac:dyDescent="0.3">
      <c r="A152" s="723" t="s">
        <v>561</v>
      </c>
      <c r="B152" s="724" t="s">
        <v>5030</v>
      </c>
      <c r="C152" s="724" t="s">
        <v>4883</v>
      </c>
      <c r="D152" s="724" t="s">
        <v>5205</v>
      </c>
      <c r="E152" s="724" t="s">
        <v>5206</v>
      </c>
      <c r="F152" s="727"/>
      <c r="G152" s="727"/>
      <c r="H152" s="727"/>
      <c r="I152" s="727"/>
      <c r="J152" s="727">
        <v>3</v>
      </c>
      <c r="K152" s="727">
        <v>31875</v>
      </c>
      <c r="L152" s="727">
        <v>1</v>
      </c>
      <c r="M152" s="727">
        <v>10625</v>
      </c>
      <c r="N152" s="727">
        <v>1</v>
      </c>
      <c r="O152" s="727">
        <v>10625</v>
      </c>
      <c r="P152" s="740">
        <v>0.33333333333333331</v>
      </c>
      <c r="Q152" s="728">
        <v>10625</v>
      </c>
    </row>
    <row r="153" spans="1:17" ht="14.4" customHeight="1" x14ac:dyDescent="0.3">
      <c r="A153" s="723" t="s">
        <v>561</v>
      </c>
      <c r="B153" s="724" t="s">
        <v>5030</v>
      </c>
      <c r="C153" s="724" t="s">
        <v>4883</v>
      </c>
      <c r="D153" s="724" t="s">
        <v>5207</v>
      </c>
      <c r="E153" s="724" t="s">
        <v>5208</v>
      </c>
      <c r="F153" s="727">
        <v>3</v>
      </c>
      <c r="G153" s="727">
        <v>27930</v>
      </c>
      <c r="H153" s="727">
        <v>0.42857142857142855</v>
      </c>
      <c r="I153" s="727">
        <v>9310</v>
      </c>
      <c r="J153" s="727">
        <v>7</v>
      </c>
      <c r="K153" s="727">
        <v>65170</v>
      </c>
      <c r="L153" s="727">
        <v>1</v>
      </c>
      <c r="M153" s="727">
        <v>9310</v>
      </c>
      <c r="N153" s="727">
        <v>4</v>
      </c>
      <c r="O153" s="727">
        <v>37240</v>
      </c>
      <c r="P153" s="740">
        <v>0.5714285714285714</v>
      </c>
      <c r="Q153" s="728">
        <v>9310</v>
      </c>
    </row>
    <row r="154" spans="1:17" ht="14.4" customHeight="1" x14ac:dyDescent="0.3">
      <c r="A154" s="723" t="s">
        <v>561</v>
      </c>
      <c r="B154" s="724" t="s">
        <v>5030</v>
      </c>
      <c r="C154" s="724" t="s">
        <v>4883</v>
      </c>
      <c r="D154" s="724" t="s">
        <v>5209</v>
      </c>
      <c r="E154" s="724" t="s">
        <v>5210</v>
      </c>
      <c r="F154" s="727">
        <v>3</v>
      </c>
      <c r="G154" s="727">
        <v>44629.2</v>
      </c>
      <c r="H154" s="727">
        <v>3</v>
      </c>
      <c r="I154" s="727">
        <v>14876.4</v>
      </c>
      <c r="J154" s="727">
        <v>1</v>
      </c>
      <c r="K154" s="727">
        <v>14876.4</v>
      </c>
      <c r="L154" s="727">
        <v>1</v>
      </c>
      <c r="M154" s="727">
        <v>14876.4</v>
      </c>
      <c r="N154" s="727">
        <v>2</v>
      </c>
      <c r="O154" s="727">
        <v>29752.799999999999</v>
      </c>
      <c r="P154" s="740">
        <v>2</v>
      </c>
      <c r="Q154" s="728">
        <v>14876.4</v>
      </c>
    </row>
    <row r="155" spans="1:17" ht="14.4" customHeight="1" x14ac:dyDescent="0.3">
      <c r="A155" s="723" t="s">
        <v>561</v>
      </c>
      <c r="B155" s="724" t="s">
        <v>5030</v>
      </c>
      <c r="C155" s="724" t="s">
        <v>4883</v>
      </c>
      <c r="D155" s="724" t="s">
        <v>5211</v>
      </c>
      <c r="E155" s="724" t="s">
        <v>5212</v>
      </c>
      <c r="F155" s="727"/>
      <c r="G155" s="727"/>
      <c r="H155" s="727"/>
      <c r="I155" s="727"/>
      <c r="J155" s="727"/>
      <c r="K155" s="727"/>
      <c r="L155" s="727"/>
      <c r="M155" s="727"/>
      <c r="N155" s="727">
        <v>1</v>
      </c>
      <c r="O155" s="727">
        <v>9261.7000000000007</v>
      </c>
      <c r="P155" s="740"/>
      <c r="Q155" s="728">
        <v>9261.7000000000007</v>
      </c>
    </row>
    <row r="156" spans="1:17" ht="14.4" customHeight="1" x14ac:dyDescent="0.3">
      <c r="A156" s="723" t="s">
        <v>561</v>
      </c>
      <c r="B156" s="724" t="s">
        <v>5030</v>
      </c>
      <c r="C156" s="724" t="s">
        <v>4883</v>
      </c>
      <c r="D156" s="724" t="s">
        <v>5213</v>
      </c>
      <c r="E156" s="724" t="s">
        <v>5214</v>
      </c>
      <c r="F156" s="727"/>
      <c r="G156" s="727"/>
      <c r="H156" s="727"/>
      <c r="I156" s="727"/>
      <c r="J156" s="727">
        <v>2</v>
      </c>
      <c r="K156" s="727">
        <v>18523.400000000001</v>
      </c>
      <c r="L156" s="727">
        <v>1</v>
      </c>
      <c r="M156" s="727">
        <v>9261.7000000000007</v>
      </c>
      <c r="N156" s="727">
        <v>2</v>
      </c>
      <c r="O156" s="727">
        <v>18523.400000000001</v>
      </c>
      <c r="P156" s="740">
        <v>1</v>
      </c>
      <c r="Q156" s="728">
        <v>9261.7000000000007</v>
      </c>
    </row>
    <row r="157" spans="1:17" ht="14.4" customHeight="1" x14ac:dyDescent="0.3">
      <c r="A157" s="723" t="s">
        <v>561</v>
      </c>
      <c r="B157" s="724" t="s">
        <v>5030</v>
      </c>
      <c r="C157" s="724" t="s">
        <v>4883</v>
      </c>
      <c r="D157" s="724" t="s">
        <v>5215</v>
      </c>
      <c r="E157" s="724" t="s">
        <v>5216</v>
      </c>
      <c r="F157" s="727">
        <v>2</v>
      </c>
      <c r="G157" s="727">
        <v>18523.400000000001</v>
      </c>
      <c r="H157" s="727"/>
      <c r="I157" s="727">
        <v>9261.7000000000007</v>
      </c>
      <c r="J157" s="727"/>
      <c r="K157" s="727"/>
      <c r="L157" s="727"/>
      <c r="M157" s="727"/>
      <c r="N157" s="727">
        <v>2</v>
      </c>
      <c r="O157" s="727">
        <v>18523.400000000001</v>
      </c>
      <c r="P157" s="740"/>
      <c r="Q157" s="728">
        <v>9261.7000000000007</v>
      </c>
    </row>
    <row r="158" spans="1:17" ht="14.4" customHeight="1" x14ac:dyDescent="0.3">
      <c r="A158" s="723" t="s">
        <v>561</v>
      </c>
      <c r="B158" s="724" t="s">
        <v>5030</v>
      </c>
      <c r="C158" s="724" t="s">
        <v>4883</v>
      </c>
      <c r="D158" s="724" t="s">
        <v>5217</v>
      </c>
      <c r="E158" s="724" t="s">
        <v>5218</v>
      </c>
      <c r="F158" s="727"/>
      <c r="G158" s="727"/>
      <c r="H158" s="727"/>
      <c r="I158" s="727"/>
      <c r="J158" s="727"/>
      <c r="K158" s="727"/>
      <c r="L158" s="727"/>
      <c r="M158" s="727"/>
      <c r="N158" s="727">
        <v>1</v>
      </c>
      <c r="O158" s="727">
        <v>9348.7000000000007</v>
      </c>
      <c r="P158" s="740"/>
      <c r="Q158" s="728">
        <v>9348.7000000000007</v>
      </c>
    </row>
    <row r="159" spans="1:17" ht="14.4" customHeight="1" x14ac:dyDescent="0.3">
      <c r="A159" s="723" t="s">
        <v>561</v>
      </c>
      <c r="B159" s="724" t="s">
        <v>5030</v>
      </c>
      <c r="C159" s="724" t="s">
        <v>4883</v>
      </c>
      <c r="D159" s="724" t="s">
        <v>5219</v>
      </c>
      <c r="E159" s="724" t="s">
        <v>5220</v>
      </c>
      <c r="F159" s="727">
        <v>1</v>
      </c>
      <c r="G159" s="727">
        <v>7944.66</v>
      </c>
      <c r="H159" s="727">
        <v>4.3478260869565216E-2</v>
      </c>
      <c r="I159" s="727">
        <v>7944.66</v>
      </c>
      <c r="J159" s="727">
        <v>23</v>
      </c>
      <c r="K159" s="727">
        <v>182727.18</v>
      </c>
      <c r="L159" s="727">
        <v>1</v>
      </c>
      <c r="M159" s="727">
        <v>7944.66</v>
      </c>
      <c r="N159" s="727">
        <v>9</v>
      </c>
      <c r="O159" s="727">
        <v>71501.94</v>
      </c>
      <c r="P159" s="740">
        <v>0.39130434782608697</v>
      </c>
      <c r="Q159" s="728">
        <v>7944.66</v>
      </c>
    </row>
    <row r="160" spans="1:17" ht="14.4" customHeight="1" x14ac:dyDescent="0.3">
      <c r="A160" s="723" t="s">
        <v>561</v>
      </c>
      <c r="B160" s="724" t="s">
        <v>5030</v>
      </c>
      <c r="C160" s="724" t="s">
        <v>4883</v>
      </c>
      <c r="D160" s="724" t="s">
        <v>5221</v>
      </c>
      <c r="E160" s="724" t="s">
        <v>5222</v>
      </c>
      <c r="F160" s="727">
        <v>4</v>
      </c>
      <c r="G160" s="727">
        <v>33844.720000000001</v>
      </c>
      <c r="H160" s="727">
        <v>0.36363636363636359</v>
      </c>
      <c r="I160" s="727">
        <v>8461.18</v>
      </c>
      <c r="J160" s="727">
        <v>11</v>
      </c>
      <c r="K160" s="727">
        <v>93072.98000000001</v>
      </c>
      <c r="L160" s="727">
        <v>1</v>
      </c>
      <c r="M160" s="727">
        <v>8461.18</v>
      </c>
      <c r="N160" s="727">
        <v>2</v>
      </c>
      <c r="O160" s="727">
        <v>16922.36</v>
      </c>
      <c r="P160" s="740">
        <v>0.1818181818181818</v>
      </c>
      <c r="Q160" s="728">
        <v>8461.18</v>
      </c>
    </row>
    <row r="161" spans="1:17" ht="14.4" customHeight="1" x14ac:dyDescent="0.3">
      <c r="A161" s="723" t="s">
        <v>561</v>
      </c>
      <c r="B161" s="724" t="s">
        <v>5030</v>
      </c>
      <c r="C161" s="724" t="s">
        <v>4883</v>
      </c>
      <c r="D161" s="724" t="s">
        <v>5223</v>
      </c>
      <c r="E161" s="724" t="s">
        <v>5224</v>
      </c>
      <c r="F161" s="727">
        <v>8</v>
      </c>
      <c r="G161" s="727">
        <v>46885.119999999995</v>
      </c>
      <c r="H161" s="727">
        <v>0.79999999999999993</v>
      </c>
      <c r="I161" s="727">
        <v>5860.6399999999994</v>
      </c>
      <c r="J161" s="727">
        <v>10</v>
      </c>
      <c r="K161" s="727">
        <v>58606.400000000001</v>
      </c>
      <c r="L161" s="727">
        <v>1</v>
      </c>
      <c r="M161" s="727">
        <v>5860.64</v>
      </c>
      <c r="N161" s="727">
        <v>5</v>
      </c>
      <c r="O161" s="727">
        <v>29303.200000000001</v>
      </c>
      <c r="P161" s="740">
        <v>0.5</v>
      </c>
      <c r="Q161" s="728">
        <v>5860.64</v>
      </c>
    </row>
    <row r="162" spans="1:17" ht="14.4" customHeight="1" x14ac:dyDescent="0.3">
      <c r="A162" s="723" t="s">
        <v>561</v>
      </c>
      <c r="B162" s="724" t="s">
        <v>5030</v>
      </c>
      <c r="C162" s="724" t="s">
        <v>4883</v>
      </c>
      <c r="D162" s="724" t="s">
        <v>5225</v>
      </c>
      <c r="E162" s="724" t="s">
        <v>5226</v>
      </c>
      <c r="F162" s="727">
        <v>2</v>
      </c>
      <c r="G162" s="727">
        <v>15658</v>
      </c>
      <c r="H162" s="727">
        <v>2</v>
      </c>
      <c r="I162" s="727">
        <v>7829</v>
      </c>
      <c r="J162" s="727">
        <v>1</v>
      </c>
      <c r="K162" s="727">
        <v>7829</v>
      </c>
      <c r="L162" s="727">
        <v>1</v>
      </c>
      <c r="M162" s="727">
        <v>7829</v>
      </c>
      <c r="N162" s="727"/>
      <c r="O162" s="727"/>
      <c r="P162" s="740"/>
      <c r="Q162" s="728"/>
    </row>
    <row r="163" spans="1:17" ht="14.4" customHeight="1" x14ac:dyDescent="0.3">
      <c r="A163" s="723" t="s">
        <v>561</v>
      </c>
      <c r="B163" s="724" t="s">
        <v>5030</v>
      </c>
      <c r="C163" s="724" t="s">
        <v>4883</v>
      </c>
      <c r="D163" s="724" t="s">
        <v>5227</v>
      </c>
      <c r="E163" s="724" t="s">
        <v>5228</v>
      </c>
      <c r="F163" s="727">
        <v>4</v>
      </c>
      <c r="G163" s="727">
        <v>386.4</v>
      </c>
      <c r="H163" s="727"/>
      <c r="I163" s="727">
        <v>96.6</v>
      </c>
      <c r="J163" s="727"/>
      <c r="K163" s="727"/>
      <c r="L163" s="727"/>
      <c r="M163" s="727"/>
      <c r="N163" s="727"/>
      <c r="O163" s="727"/>
      <c r="P163" s="740"/>
      <c r="Q163" s="728"/>
    </row>
    <row r="164" spans="1:17" ht="14.4" customHeight="1" x14ac:dyDescent="0.3">
      <c r="A164" s="723" t="s">
        <v>561</v>
      </c>
      <c r="B164" s="724" t="s">
        <v>5030</v>
      </c>
      <c r="C164" s="724" t="s">
        <v>4883</v>
      </c>
      <c r="D164" s="724" t="s">
        <v>5229</v>
      </c>
      <c r="E164" s="724" t="s">
        <v>5230</v>
      </c>
      <c r="F164" s="727"/>
      <c r="G164" s="727"/>
      <c r="H164" s="727"/>
      <c r="I164" s="727"/>
      <c r="J164" s="727">
        <v>1</v>
      </c>
      <c r="K164" s="727">
        <v>564</v>
      </c>
      <c r="L164" s="727">
        <v>1</v>
      </c>
      <c r="M164" s="727">
        <v>564</v>
      </c>
      <c r="N164" s="727"/>
      <c r="O164" s="727"/>
      <c r="P164" s="740"/>
      <c r="Q164" s="728"/>
    </row>
    <row r="165" spans="1:17" ht="14.4" customHeight="1" x14ac:dyDescent="0.3">
      <c r="A165" s="723" t="s">
        <v>561</v>
      </c>
      <c r="B165" s="724" t="s">
        <v>5030</v>
      </c>
      <c r="C165" s="724" t="s">
        <v>4883</v>
      </c>
      <c r="D165" s="724" t="s">
        <v>5231</v>
      </c>
      <c r="E165" s="724" t="s">
        <v>5232</v>
      </c>
      <c r="F165" s="727">
        <v>1</v>
      </c>
      <c r="G165" s="727">
        <v>9159.3799999999992</v>
      </c>
      <c r="H165" s="727"/>
      <c r="I165" s="727">
        <v>9159.3799999999992</v>
      </c>
      <c r="J165" s="727"/>
      <c r="K165" s="727"/>
      <c r="L165" s="727"/>
      <c r="M165" s="727"/>
      <c r="N165" s="727"/>
      <c r="O165" s="727"/>
      <c r="P165" s="740"/>
      <c r="Q165" s="728"/>
    </row>
    <row r="166" spans="1:17" ht="14.4" customHeight="1" x14ac:dyDescent="0.3">
      <c r="A166" s="723" t="s">
        <v>561</v>
      </c>
      <c r="B166" s="724" t="s">
        <v>5030</v>
      </c>
      <c r="C166" s="724" t="s">
        <v>4883</v>
      </c>
      <c r="D166" s="724" t="s">
        <v>5233</v>
      </c>
      <c r="E166" s="724" t="s">
        <v>5234</v>
      </c>
      <c r="F166" s="727">
        <v>2</v>
      </c>
      <c r="G166" s="727">
        <v>11849.78</v>
      </c>
      <c r="H166" s="727">
        <v>1</v>
      </c>
      <c r="I166" s="727">
        <v>5924.89</v>
      </c>
      <c r="J166" s="727">
        <v>2</v>
      </c>
      <c r="K166" s="727">
        <v>11849.78</v>
      </c>
      <c r="L166" s="727">
        <v>1</v>
      </c>
      <c r="M166" s="727">
        <v>5924.89</v>
      </c>
      <c r="N166" s="727">
        <v>1</v>
      </c>
      <c r="O166" s="727">
        <v>5924.89</v>
      </c>
      <c r="P166" s="740">
        <v>0.5</v>
      </c>
      <c r="Q166" s="728">
        <v>5924.89</v>
      </c>
    </row>
    <row r="167" spans="1:17" ht="14.4" customHeight="1" x14ac:dyDescent="0.3">
      <c r="A167" s="723" t="s">
        <v>561</v>
      </c>
      <c r="B167" s="724" t="s">
        <v>5030</v>
      </c>
      <c r="C167" s="724" t="s">
        <v>4883</v>
      </c>
      <c r="D167" s="724" t="s">
        <v>5235</v>
      </c>
      <c r="E167" s="724" t="s">
        <v>5236</v>
      </c>
      <c r="F167" s="727">
        <v>8</v>
      </c>
      <c r="G167" s="727">
        <v>109331.36</v>
      </c>
      <c r="H167" s="727">
        <v>0.47058823529411759</v>
      </c>
      <c r="I167" s="727">
        <v>13666.42</v>
      </c>
      <c r="J167" s="727">
        <v>17</v>
      </c>
      <c r="K167" s="727">
        <v>232329.14000000004</v>
      </c>
      <c r="L167" s="727">
        <v>1</v>
      </c>
      <c r="M167" s="727">
        <v>13666.420000000002</v>
      </c>
      <c r="N167" s="727">
        <v>15</v>
      </c>
      <c r="O167" s="727">
        <v>204996.3</v>
      </c>
      <c r="P167" s="740">
        <v>0.88235294117647034</v>
      </c>
      <c r="Q167" s="728">
        <v>13666.42</v>
      </c>
    </row>
    <row r="168" spans="1:17" ht="14.4" customHeight="1" x14ac:dyDescent="0.3">
      <c r="A168" s="723" t="s">
        <v>561</v>
      </c>
      <c r="B168" s="724" t="s">
        <v>5030</v>
      </c>
      <c r="C168" s="724" t="s">
        <v>4883</v>
      </c>
      <c r="D168" s="724" t="s">
        <v>5237</v>
      </c>
      <c r="E168" s="724" t="s">
        <v>5238</v>
      </c>
      <c r="F168" s="727">
        <v>1</v>
      </c>
      <c r="G168" s="727">
        <v>6755.23</v>
      </c>
      <c r="H168" s="727">
        <v>0.5</v>
      </c>
      <c r="I168" s="727">
        <v>6755.23</v>
      </c>
      <c r="J168" s="727">
        <v>2</v>
      </c>
      <c r="K168" s="727">
        <v>13510.46</v>
      </c>
      <c r="L168" s="727">
        <v>1</v>
      </c>
      <c r="M168" s="727">
        <v>6755.23</v>
      </c>
      <c r="N168" s="727">
        <v>1</v>
      </c>
      <c r="O168" s="727">
        <v>6755.23</v>
      </c>
      <c r="P168" s="740">
        <v>0.5</v>
      </c>
      <c r="Q168" s="728">
        <v>6755.23</v>
      </c>
    </row>
    <row r="169" spans="1:17" ht="14.4" customHeight="1" x14ac:dyDescent="0.3">
      <c r="A169" s="723" t="s">
        <v>561</v>
      </c>
      <c r="B169" s="724" t="s">
        <v>5030</v>
      </c>
      <c r="C169" s="724" t="s">
        <v>4883</v>
      </c>
      <c r="D169" s="724" t="s">
        <v>5239</v>
      </c>
      <c r="E169" s="724" t="s">
        <v>5240</v>
      </c>
      <c r="F169" s="727">
        <v>3</v>
      </c>
      <c r="G169" s="727">
        <v>19959.75</v>
      </c>
      <c r="H169" s="727"/>
      <c r="I169" s="727">
        <v>6653.25</v>
      </c>
      <c r="J169" s="727"/>
      <c r="K169" s="727"/>
      <c r="L169" s="727"/>
      <c r="M169" s="727"/>
      <c r="N169" s="727">
        <v>1</v>
      </c>
      <c r="O169" s="727">
        <v>6653.25</v>
      </c>
      <c r="P169" s="740"/>
      <c r="Q169" s="728">
        <v>6653.25</v>
      </c>
    </row>
    <row r="170" spans="1:17" ht="14.4" customHeight="1" x14ac:dyDescent="0.3">
      <c r="A170" s="723" t="s">
        <v>561</v>
      </c>
      <c r="B170" s="724" t="s">
        <v>5030</v>
      </c>
      <c r="C170" s="724" t="s">
        <v>4883</v>
      </c>
      <c r="D170" s="724" t="s">
        <v>5241</v>
      </c>
      <c r="E170" s="724" t="s">
        <v>5242</v>
      </c>
      <c r="F170" s="727">
        <v>5</v>
      </c>
      <c r="G170" s="727">
        <v>44867.299999999996</v>
      </c>
      <c r="H170" s="727"/>
      <c r="I170" s="727">
        <v>8973.4599999999991</v>
      </c>
      <c r="J170" s="727"/>
      <c r="K170" s="727"/>
      <c r="L170" s="727"/>
      <c r="M170" s="727"/>
      <c r="N170" s="727"/>
      <c r="O170" s="727"/>
      <c r="P170" s="740"/>
      <c r="Q170" s="728"/>
    </row>
    <row r="171" spans="1:17" ht="14.4" customHeight="1" x14ac:dyDescent="0.3">
      <c r="A171" s="723" t="s">
        <v>561</v>
      </c>
      <c r="B171" s="724" t="s">
        <v>5030</v>
      </c>
      <c r="C171" s="724" t="s">
        <v>4883</v>
      </c>
      <c r="D171" s="724" t="s">
        <v>5243</v>
      </c>
      <c r="E171" s="724" t="s">
        <v>5244</v>
      </c>
      <c r="F171" s="727">
        <v>3</v>
      </c>
      <c r="G171" s="727">
        <v>32724.42</v>
      </c>
      <c r="H171" s="727">
        <v>0.6</v>
      </c>
      <c r="I171" s="727">
        <v>10908.14</v>
      </c>
      <c r="J171" s="727">
        <v>5</v>
      </c>
      <c r="K171" s="727">
        <v>54540.7</v>
      </c>
      <c r="L171" s="727">
        <v>1</v>
      </c>
      <c r="M171" s="727">
        <v>10908.14</v>
      </c>
      <c r="N171" s="727">
        <v>2</v>
      </c>
      <c r="O171" s="727">
        <v>21816.28</v>
      </c>
      <c r="P171" s="740">
        <v>0.4</v>
      </c>
      <c r="Q171" s="728">
        <v>10908.14</v>
      </c>
    </row>
    <row r="172" spans="1:17" ht="14.4" customHeight="1" x14ac:dyDescent="0.3">
      <c r="A172" s="723" t="s">
        <v>561</v>
      </c>
      <c r="B172" s="724" t="s">
        <v>5030</v>
      </c>
      <c r="C172" s="724" t="s">
        <v>4883</v>
      </c>
      <c r="D172" s="724" t="s">
        <v>5245</v>
      </c>
      <c r="E172" s="724" t="s">
        <v>5246</v>
      </c>
      <c r="F172" s="727">
        <v>1</v>
      </c>
      <c r="G172" s="727">
        <v>3132.31</v>
      </c>
      <c r="H172" s="727"/>
      <c r="I172" s="727">
        <v>3132.31</v>
      </c>
      <c r="J172" s="727"/>
      <c r="K172" s="727"/>
      <c r="L172" s="727"/>
      <c r="M172" s="727"/>
      <c r="N172" s="727"/>
      <c r="O172" s="727"/>
      <c r="P172" s="740"/>
      <c r="Q172" s="728"/>
    </row>
    <row r="173" spans="1:17" ht="14.4" customHeight="1" x14ac:dyDescent="0.3">
      <c r="A173" s="723" t="s">
        <v>561</v>
      </c>
      <c r="B173" s="724" t="s">
        <v>5030</v>
      </c>
      <c r="C173" s="724" t="s">
        <v>4883</v>
      </c>
      <c r="D173" s="724" t="s">
        <v>5247</v>
      </c>
      <c r="E173" s="724" t="s">
        <v>5248</v>
      </c>
      <c r="F173" s="727">
        <v>3</v>
      </c>
      <c r="G173" s="727">
        <v>9979.86</v>
      </c>
      <c r="H173" s="727"/>
      <c r="I173" s="727">
        <v>3326.6200000000003</v>
      </c>
      <c r="J173" s="727"/>
      <c r="K173" s="727"/>
      <c r="L173" s="727"/>
      <c r="M173" s="727"/>
      <c r="N173" s="727"/>
      <c r="O173" s="727"/>
      <c r="P173" s="740"/>
      <c r="Q173" s="728"/>
    </row>
    <row r="174" spans="1:17" ht="14.4" customHeight="1" x14ac:dyDescent="0.3">
      <c r="A174" s="723" t="s">
        <v>561</v>
      </c>
      <c r="B174" s="724" t="s">
        <v>5030</v>
      </c>
      <c r="C174" s="724" t="s">
        <v>4883</v>
      </c>
      <c r="D174" s="724" t="s">
        <v>4884</v>
      </c>
      <c r="E174" s="724" t="s">
        <v>4885</v>
      </c>
      <c r="F174" s="727">
        <v>1</v>
      </c>
      <c r="G174" s="727">
        <v>162.80000000000001</v>
      </c>
      <c r="H174" s="727"/>
      <c r="I174" s="727">
        <v>162.80000000000001</v>
      </c>
      <c r="J174" s="727"/>
      <c r="K174" s="727"/>
      <c r="L174" s="727"/>
      <c r="M174" s="727"/>
      <c r="N174" s="727"/>
      <c r="O174" s="727"/>
      <c r="P174" s="740"/>
      <c r="Q174" s="728"/>
    </row>
    <row r="175" spans="1:17" ht="14.4" customHeight="1" x14ac:dyDescent="0.3">
      <c r="A175" s="723" t="s">
        <v>561</v>
      </c>
      <c r="B175" s="724" t="s">
        <v>5030</v>
      </c>
      <c r="C175" s="724" t="s">
        <v>4883</v>
      </c>
      <c r="D175" s="724" t="s">
        <v>5249</v>
      </c>
      <c r="E175" s="724" t="s">
        <v>5250</v>
      </c>
      <c r="F175" s="727">
        <v>1</v>
      </c>
      <c r="G175" s="727">
        <v>8449.4699999999993</v>
      </c>
      <c r="H175" s="727"/>
      <c r="I175" s="727">
        <v>8449.4699999999993</v>
      </c>
      <c r="J175" s="727"/>
      <c r="K175" s="727"/>
      <c r="L175" s="727"/>
      <c r="M175" s="727"/>
      <c r="N175" s="727"/>
      <c r="O175" s="727"/>
      <c r="P175" s="740"/>
      <c r="Q175" s="728"/>
    </row>
    <row r="176" spans="1:17" ht="14.4" customHeight="1" x14ac:dyDescent="0.3">
      <c r="A176" s="723" t="s">
        <v>561</v>
      </c>
      <c r="B176" s="724" t="s">
        <v>5030</v>
      </c>
      <c r="C176" s="724" t="s">
        <v>4883</v>
      </c>
      <c r="D176" s="724" t="s">
        <v>5251</v>
      </c>
      <c r="E176" s="724" t="s">
        <v>5252</v>
      </c>
      <c r="F176" s="727">
        <v>14</v>
      </c>
      <c r="G176" s="727">
        <v>15713.32</v>
      </c>
      <c r="H176" s="727"/>
      <c r="I176" s="727">
        <v>1122.3799999999999</v>
      </c>
      <c r="J176" s="727"/>
      <c r="K176" s="727"/>
      <c r="L176" s="727"/>
      <c r="M176" s="727"/>
      <c r="N176" s="727"/>
      <c r="O176" s="727"/>
      <c r="P176" s="740"/>
      <c r="Q176" s="728"/>
    </row>
    <row r="177" spans="1:17" ht="14.4" customHeight="1" x14ac:dyDescent="0.3">
      <c r="A177" s="723" t="s">
        <v>561</v>
      </c>
      <c r="B177" s="724" t="s">
        <v>5030</v>
      </c>
      <c r="C177" s="724" t="s">
        <v>4883</v>
      </c>
      <c r="D177" s="724" t="s">
        <v>5253</v>
      </c>
      <c r="E177" s="724" t="s">
        <v>5254</v>
      </c>
      <c r="F177" s="727">
        <v>1</v>
      </c>
      <c r="G177" s="727">
        <v>2706.67</v>
      </c>
      <c r="H177" s="727">
        <v>0.25</v>
      </c>
      <c r="I177" s="727">
        <v>2706.67</v>
      </c>
      <c r="J177" s="727">
        <v>4</v>
      </c>
      <c r="K177" s="727">
        <v>10826.68</v>
      </c>
      <c r="L177" s="727">
        <v>1</v>
      </c>
      <c r="M177" s="727">
        <v>2706.67</v>
      </c>
      <c r="N177" s="727">
        <v>4</v>
      </c>
      <c r="O177" s="727">
        <v>10826.68</v>
      </c>
      <c r="P177" s="740">
        <v>1</v>
      </c>
      <c r="Q177" s="728">
        <v>2706.67</v>
      </c>
    </row>
    <row r="178" spans="1:17" ht="14.4" customHeight="1" x14ac:dyDescent="0.3">
      <c r="A178" s="723" t="s">
        <v>561</v>
      </c>
      <c r="B178" s="724" t="s">
        <v>5030</v>
      </c>
      <c r="C178" s="724" t="s">
        <v>4883</v>
      </c>
      <c r="D178" s="724" t="s">
        <v>5255</v>
      </c>
      <c r="E178" s="724" t="s">
        <v>5256</v>
      </c>
      <c r="F178" s="727">
        <v>8</v>
      </c>
      <c r="G178" s="727">
        <v>4504</v>
      </c>
      <c r="H178" s="727">
        <v>1</v>
      </c>
      <c r="I178" s="727">
        <v>563</v>
      </c>
      <c r="J178" s="727">
        <v>8</v>
      </c>
      <c r="K178" s="727">
        <v>4504</v>
      </c>
      <c r="L178" s="727">
        <v>1</v>
      </c>
      <c r="M178" s="727">
        <v>563</v>
      </c>
      <c r="N178" s="727"/>
      <c r="O178" s="727"/>
      <c r="P178" s="740"/>
      <c r="Q178" s="728"/>
    </row>
    <row r="179" spans="1:17" ht="14.4" customHeight="1" x14ac:dyDescent="0.3">
      <c r="A179" s="723" t="s">
        <v>561</v>
      </c>
      <c r="B179" s="724" t="s">
        <v>5030</v>
      </c>
      <c r="C179" s="724" t="s">
        <v>4883</v>
      </c>
      <c r="D179" s="724" t="s">
        <v>5257</v>
      </c>
      <c r="E179" s="724" t="s">
        <v>5258</v>
      </c>
      <c r="F179" s="727">
        <v>3</v>
      </c>
      <c r="G179" s="727">
        <v>33971.79</v>
      </c>
      <c r="H179" s="727"/>
      <c r="I179" s="727">
        <v>11323.93</v>
      </c>
      <c r="J179" s="727"/>
      <c r="K179" s="727"/>
      <c r="L179" s="727"/>
      <c r="M179" s="727"/>
      <c r="N179" s="727">
        <v>2</v>
      </c>
      <c r="O179" s="727">
        <v>22647.86</v>
      </c>
      <c r="P179" s="740"/>
      <c r="Q179" s="728">
        <v>11323.93</v>
      </c>
    </row>
    <row r="180" spans="1:17" ht="14.4" customHeight="1" x14ac:dyDescent="0.3">
      <c r="A180" s="723" t="s">
        <v>561</v>
      </c>
      <c r="B180" s="724" t="s">
        <v>5030</v>
      </c>
      <c r="C180" s="724" t="s">
        <v>4883</v>
      </c>
      <c r="D180" s="724" t="s">
        <v>5259</v>
      </c>
      <c r="E180" s="724" t="s">
        <v>5260</v>
      </c>
      <c r="F180" s="727"/>
      <c r="G180" s="727"/>
      <c r="H180" s="727"/>
      <c r="I180" s="727"/>
      <c r="J180" s="727">
        <v>1</v>
      </c>
      <c r="K180" s="727">
        <v>15234.55</v>
      </c>
      <c r="L180" s="727">
        <v>1</v>
      </c>
      <c r="M180" s="727">
        <v>15234.55</v>
      </c>
      <c r="N180" s="727"/>
      <c r="O180" s="727"/>
      <c r="P180" s="740"/>
      <c r="Q180" s="728"/>
    </row>
    <row r="181" spans="1:17" ht="14.4" customHeight="1" x14ac:dyDescent="0.3">
      <c r="A181" s="723" t="s">
        <v>561</v>
      </c>
      <c r="B181" s="724" t="s">
        <v>5030</v>
      </c>
      <c r="C181" s="724" t="s">
        <v>4883</v>
      </c>
      <c r="D181" s="724" t="s">
        <v>5261</v>
      </c>
      <c r="E181" s="724" t="s">
        <v>5262</v>
      </c>
      <c r="F181" s="727">
        <v>1</v>
      </c>
      <c r="G181" s="727">
        <v>19763</v>
      </c>
      <c r="H181" s="727">
        <v>1</v>
      </c>
      <c r="I181" s="727">
        <v>19763</v>
      </c>
      <c r="J181" s="727">
        <v>1</v>
      </c>
      <c r="K181" s="727">
        <v>19763</v>
      </c>
      <c r="L181" s="727">
        <v>1</v>
      </c>
      <c r="M181" s="727">
        <v>19763</v>
      </c>
      <c r="N181" s="727">
        <v>3</v>
      </c>
      <c r="O181" s="727">
        <v>59289</v>
      </c>
      <c r="P181" s="740">
        <v>3</v>
      </c>
      <c r="Q181" s="728">
        <v>19763</v>
      </c>
    </row>
    <row r="182" spans="1:17" ht="14.4" customHeight="1" x14ac:dyDescent="0.3">
      <c r="A182" s="723" t="s">
        <v>561</v>
      </c>
      <c r="B182" s="724" t="s">
        <v>5030</v>
      </c>
      <c r="C182" s="724" t="s">
        <v>4883</v>
      </c>
      <c r="D182" s="724" t="s">
        <v>5263</v>
      </c>
      <c r="E182" s="724" t="s">
        <v>5264</v>
      </c>
      <c r="F182" s="727"/>
      <c r="G182" s="727"/>
      <c r="H182" s="727"/>
      <c r="I182" s="727"/>
      <c r="J182" s="727"/>
      <c r="K182" s="727"/>
      <c r="L182" s="727"/>
      <c r="M182" s="727"/>
      <c r="N182" s="727">
        <v>1</v>
      </c>
      <c r="O182" s="727">
        <v>3416</v>
      </c>
      <c r="P182" s="740"/>
      <c r="Q182" s="728">
        <v>3416</v>
      </c>
    </row>
    <row r="183" spans="1:17" ht="14.4" customHeight="1" x14ac:dyDescent="0.3">
      <c r="A183" s="723" t="s">
        <v>561</v>
      </c>
      <c r="B183" s="724" t="s">
        <v>5030</v>
      </c>
      <c r="C183" s="724" t="s">
        <v>4883</v>
      </c>
      <c r="D183" s="724" t="s">
        <v>5265</v>
      </c>
      <c r="E183" s="724" t="s">
        <v>5266</v>
      </c>
      <c r="F183" s="727">
        <v>1</v>
      </c>
      <c r="G183" s="727">
        <v>8240</v>
      </c>
      <c r="H183" s="727"/>
      <c r="I183" s="727">
        <v>8240</v>
      </c>
      <c r="J183" s="727"/>
      <c r="K183" s="727"/>
      <c r="L183" s="727"/>
      <c r="M183" s="727"/>
      <c r="N183" s="727"/>
      <c r="O183" s="727"/>
      <c r="P183" s="740"/>
      <c r="Q183" s="728"/>
    </row>
    <row r="184" spans="1:17" ht="14.4" customHeight="1" x14ac:dyDescent="0.3">
      <c r="A184" s="723" t="s">
        <v>561</v>
      </c>
      <c r="B184" s="724" t="s">
        <v>5030</v>
      </c>
      <c r="C184" s="724" t="s">
        <v>4883</v>
      </c>
      <c r="D184" s="724" t="s">
        <v>5267</v>
      </c>
      <c r="E184" s="724" t="s">
        <v>5268</v>
      </c>
      <c r="F184" s="727">
        <v>6</v>
      </c>
      <c r="G184" s="727">
        <v>74655.48</v>
      </c>
      <c r="H184" s="727">
        <v>1</v>
      </c>
      <c r="I184" s="727">
        <v>12442.58</v>
      </c>
      <c r="J184" s="727">
        <v>6</v>
      </c>
      <c r="K184" s="727">
        <v>74655.48</v>
      </c>
      <c r="L184" s="727">
        <v>1</v>
      </c>
      <c r="M184" s="727">
        <v>12442.58</v>
      </c>
      <c r="N184" s="727">
        <v>1</v>
      </c>
      <c r="O184" s="727">
        <v>11944.9</v>
      </c>
      <c r="P184" s="740">
        <v>0.16000031076084434</v>
      </c>
      <c r="Q184" s="728">
        <v>11944.9</v>
      </c>
    </row>
    <row r="185" spans="1:17" ht="14.4" customHeight="1" x14ac:dyDescent="0.3">
      <c r="A185" s="723" t="s">
        <v>561</v>
      </c>
      <c r="B185" s="724" t="s">
        <v>5030</v>
      </c>
      <c r="C185" s="724" t="s">
        <v>4883</v>
      </c>
      <c r="D185" s="724" t="s">
        <v>5269</v>
      </c>
      <c r="E185" s="724" t="s">
        <v>5270</v>
      </c>
      <c r="F185" s="727">
        <v>1</v>
      </c>
      <c r="G185" s="727">
        <v>6739.06</v>
      </c>
      <c r="H185" s="727"/>
      <c r="I185" s="727">
        <v>6739.06</v>
      </c>
      <c r="J185" s="727"/>
      <c r="K185" s="727"/>
      <c r="L185" s="727"/>
      <c r="M185" s="727"/>
      <c r="N185" s="727"/>
      <c r="O185" s="727"/>
      <c r="P185" s="740"/>
      <c r="Q185" s="728"/>
    </row>
    <row r="186" spans="1:17" ht="14.4" customHeight="1" x14ac:dyDescent="0.3">
      <c r="A186" s="723" t="s">
        <v>561</v>
      </c>
      <c r="B186" s="724" t="s">
        <v>5030</v>
      </c>
      <c r="C186" s="724" t="s">
        <v>4883</v>
      </c>
      <c r="D186" s="724" t="s">
        <v>5271</v>
      </c>
      <c r="E186" s="724" t="s">
        <v>5272</v>
      </c>
      <c r="F186" s="727"/>
      <c r="G186" s="727"/>
      <c r="H186" s="727"/>
      <c r="I186" s="727"/>
      <c r="J186" s="727">
        <v>2</v>
      </c>
      <c r="K186" s="727">
        <v>16320</v>
      </c>
      <c r="L186" s="727">
        <v>1</v>
      </c>
      <c r="M186" s="727">
        <v>8160</v>
      </c>
      <c r="N186" s="727"/>
      <c r="O186" s="727"/>
      <c r="P186" s="740"/>
      <c r="Q186" s="728"/>
    </row>
    <row r="187" spans="1:17" ht="14.4" customHeight="1" x14ac:dyDescent="0.3">
      <c r="A187" s="723" t="s">
        <v>561</v>
      </c>
      <c r="B187" s="724" t="s">
        <v>5030</v>
      </c>
      <c r="C187" s="724" t="s">
        <v>4883</v>
      </c>
      <c r="D187" s="724" t="s">
        <v>5273</v>
      </c>
      <c r="E187" s="724" t="s">
        <v>5274</v>
      </c>
      <c r="F187" s="727"/>
      <c r="G187" s="727"/>
      <c r="H187" s="727"/>
      <c r="I187" s="727"/>
      <c r="J187" s="727">
        <v>1</v>
      </c>
      <c r="K187" s="727">
        <v>8240</v>
      </c>
      <c r="L187" s="727">
        <v>1</v>
      </c>
      <c r="M187" s="727">
        <v>8240</v>
      </c>
      <c r="N187" s="727"/>
      <c r="O187" s="727"/>
      <c r="P187" s="740"/>
      <c r="Q187" s="728"/>
    </row>
    <row r="188" spans="1:17" ht="14.4" customHeight="1" x14ac:dyDescent="0.3">
      <c r="A188" s="723" t="s">
        <v>561</v>
      </c>
      <c r="B188" s="724" t="s">
        <v>5030</v>
      </c>
      <c r="C188" s="724" t="s">
        <v>4883</v>
      </c>
      <c r="D188" s="724" t="s">
        <v>5275</v>
      </c>
      <c r="E188" s="724" t="s">
        <v>5276</v>
      </c>
      <c r="F188" s="727"/>
      <c r="G188" s="727"/>
      <c r="H188" s="727"/>
      <c r="I188" s="727"/>
      <c r="J188" s="727">
        <v>5</v>
      </c>
      <c r="K188" s="727">
        <v>6062.75</v>
      </c>
      <c r="L188" s="727">
        <v>1</v>
      </c>
      <c r="M188" s="727">
        <v>1212.55</v>
      </c>
      <c r="N188" s="727"/>
      <c r="O188" s="727"/>
      <c r="P188" s="740"/>
      <c r="Q188" s="728"/>
    </row>
    <row r="189" spans="1:17" ht="14.4" customHeight="1" x14ac:dyDescent="0.3">
      <c r="A189" s="723" t="s">
        <v>561</v>
      </c>
      <c r="B189" s="724" t="s">
        <v>5030</v>
      </c>
      <c r="C189" s="724" t="s">
        <v>4883</v>
      </c>
      <c r="D189" s="724" t="s">
        <v>5277</v>
      </c>
      <c r="E189" s="724" t="s">
        <v>5278</v>
      </c>
      <c r="F189" s="727">
        <v>5</v>
      </c>
      <c r="G189" s="727">
        <v>7150.9</v>
      </c>
      <c r="H189" s="727">
        <v>0.99999999999999989</v>
      </c>
      <c r="I189" s="727">
        <v>1430.1799999999998</v>
      </c>
      <c r="J189" s="727">
        <v>5</v>
      </c>
      <c r="K189" s="727">
        <v>7150.9000000000005</v>
      </c>
      <c r="L189" s="727">
        <v>1</v>
      </c>
      <c r="M189" s="727">
        <v>1430.18</v>
      </c>
      <c r="N189" s="727">
        <v>4</v>
      </c>
      <c r="O189" s="727">
        <v>5720.72</v>
      </c>
      <c r="P189" s="740">
        <v>0.79999999999999993</v>
      </c>
      <c r="Q189" s="728">
        <v>1430.18</v>
      </c>
    </row>
    <row r="190" spans="1:17" ht="14.4" customHeight="1" x14ac:dyDescent="0.3">
      <c r="A190" s="723" t="s">
        <v>561</v>
      </c>
      <c r="B190" s="724" t="s">
        <v>5030</v>
      </c>
      <c r="C190" s="724" t="s">
        <v>4883</v>
      </c>
      <c r="D190" s="724" t="s">
        <v>5279</v>
      </c>
      <c r="E190" s="724" t="s">
        <v>5280</v>
      </c>
      <c r="F190" s="727"/>
      <c r="G190" s="727"/>
      <c r="H190" s="727"/>
      <c r="I190" s="727"/>
      <c r="J190" s="727">
        <v>1</v>
      </c>
      <c r="K190" s="727">
        <v>10980.7</v>
      </c>
      <c r="L190" s="727">
        <v>1</v>
      </c>
      <c r="M190" s="727">
        <v>10980.7</v>
      </c>
      <c r="N190" s="727"/>
      <c r="O190" s="727"/>
      <c r="P190" s="740"/>
      <c r="Q190" s="728"/>
    </row>
    <row r="191" spans="1:17" ht="14.4" customHeight="1" x14ac:dyDescent="0.3">
      <c r="A191" s="723" t="s">
        <v>561</v>
      </c>
      <c r="B191" s="724" t="s">
        <v>5030</v>
      </c>
      <c r="C191" s="724" t="s">
        <v>4883</v>
      </c>
      <c r="D191" s="724" t="s">
        <v>5281</v>
      </c>
      <c r="E191" s="724" t="s">
        <v>5282</v>
      </c>
      <c r="F191" s="727">
        <v>2</v>
      </c>
      <c r="G191" s="727">
        <v>2379.9</v>
      </c>
      <c r="H191" s="727"/>
      <c r="I191" s="727">
        <v>1189.95</v>
      </c>
      <c r="J191" s="727"/>
      <c r="K191" s="727"/>
      <c r="L191" s="727"/>
      <c r="M191" s="727"/>
      <c r="N191" s="727"/>
      <c r="O191" s="727"/>
      <c r="P191" s="740"/>
      <c r="Q191" s="728"/>
    </row>
    <row r="192" spans="1:17" ht="14.4" customHeight="1" x14ac:dyDescent="0.3">
      <c r="A192" s="723" t="s">
        <v>561</v>
      </c>
      <c r="B192" s="724" t="s">
        <v>5030</v>
      </c>
      <c r="C192" s="724" t="s">
        <v>4883</v>
      </c>
      <c r="D192" s="724" t="s">
        <v>5283</v>
      </c>
      <c r="E192" s="724" t="s">
        <v>5284</v>
      </c>
      <c r="F192" s="727">
        <v>3</v>
      </c>
      <c r="G192" s="727">
        <v>3123.3900000000003</v>
      </c>
      <c r="H192" s="727"/>
      <c r="I192" s="727">
        <v>1041.1300000000001</v>
      </c>
      <c r="J192" s="727"/>
      <c r="K192" s="727"/>
      <c r="L192" s="727"/>
      <c r="M192" s="727"/>
      <c r="N192" s="727"/>
      <c r="O192" s="727"/>
      <c r="P192" s="740"/>
      <c r="Q192" s="728"/>
    </row>
    <row r="193" spans="1:17" ht="14.4" customHeight="1" x14ac:dyDescent="0.3">
      <c r="A193" s="723" t="s">
        <v>561</v>
      </c>
      <c r="B193" s="724" t="s">
        <v>5030</v>
      </c>
      <c r="C193" s="724" t="s">
        <v>4883</v>
      </c>
      <c r="D193" s="724" t="s">
        <v>5285</v>
      </c>
      <c r="E193" s="724" t="s">
        <v>5286</v>
      </c>
      <c r="F193" s="727">
        <v>6</v>
      </c>
      <c r="G193" s="727">
        <v>49091.94</v>
      </c>
      <c r="H193" s="727">
        <v>0.66666666666666663</v>
      </c>
      <c r="I193" s="727">
        <v>8181.9900000000007</v>
      </c>
      <c r="J193" s="727">
        <v>9</v>
      </c>
      <c r="K193" s="727">
        <v>73637.91</v>
      </c>
      <c r="L193" s="727">
        <v>1</v>
      </c>
      <c r="M193" s="727">
        <v>8181.9900000000007</v>
      </c>
      <c r="N193" s="727">
        <v>3</v>
      </c>
      <c r="O193" s="727">
        <v>24545.97</v>
      </c>
      <c r="P193" s="740">
        <v>0.33333333333333331</v>
      </c>
      <c r="Q193" s="728">
        <v>8181.9900000000007</v>
      </c>
    </row>
    <row r="194" spans="1:17" ht="14.4" customHeight="1" x14ac:dyDescent="0.3">
      <c r="A194" s="723" t="s">
        <v>561</v>
      </c>
      <c r="B194" s="724" t="s">
        <v>5030</v>
      </c>
      <c r="C194" s="724" t="s">
        <v>4883</v>
      </c>
      <c r="D194" s="724" t="s">
        <v>5287</v>
      </c>
      <c r="E194" s="724" t="s">
        <v>5288</v>
      </c>
      <c r="F194" s="727">
        <v>1</v>
      </c>
      <c r="G194" s="727">
        <v>13795</v>
      </c>
      <c r="H194" s="727"/>
      <c r="I194" s="727">
        <v>13795</v>
      </c>
      <c r="J194" s="727"/>
      <c r="K194" s="727"/>
      <c r="L194" s="727"/>
      <c r="M194" s="727"/>
      <c r="N194" s="727"/>
      <c r="O194" s="727"/>
      <c r="P194" s="740"/>
      <c r="Q194" s="728"/>
    </row>
    <row r="195" spans="1:17" ht="14.4" customHeight="1" x14ac:dyDescent="0.3">
      <c r="A195" s="723" t="s">
        <v>561</v>
      </c>
      <c r="B195" s="724" t="s">
        <v>5030</v>
      </c>
      <c r="C195" s="724" t="s">
        <v>4883</v>
      </c>
      <c r="D195" s="724" t="s">
        <v>5289</v>
      </c>
      <c r="E195" s="724" t="s">
        <v>5290</v>
      </c>
      <c r="F195" s="727"/>
      <c r="G195" s="727"/>
      <c r="H195" s="727"/>
      <c r="I195" s="727"/>
      <c r="J195" s="727">
        <v>1</v>
      </c>
      <c r="K195" s="727">
        <v>5900.6</v>
      </c>
      <c r="L195" s="727">
        <v>1</v>
      </c>
      <c r="M195" s="727">
        <v>5900.6</v>
      </c>
      <c r="N195" s="727"/>
      <c r="O195" s="727"/>
      <c r="P195" s="740"/>
      <c r="Q195" s="728"/>
    </row>
    <row r="196" spans="1:17" ht="14.4" customHeight="1" x14ac:dyDescent="0.3">
      <c r="A196" s="723" t="s">
        <v>561</v>
      </c>
      <c r="B196" s="724" t="s">
        <v>5030</v>
      </c>
      <c r="C196" s="724" t="s">
        <v>4883</v>
      </c>
      <c r="D196" s="724" t="s">
        <v>5291</v>
      </c>
      <c r="E196" s="724" t="s">
        <v>5292</v>
      </c>
      <c r="F196" s="727"/>
      <c r="G196" s="727"/>
      <c r="H196" s="727"/>
      <c r="I196" s="727"/>
      <c r="J196" s="727">
        <v>5</v>
      </c>
      <c r="K196" s="727">
        <v>5378.75</v>
      </c>
      <c r="L196" s="727">
        <v>1</v>
      </c>
      <c r="M196" s="727">
        <v>1075.75</v>
      </c>
      <c r="N196" s="727"/>
      <c r="O196" s="727"/>
      <c r="P196" s="740"/>
      <c r="Q196" s="728"/>
    </row>
    <row r="197" spans="1:17" ht="14.4" customHeight="1" x14ac:dyDescent="0.3">
      <c r="A197" s="723" t="s">
        <v>561</v>
      </c>
      <c r="B197" s="724" t="s">
        <v>5030</v>
      </c>
      <c r="C197" s="724" t="s">
        <v>4883</v>
      </c>
      <c r="D197" s="724" t="s">
        <v>5293</v>
      </c>
      <c r="E197" s="724" t="s">
        <v>5294</v>
      </c>
      <c r="F197" s="727">
        <v>5</v>
      </c>
      <c r="G197" s="727">
        <v>8083.65</v>
      </c>
      <c r="H197" s="727">
        <v>1</v>
      </c>
      <c r="I197" s="727">
        <v>1616.73</v>
      </c>
      <c r="J197" s="727">
        <v>5</v>
      </c>
      <c r="K197" s="727">
        <v>8083.65</v>
      </c>
      <c r="L197" s="727">
        <v>1</v>
      </c>
      <c r="M197" s="727">
        <v>1616.73</v>
      </c>
      <c r="N197" s="727">
        <v>4</v>
      </c>
      <c r="O197" s="727">
        <v>6466.92</v>
      </c>
      <c r="P197" s="740">
        <v>0.8</v>
      </c>
      <c r="Q197" s="728">
        <v>1616.73</v>
      </c>
    </row>
    <row r="198" spans="1:17" ht="14.4" customHeight="1" x14ac:dyDescent="0.3">
      <c r="A198" s="723" t="s">
        <v>561</v>
      </c>
      <c r="B198" s="724" t="s">
        <v>5030</v>
      </c>
      <c r="C198" s="724" t="s">
        <v>4883</v>
      </c>
      <c r="D198" s="724" t="s">
        <v>5295</v>
      </c>
      <c r="E198" s="724" t="s">
        <v>5296</v>
      </c>
      <c r="F198" s="727">
        <v>1</v>
      </c>
      <c r="G198" s="727">
        <v>7809.52</v>
      </c>
      <c r="H198" s="727"/>
      <c r="I198" s="727">
        <v>7809.52</v>
      </c>
      <c r="J198" s="727"/>
      <c r="K198" s="727"/>
      <c r="L198" s="727"/>
      <c r="M198" s="727"/>
      <c r="N198" s="727"/>
      <c r="O198" s="727"/>
      <c r="P198" s="740"/>
      <c r="Q198" s="728"/>
    </row>
    <row r="199" spans="1:17" ht="14.4" customHeight="1" x14ac:dyDescent="0.3">
      <c r="A199" s="723" t="s">
        <v>561</v>
      </c>
      <c r="B199" s="724" t="s">
        <v>5030</v>
      </c>
      <c r="C199" s="724" t="s">
        <v>4883</v>
      </c>
      <c r="D199" s="724" t="s">
        <v>5297</v>
      </c>
      <c r="E199" s="724" t="s">
        <v>5298</v>
      </c>
      <c r="F199" s="727">
        <v>3</v>
      </c>
      <c r="G199" s="727">
        <v>22474.38</v>
      </c>
      <c r="H199" s="727">
        <v>1</v>
      </c>
      <c r="I199" s="727">
        <v>7491.46</v>
      </c>
      <c r="J199" s="727">
        <v>3</v>
      </c>
      <c r="K199" s="727">
        <v>22474.38</v>
      </c>
      <c r="L199" s="727">
        <v>1</v>
      </c>
      <c r="M199" s="727">
        <v>7491.46</v>
      </c>
      <c r="N199" s="727">
        <v>1</v>
      </c>
      <c r="O199" s="727">
        <v>7491.46</v>
      </c>
      <c r="P199" s="740">
        <v>0.33333333333333331</v>
      </c>
      <c r="Q199" s="728">
        <v>7491.46</v>
      </c>
    </row>
    <row r="200" spans="1:17" ht="14.4" customHeight="1" x14ac:dyDescent="0.3">
      <c r="A200" s="723" t="s">
        <v>561</v>
      </c>
      <c r="B200" s="724" t="s">
        <v>5030</v>
      </c>
      <c r="C200" s="724" t="s">
        <v>4883</v>
      </c>
      <c r="D200" s="724" t="s">
        <v>5299</v>
      </c>
      <c r="E200" s="724" t="s">
        <v>5300</v>
      </c>
      <c r="F200" s="727">
        <v>5</v>
      </c>
      <c r="G200" s="727">
        <v>1243.6500000000001</v>
      </c>
      <c r="H200" s="727">
        <v>1.666666666666667</v>
      </c>
      <c r="I200" s="727">
        <v>248.73000000000002</v>
      </c>
      <c r="J200" s="727">
        <v>3</v>
      </c>
      <c r="K200" s="727">
        <v>746.18999999999994</v>
      </c>
      <c r="L200" s="727">
        <v>1</v>
      </c>
      <c r="M200" s="727">
        <v>248.73</v>
      </c>
      <c r="N200" s="727"/>
      <c r="O200" s="727"/>
      <c r="P200" s="740"/>
      <c r="Q200" s="728"/>
    </row>
    <row r="201" spans="1:17" ht="14.4" customHeight="1" x14ac:dyDescent="0.3">
      <c r="A201" s="723" t="s">
        <v>561</v>
      </c>
      <c r="B201" s="724" t="s">
        <v>5030</v>
      </c>
      <c r="C201" s="724" t="s">
        <v>4883</v>
      </c>
      <c r="D201" s="724" t="s">
        <v>5301</v>
      </c>
      <c r="E201" s="724" t="s">
        <v>5302</v>
      </c>
      <c r="F201" s="727">
        <v>2</v>
      </c>
      <c r="G201" s="727">
        <v>15619.04</v>
      </c>
      <c r="H201" s="727"/>
      <c r="I201" s="727">
        <v>7809.52</v>
      </c>
      <c r="J201" s="727"/>
      <c r="K201" s="727"/>
      <c r="L201" s="727"/>
      <c r="M201" s="727"/>
      <c r="N201" s="727"/>
      <c r="O201" s="727"/>
      <c r="P201" s="740"/>
      <c r="Q201" s="728"/>
    </row>
    <row r="202" spans="1:17" ht="14.4" customHeight="1" x14ac:dyDescent="0.3">
      <c r="A202" s="723" t="s">
        <v>561</v>
      </c>
      <c r="B202" s="724" t="s">
        <v>5030</v>
      </c>
      <c r="C202" s="724" t="s">
        <v>4883</v>
      </c>
      <c r="D202" s="724" t="s">
        <v>5303</v>
      </c>
      <c r="E202" s="724" t="s">
        <v>5304</v>
      </c>
      <c r="F202" s="727"/>
      <c r="G202" s="727"/>
      <c r="H202" s="727"/>
      <c r="I202" s="727"/>
      <c r="J202" s="727">
        <v>1</v>
      </c>
      <c r="K202" s="727">
        <v>689.7</v>
      </c>
      <c r="L202" s="727">
        <v>1</v>
      </c>
      <c r="M202" s="727">
        <v>689.7</v>
      </c>
      <c r="N202" s="727"/>
      <c r="O202" s="727"/>
      <c r="P202" s="740"/>
      <c r="Q202" s="728"/>
    </row>
    <row r="203" spans="1:17" ht="14.4" customHeight="1" x14ac:dyDescent="0.3">
      <c r="A203" s="723" t="s">
        <v>561</v>
      </c>
      <c r="B203" s="724" t="s">
        <v>5030</v>
      </c>
      <c r="C203" s="724" t="s">
        <v>4883</v>
      </c>
      <c r="D203" s="724" t="s">
        <v>5305</v>
      </c>
      <c r="E203" s="724" t="s">
        <v>5306</v>
      </c>
      <c r="F203" s="727"/>
      <c r="G203" s="727"/>
      <c r="H203" s="727"/>
      <c r="I203" s="727"/>
      <c r="J203" s="727">
        <v>3</v>
      </c>
      <c r="K203" s="727">
        <v>15895.02</v>
      </c>
      <c r="L203" s="727">
        <v>1</v>
      </c>
      <c r="M203" s="727">
        <v>5298.34</v>
      </c>
      <c r="N203" s="727">
        <v>5</v>
      </c>
      <c r="O203" s="727">
        <v>26491.7</v>
      </c>
      <c r="P203" s="740">
        <v>1.6666666666666667</v>
      </c>
      <c r="Q203" s="728">
        <v>5298.34</v>
      </c>
    </row>
    <row r="204" spans="1:17" ht="14.4" customHeight="1" x14ac:dyDescent="0.3">
      <c r="A204" s="723" t="s">
        <v>561</v>
      </c>
      <c r="B204" s="724" t="s">
        <v>5030</v>
      </c>
      <c r="C204" s="724" t="s">
        <v>4883</v>
      </c>
      <c r="D204" s="724" t="s">
        <v>5307</v>
      </c>
      <c r="E204" s="724" t="s">
        <v>5308</v>
      </c>
      <c r="F204" s="727"/>
      <c r="G204" s="727"/>
      <c r="H204" s="727"/>
      <c r="I204" s="727"/>
      <c r="J204" s="727">
        <v>5</v>
      </c>
      <c r="K204" s="727">
        <v>13328.3</v>
      </c>
      <c r="L204" s="727">
        <v>1</v>
      </c>
      <c r="M204" s="727">
        <v>2665.66</v>
      </c>
      <c r="N204" s="727"/>
      <c r="O204" s="727"/>
      <c r="P204" s="740"/>
      <c r="Q204" s="728"/>
    </row>
    <row r="205" spans="1:17" ht="14.4" customHeight="1" x14ac:dyDescent="0.3">
      <c r="A205" s="723" t="s">
        <v>561</v>
      </c>
      <c r="B205" s="724" t="s">
        <v>5030</v>
      </c>
      <c r="C205" s="724" t="s">
        <v>4883</v>
      </c>
      <c r="D205" s="724" t="s">
        <v>5309</v>
      </c>
      <c r="E205" s="724" t="s">
        <v>5310</v>
      </c>
      <c r="F205" s="727"/>
      <c r="G205" s="727"/>
      <c r="H205" s="727"/>
      <c r="I205" s="727"/>
      <c r="J205" s="727">
        <v>2</v>
      </c>
      <c r="K205" s="727">
        <v>11799.48</v>
      </c>
      <c r="L205" s="727">
        <v>1</v>
      </c>
      <c r="M205" s="727">
        <v>5899.74</v>
      </c>
      <c r="N205" s="727">
        <v>9</v>
      </c>
      <c r="O205" s="727">
        <v>53097.66</v>
      </c>
      <c r="P205" s="740">
        <v>4.5000000000000009</v>
      </c>
      <c r="Q205" s="728">
        <v>5899.7400000000007</v>
      </c>
    </row>
    <row r="206" spans="1:17" ht="14.4" customHeight="1" x14ac:dyDescent="0.3">
      <c r="A206" s="723" t="s">
        <v>561</v>
      </c>
      <c r="B206" s="724" t="s">
        <v>5030</v>
      </c>
      <c r="C206" s="724" t="s">
        <v>4883</v>
      </c>
      <c r="D206" s="724" t="s">
        <v>5311</v>
      </c>
      <c r="E206" s="724" t="s">
        <v>5312</v>
      </c>
      <c r="F206" s="727"/>
      <c r="G206" s="727"/>
      <c r="H206" s="727"/>
      <c r="I206" s="727"/>
      <c r="J206" s="727">
        <v>1</v>
      </c>
      <c r="K206" s="727">
        <v>2430.59</v>
      </c>
      <c r="L206" s="727">
        <v>1</v>
      </c>
      <c r="M206" s="727">
        <v>2430.59</v>
      </c>
      <c r="N206" s="727"/>
      <c r="O206" s="727"/>
      <c r="P206" s="740"/>
      <c r="Q206" s="728"/>
    </row>
    <row r="207" spans="1:17" ht="14.4" customHeight="1" x14ac:dyDescent="0.3">
      <c r="A207" s="723" t="s">
        <v>561</v>
      </c>
      <c r="B207" s="724" t="s">
        <v>5030</v>
      </c>
      <c r="C207" s="724" t="s">
        <v>4883</v>
      </c>
      <c r="D207" s="724" t="s">
        <v>5313</v>
      </c>
      <c r="E207" s="724" t="s">
        <v>5314</v>
      </c>
      <c r="F207" s="727"/>
      <c r="G207" s="727"/>
      <c r="H207" s="727"/>
      <c r="I207" s="727"/>
      <c r="J207" s="727">
        <v>1</v>
      </c>
      <c r="K207" s="727">
        <v>5499.04</v>
      </c>
      <c r="L207" s="727">
        <v>1</v>
      </c>
      <c r="M207" s="727">
        <v>5499.04</v>
      </c>
      <c r="N207" s="727">
        <v>1</v>
      </c>
      <c r="O207" s="727">
        <v>5499.04</v>
      </c>
      <c r="P207" s="740">
        <v>1</v>
      </c>
      <c r="Q207" s="728">
        <v>5499.04</v>
      </c>
    </row>
    <row r="208" spans="1:17" ht="14.4" customHeight="1" x14ac:dyDescent="0.3">
      <c r="A208" s="723" t="s">
        <v>561</v>
      </c>
      <c r="B208" s="724" t="s">
        <v>5030</v>
      </c>
      <c r="C208" s="724" t="s">
        <v>4883</v>
      </c>
      <c r="D208" s="724" t="s">
        <v>5315</v>
      </c>
      <c r="E208" s="724" t="s">
        <v>5316</v>
      </c>
      <c r="F208" s="727"/>
      <c r="G208" s="727"/>
      <c r="H208" s="727"/>
      <c r="I208" s="727"/>
      <c r="J208" s="727"/>
      <c r="K208" s="727"/>
      <c r="L208" s="727"/>
      <c r="M208" s="727"/>
      <c r="N208" s="727">
        <v>1</v>
      </c>
      <c r="O208" s="727">
        <v>15311.7</v>
      </c>
      <c r="P208" s="740"/>
      <c r="Q208" s="728">
        <v>15311.7</v>
      </c>
    </row>
    <row r="209" spans="1:17" ht="14.4" customHeight="1" x14ac:dyDescent="0.3">
      <c r="A209" s="723" t="s">
        <v>561</v>
      </c>
      <c r="B209" s="724" t="s">
        <v>5030</v>
      </c>
      <c r="C209" s="724" t="s">
        <v>4883</v>
      </c>
      <c r="D209" s="724" t="s">
        <v>5317</v>
      </c>
      <c r="E209" s="724" t="s">
        <v>5318</v>
      </c>
      <c r="F209" s="727"/>
      <c r="G209" s="727"/>
      <c r="H209" s="727"/>
      <c r="I209" s="727"/>
      <c r="J209" s="727">
        <v>1</v>
      </c>
      <c r="K209" s="727">
        <v>10199</v>
      </c>
      <c r="L209" s="727">
        <v>1</v>
      </c>
      <c r="M209" s="727">
        <v>10199</v>
      </c>
      <c r="N209" s="727">
        <v>13</v>
      </c>
      <c r="O209" s="727">
        <v>132587</v>
      </c>
      <c r="P209" s="740">
        <v>13</v>
      </c>
      <c r="Q209" s="728">
        <v>10199</v>
      </c>
    </row>
    <row r="210" spans="1:17" ht="14.4" customHeight="1" x14ac:dyDescent="0.3">
      <c r="A210" s="723" t="s">
        <v>561</v>
      </c>
      <c r="B210" s="724" t="s">
        <v>5030</v>
      </c>
      <c r="C210" s="724" t="s">
        <v>4883</v>
      </c>
      <c r="D210" s="724" t="s">
        <v>5319</v>
      </c>
      <c r="E210" s="724" t="s">
        <v>5320</v>
      </c>
      <c r="F210" s="727"/>
      <c r="G210" s="727"/>
      <c r="H210" s="727"/>
      <c r="I210" s="727"/>
      <c r="J210" s="727"/>
      <c r="K210" s="727"/>
      <c r="L210" s="727"/>
      <c r="M210" s="727"/>
      <c r="N210" s="727">
        <v>5</v>
      </c>
      <c r="O210" s="727">
        <v>57716.5</v>
      </c>
      <c r="P210" s="740"/>
      <c r="Q210" s="728">
        <v>11543.3</v>
      </c>
    </row>
    <row r="211" spans="1:17" ht="14.4" customHeight="1" x14ac:dyDescent="0.3">
      <c r="A211" s="723" t="s">
        <v>561</v>
      </c>
      <c r="B211" s="724" t="s">
        <v>5030</v>
      </c>
      <c r="C211" s="724" t="s">
        <v>4883</v>
      </c>
      <c r="D211" s="724" t="s">
        <v>5321</v>
      </c>
      <c r="E211" s="724" t="s">
        <v>5322</v>
      </c>
      <c r="F211" s="727"/>
      <c r="G211" s="727"/>
      <c r="H211" s="727"/>
      <c r="I211" s="727"/>
      <c r="J211" s="727"/>
      <c r="K211" s="727"/>
      <c r="L211" s="727"/>
      <c r="M211" s="727"/>
      <c r="N211" s="727">
        <v>4</v>
      </c>
      <c r="O211" s="727">
        <v>48718</v>
      </c>
      <c r="P211" s="740"/>
      <c r="Q211" s="728">
        <v>12179.5</v>
      </c>
    </row>
    <row r="212" spans="1:17" ht="14.4" customHeight="1" x14ac:dyDescent="0.3">
      <c r="A212" s="723" t="s">
        <v>561</v>
      </c>
      <c r="B212" s="724" t="s">
        <v>5030</v>
      </c>
      <c r="C212" s="724" t="s">
        <v>4883</v>
      </c>
      <c r="D212" s="724" t="s">
        <v>5323</v>
      </c>
      <c r="E212" s="724" t="s">
        <v>5324</v>
      </c>
      <c r="F212" s="727"/>
      <c r="G212" s="727"/>
      <c r="H212" s="727"/>
      <c r="I212" s="727"/>
      <c r="J212" s="727"/>
      <c r="K212" s="727"/>
      <c r="L212" s="727"/>
      <c r="M212" s="727"/>
      <c r="N212" s="727">
        <v>1</v>
      </c>
      <c r="O212" s="727">
        <v>8093.4</v>
      </c>
      <c r="P212" s="740"/>
      <c r="Q212" s="728">
        <v>8093.4</v>
      </c>
    </row>
    <row r="213" spans="1:17" ht="14.4" customHeight="1" x14ac:dyDescent="0.3">
      <c r="A213" s="723" t="s">
        <v>561</v>
      </c>
      <c r="B213" s="724" t="s">
        <v>5030</v>
      </c>
      <c r="C213" s="724" t="s">
        <v>4883</v>
      </c>
      <c r="D213" s="724" t="s">
        <v>5325</v>
      </c>
      <c r="E213" s="724" t="s">
        <v>5326</v>
      </c>
      <c r="F213" s="727"/>
      <c r="G213" s="727"/>
      <c r="H213" s="727"/>
      <c r="I213" s="727"/>
      <c r="J213" s="727"/>
      <c r="K213" s="727"/>
      <c r="L213" s="727"/>
      <c r="M213" s="727"/>
      <c r="N213" s="727">
        <v>2</v>
      </c>
      <c r="O213" s="727">
        <v>11092</v>
      </c>
      <c r="P213" s="740"/>
      <c r="Q213" s="728">
        <v>5546</v>
      </c>
    </row>
    <row r="214" spans="1:17" ht="14.4" customHeight="1" x14ac:dyDescent="0.3">
      <c r="A214" s="723" t="s">
        <v>561</v>
      </c>
      <c r="B214" s="724" t="s">
        <v>5030</v>
      </c>
      <c r="C214" s="724" t="s">
        <v>4883</v>
      </c>
      <c r="D214" s="724" t="s">
        <v>5327</v>
      </c>
      <c r="E214" s="724" t="s">
        <v>5328</v>
      </c>
      <c r="F214" s="727"/>
      <c r="G214" s="727"/>
      <c r="H214" s="727"/>
      <c r="I214" s="727"/>
      <c r="J214" s="727"/>
      <c r="K214" s="727"/>
      <c r="L214" s="727"/>
      <c r="M214" s="727"/>
      <c r="N214" s="727">
        <v>1</v>
      </c>
      <c r="O214" s="727">
        <v>5900</v>
      </c>
      <c r="P214" s="740"/>
      <c r="Q214" s="728">
        <v>5900</v>
      </c>
    </row>
    <row r="215" spans="1:17" ht="14.4" customHeight="1" x14ac:dyDescent="0.3">
      <c r="A215" s="723" t="s">
        <v>561</v>
      </c>
      <c r="B215" s="724" t="s">
        <v>5030</v>
      </c>
      <c r="C215" s="724" t="s">
        <v>4883</v>
      </c>
      <c r="D215" s="724" t="s">
        <v>5329</v>
      </c>
      <c r="E215" s="724" t="s">
        <v>5330</v>
      </c>
      <c r="F215" s="727"/>
      <c r="G215" s="727"/>
      <c r="H215" s="727"/>
      <c r="I215" s="727"/>
      <c r="J215" s="727"/>
      <c r="K215" s="727"/>
      <c r="L215" s="727"/>
      <c r="M215" s="727"/>
      <c r="N215" s="727">
        <v>1</v>
      </c>
      <c r="O215" s="727">
        <v>1487.39</v>
      </c>
      <c r="P215" s="740"/>
      <c r="Q215" s="728">
        <v>1487.39</v>
      </c>
    </row>
    <row r="216" spans="1:17" ht="14.4" customHeight="1" x14ac:dyDescent="0.3">
      <c r="A216" s="723" t="s">
        <v>561</v>
      </c>
      <c r="B216" s="724" t="s">
        <v>5030</v>
      </c>
      <c r="C216" s="724" t="s">
        <v>4886</v>
      </c>
      <c r="D216" s="724" t="s">
        <v>5331</v>
      </c>
      <c r="E216" s="724" t="s">
        <v>5332</v>
      </c>
      <c r="F216" s="727">
        <v>37</v>
      </c>
      <c r="G216" s="727">
        <v>6992</v>
      </c>
      <c r="H216" s="727">
        <v>0.87454659161976234</v>
      </c>
      <c r="I216" s="727">
        <v>188.97297297297297</v>
      </c>
      <c r="J216" s="727">
        <v>41</v>
      </c>
      <c r="K216" s="727">
        <v>7995</v>
      </c>
      <c r="L216" s="727">
        <v>1</v>
      </c>
      <c r="M216" s="727">
        <v>195</v>
      </c>
      <c r="N216" s="727">
        <v>41</v>
      </c>
      <c r="O216" s="727">
        <v>8036</v>
      </c>
      <c r="P216" s="740">
        <v>1.0051282051282051</v>
      </c>
      <c r="Q216" s="728">
        <v>196</v>
      </c>
    </row>
    <row r="217" spans="1:17" ht="14.4" customHeight="1" x14ac:dyDescent="0.3">
      <c r="A217" s="723" t="s">
        <v>561</v>
      </c>
      <c r="B217" s="724" t="s">
        <v>5030</v>
      </c>
      <c r="C217" s="724" t="s">
        <v>4886</v>
      </c>
      <c r="D217" s="724" t="s">
        <v>5333</v>
      </c>
      <c r="E217" s="724" t="s">
        <v>5334</v>
      </c>
      <c r="F217" s="727">
        <v>365</v>
      </c>
      <c r="G217" s="727">
        <v>140101</v>
      </c>
      <c r="H217" s="727">
        <v>1.0266968591068315</v>
      </c>
      <c r="I217" s="727">
        <v>383.83835616438358</v>
      </c>
      <c r="J217" s="727">
        <v>350</v>
      </c>
      <c r="K217" s="727">
        <v>136458</v>
      </c>
      <c r="L217" s="727">
        <v>1</v>
      </c>
      <c r="M217" s="727">
        <v>389.88</v>
      </c>
      <c r="N217" s="727">
        <v>352</v>
      </c>
      <c r="O217" s="727">
        <v>137280</v>
      </c>
      <c r="P217" s="740">
        <v>1.0060238315085961</v>
      </c>
      <c r="Q217" s="728">
        <v>390</v>
      </c>
    </row>
    <row r="218" spans="1:17" ht="14.4" customHeight="1" x14ac:dyDescent="0.3">
      <c r="A218" s="723" t="s">
        <v>561</v>
      </c>
      <c r="B218" s="724" t="s">
        <v>5030</v>
      </c>
      <c r="C218" s="724" t="s">
        <v>4886</v>
      </c>
      <c r="D218" s="724" t="s">
        <v>4903</v>
      </c>
      <c r="E218" s="724" t="s">
        <v>4904</v>
      </c>
      <c r="F218" s="727">
        <v>1</v>
      </c>
      <c r="G218" s="727">
        <v>617</v>
      </c>
      <c r="H218" s="727"/>
      <c r="I218" s="727">
        <v>617</v>
      </c>
      <c r="J218" s="727"/>
      <c r="K218" s="727"/>
      <c r="L218" s="727"/>
      <c r="M218" s="727"/>
      <c r="N218" s="727">
        <v>1</v>
      </c>
      <c r="O218" s="727">
        <v>630</v>
      </c>
      <c r="P218" s="740"/>
      <c r="Q218" s="728">
        <v>630</v>
      </c>
    </row>
    <row r="219" spans="1:17" ht="14.4" customHeight="1" x14ac:dyDescent="0.3">
      <c r="A219" s="723" t="s">
        <v>561</v>
      </c>
      <c r="B219" s="724" t="s">
        <v>5030</v>
      </c>
      <c r="C219" s="724" t="s">
        <v>4886</v>
      </c>
      <c r="D219" s="724" t="s">
        <v>4905</v>
      </c>
      <c r="E219" s="724" t="s">
        <v>4906</v>
      </c>
      <c r="F219" s="727">
        <v>4</v>
      </c>
      <c r="G219" s="727">
        <v>1552</v>
      </c>
      <c r="H219" s="727">
        <v>1.9795918367346939</v>
      </c>
      <c r="I219" s="727">
        <v>388</v>
      </c>
      <c r="J219" s="727">
        <v>2</v>
      </c>
      <c r="K219" s="727">
        <v>784</v>
      </c>
      <c r="L219" s="727">
        <v>1</v>
      </c>
      <c r="M219" s="727">
        <v>392</v>
      </c>
      <c r="N219" s="727">
        <v>1</v>
      </c>
      <c r="O219" s="727">
        <v>392</v>
      </c>
      <c r="P219" s="740">
        <v>0.5</v>
      </c>
      <c r="Q219" s="728">
        <v>392</v>
      </c>
    </row>
    <row r="220" spans="1:17" ht="14.4" customHeight="1" x14ac:dyDescent="0.3">
      <c r="A220" s="723" t="s">
        <v>561</v>
      </c>
      <c r="B220" s="724" t="s">
        <v>5030</v>
      </c>
      <c r="C220" s="724" t="s">
        <v>4886</v>
      </c>
      <c r="D220" s="724" t="s">
        <v>4913</v>
      </c>
      <c r="E220" s="724" t="s">
        <v>4914</v>
      </c>
      <c r="F220" s="727">
        <v>717</v>
      </c>
      <c r="G220" s="727">
        <v>168491</v>
      </c>
      <c r="H220" s="727">
        <v>0.85194567481746653</v>
      </c>
      <c r="I220" s="727">
        <v>234.99442119944212</v>
      </c>
      <c r="J220" s="727">
        <v>788</v>
      </c>
      <c r="K220" s="727">
        <v>197772</v>
      </c>
      <c r="L220" s="727">
        <v>1</v>
      </c>
      <c r="M220" s="727">
        <v>250.97969543147209</v>
      </c>
      <c r="N220" s="727">
        <v>834</v>
      </c>
      <c r="O220" s="727">
        <v>209334</v>
      </c>
      <c r="P220" s="740">
        <v>1.0584612584187854</v>
      </c>
      <c r="Q220" s="728">
        <v>251</v>
      </c>
    </row>
    <row r="221" spans="1:17" ht="14.4" customHeight="1" x14ac:dyDescent="0.3">
      <c r="A221" s="723" t="s">
        <v>561</v>
      </c>
      <c r="B221" s="724" t="s">
        <v>5030</v>
      </c>
      <c r="C221" s="724" t="s">
        <v>4886</v>
      </c>
      <c r="D221" s="724" t="s">
        <v>5335</v>
      </c>
      <c r="E221" s="724" t="s">
        <v>5336</v>
      </c>
      <c r="F221" s="727"/>
      <c r="G221" s="727"/>
      <c r="H221" s="727"/>
      <c r="I221" s="727"/>
      <c r="J221" s="727">
        <v>2</v>
      </c>
      <c r="K221" s="727">
        <v>3316</v>
      </c>
      <c r="L221" s="727">
        <v>1</v>
      </c>
      <c r="M221" s="727">
        <v>1658</v>
      </c>
      <c r="N221" s="727"/>
      <c r="O221" s="727"/>
      <c r="P221" s="740"/>
      <c r="Q221" s="728"/>
    </row>
    <row r="222" spans="1:17" ht="14.4" customHeight="1" x14ac:dyDescent="0.3">
      <c r="A222" s="723" t="s">
        <v>561</v>
      </c>
      <c r="B222" s="724" t="s">
        <v>5030</v>
      </c>
      <c r="C222" s="724" t="s">
        <v>4886</v>
      </c>
      <c r="D222" s="724" t="s">
        <v>5337</v>
      </c>
      <c r="E222" s="724" t="s">
        <v>5338</v>
      </c>
      <c r="F222" s="727">
        <v>1</v>
      </c>
      <c r="G222" s="727">
        <v>1322</v>
      </c>
      <c r="H222" s="727"/>
      <c r="I222" s="727">
        <v>1322</v>
      </c>
      <c r="J222" s="727"/>
      <c r="K222" s="727"/>
      <c r="L222" s="727"/>
      <c r="M222" s="727"/>
      <c r="N222" s="727"/>
      <c r="O222" s="727"/>
      <c r="P222" s="740"/>
      <c r="Q222" s="728"/>
    </row>
    <row r="223" spans="1:17" ht="14.4" customHeight="1" x14ac:dyDescent="0.3">
      <c r="A223" s="723" t="s">
        <v>561</v>
      </c>
      <c r="B223" s="724" t="s">
        <v>5030</v>
      </c>
      <c r="C223" s="724" t="s">
        <v>4886</v>
      </c>
      <c r="D223" s="724" t="s">
        <v>5339</v>
      </c>
      <c r="E223" s="724" t="s">
        <v>5340</v>
      </c>
      <c r="F223" s="727">
        <v>2</v>
      </c>
      <c r="G223" s="727">
        <v>14336</v>
      </c>
      <c r="H223" s="727"/>
      <c r="I223" s="727">
        <v>7168</v>
      </c>
      <c r="J223" s="727"/>
      <c r="K223" s="727"/>
      <c r="L223" s="727"/>
      <c r="M223" s="727"/>
      <c r="N223" s="727"/>
      <c r="O223" s="727"/>
      <c r="P223" s="740"/>
      <c r="Q223" s="728"/>
    </row>
    <row r="224" spans="1:17" ht="14.4" customHeight="1" x14ac:dyDescent="0.3">
      <c r="A224" s="723" t="s">
        <v>561</v>
      </c>
      <c r="B224" s="724" t="s">
        <v>5030</v>
      </c>
      <c r="C224" s="724" t="s">
        <v>4886</v>
      </c>
      <c r="D224" s="724" t="s">
        <v>5341</v>
      </c>
      <c r="E224" s="724" t="s">
        <v>5342</v>
      </c>
      <c r="F224" s="727">
        <v>11</v>
      </c>
      <c r="G224" s="727">
        <v>6567</v>
      </c>
      <c r="H224" s="727">
        <v>0.62914351408315772</v>
      </c>
      <c r="I224" s="727">
        <v>597</v>
      </c>
      <c r="J224" s="727">
        <v>17</v>
      </c>
      <c r="K224" s="727">
        <v>10438</v>
      </c>
      <c r="L224" s="727">
        <v>1</v>
      </c>
      <c r="M224" s="727">
        <v>614</v>
      </c>
      <c r="N224" s="727">
        <v>10</v>
      </c>
      <c r="O224" s="727">
        <v>6150</v>
      </c>
      <c r="P224" s="740">
        <v>0.58919333205594937</v>
      </c>
      <c r="Q224" s="728">
        <v>615</v>
      </c>
    </row>
    <row r="225" spans="1:17" ht="14.4" customHeight="1" x14ac:dyDescent="0.3">
      <c r="A225" s="723" t="s">
        <v>561</v>
      </c>
      <c r="B225" s="724" t="s">
        <v>5030</v>
      </c>
      <c r="C225" s="724" t="s">
        <v>4886</v>
      </c>
      <c r="D225" s="724" t="s">
        <v>5343</v>
      </c>
      <c r="E225" s="724" t="s">
        <v>5344</v>
      </c>
      <c r="F225" s="727">
        <v>13</v>
      </c>
      <c r="G225" s="727">
        <v>38883</v>
      </c>
      <c r="H225" s="727">
        <v>0.83619354838709681</v>
      </c>
      <c r="I225" s="727">
        <v>2991</v>
      </c>
      <c r="J225" s="727">
        <v>15</v>
      </c>
      <c r="K225" s="727">
        <v>46500</v>
      </c>
      <c r="L225" s="727">
        <v>1</v>
      </c>
      <c r="M225" s="727">
        <v>3100</v>
      </c>
      <c r="N225" s="727">
        <v>19</v>
      </c>
      <c r="O225" s="727">
        <v>58919</v>
      </c>
      <c r="P225" s="740">
        <v>1.2670752688172042</v>
      </c>
      <c r="Q225" s="728">
        <v>3101</v>
      </c>
    </row>
    <row r="226" spans="1:17" ht="14.4" customHeight="1" x14ac:dyDescent="0.3">
      <c r="A226" s="723" t="s">
        <v>561</v>
      </c>
      <c r="B226" s="724" t="s">
        <v>5030</v>
      </c>
      <c r="C226" s="724" t="s">
        <v>4886</v>
      </c>
      <c r="D226" s="724" t="s">
        <v>5345</v>
      </c>
      <c r="E226" s="724" t="s">
        <v>5346</v>
      </c>
      <c r="F226" s="727">
        <v>8</v>
      </c>
      <c r="G226" s="727">
        <v>114024</v>
      </c>
      <c r="H226" s="727">
        <v>1.0986876336937041</v>
      </c>
      <c r="I226" s="727">
        <v>14253</v>
      </c>
      <c r="J226" s="727">
        <v>7</v>
      </c>
      <c r="K226" s="727">
        <v>103782</v>
      </c>
      <c r="L226" s="727">
        <v>1</v>
      </c>
      <c r="M226" s="727">
        <v>14826</v>
      </c>
      <c r="N226" s="727">
        <v>9</v>
      </c>
      <c r="O226" s="727">
        <v>133524</v>
      </c>
      <c r="P226" s="740">
        <v>1.2865814881193272</v>
      </c>
      <c r="Q226" s="728">
        <v>14836</v>
      </c>
    </row>
    <row r="227" spans="1:17" ht="14.4" customHeight="1" x14ac:dyDescent="0.3">
      <c r="A227" s="723" t="s">
        <v>561</v>
      </c>
      <c r="B227" s="724" t="s">
        <v>5030</v>
      </c>
      <c r="C227" s="724" t="s">
        <v>4886</v>
      </c>
      <c r="D227" s="724" t="s">
        <v>5347</v>
      </c>
      <c r="E227" s="724" t="s">
        <v>5348</v>
      </c>
      <c r="F227" s="727">
        <v>3</v>
      </c>
      <c r="G227" s="727">
        <v>18210</v>
      </c>
      <c r="H227" s="727">
        <v>0.57444794952681388</v>
      </c>
      <c r="I227" s="727">
        <v>6070</v>
      </c>
      <c r="J227" s="727">
        <v>5</v>
      </c>
      <c r="K227" s="727">
        <v>31700</v>
      </c>
      <c r="L227" s="727">
        <v>1</v>
      </c>
      <c r="M227" s="727">
        <v>6340</v>
      </c>
      <c r="N227" s="727">
        <v>3</v>
      </c>
      <c r="O227" s="727">
        <v>19029</v>
      </c>
      <c r="P227" s="740">
        <v>0.6002839116719243</v>
      </c>
      <c r="Q227" s="728">
        <v>6343</v>
      </c>
    </row>
    <row r="228" spans="1:17" ht="14.4" customHeight="1" x14ac:dyDescent="0.3">
      <c r="A228" s="723" t="s">
        <v>561</v>
      </c>
      <c r="B228" s="724" t="s">
        <v>5030</v>
      </c>
      <c r="C228" s="724" t="s">
        <v>4886</v>
      </c>
      <c r="D228" s="724" t="s">
        <v>5349</v>
      </c>
      <c r="E228" s="724" t="s">
        <v>5350</v>
      </c>
      <c r="F228" s="727">
        <v>2</v>
      </c>
      <c r="G228" s="727">
        <v>19968</v>
      </c>
      <c r="H228" s="727">
        <v>1.9264833574529667</v>
      </c>
      <c r="I228" s="727">
        <v>9984</v>
      </c>
      <c r="J228" s="727">
        <v>1</v>
      </c>
      <c r="K228" s="727">
        <v>10365</v>
      </c>
      <c r="L228" s="727">
        <v>1</v>
      </c>
      <c r="M228" s="727">
        <v>10365</v>
      </c>
      <c r="N228" s="727">
        <v>2</v>
      </c>
      <c r="O228" s="727">
        <v>20746</v>
      </c>
      <c r="P228" s="740">
        <v>2.0015436565364206</v>
      </c>
      <c r="Q228" s="728">
        <v>10373</v>
      </c>
    </row>
    <row r="229" spans="1:17" ht="14.4" customHeight="1" x14ac:dyDescent="0.3">
      <c r="A229" s="723" t="s">
        <v>561</v>
      </c>
      <c r="B229" s="724" t="s">
        <v>5030</v>
      </c>
      <c r="C229" s="724" t="s">
        <v>4886</v>
      </c>
      <c r="D229" s="724" t="s">
        <v>5351</v>
      </c>
      <c r="E229" s="724" t="s">
        <v>5352</v>
      </c>
      <c r="F229" s="727">
        <v>7</v>
      </c>
      <c r="G229" s="727">
        <v>17150</v>
      </c>
      <c r="H229" s="727">
        <v>0.68001586042823159</v>
      </c>
      <c r="I229" s="727">
        <v>2450</v>
      </c>
      <c r="J229" s="727">
        <v>10</v>
      </c>
      <c r="K229" s="727">
        <v>25220</v>
      </c>
      <c r="L229" s="727">
        <v>1</v>
      </c>
      <c r="M229" s="727">
        <v>2522</v>
      </c>
      <c r="N229" s="727">
        <v>9</v>
      </c>
      <c r="O229" s="727">
        <v>22707</v>
      </c>
      <c r="P229" s="740">
        <v>0.90035685963521017</v>
      </c>
      <c r="Q229" s="728">
        <v>2523</v>
      </c>
    </row>
    <row r="230" spans="1:17" ht="14.4" customHeight="1" x14ac:dyDescent="0.3">
      <c r="A230" s="723" t="s">
        <v>561</v>
      </c>
      <c r="B230" s="724" t="s">
        <v>5030</v>
      </c>
      <c r="C230" s="724" t="s">
        <v>4886</v>
      </c>
      <c r="D230" s="724" t="s">
        <v>5353</v>
      </c>
      <c r="E230" s="724" t="s">
        <v>5354</v>
      </c>
      <c r="F230" s="727">
        <v>112</v>
      </c>
      <c r="G230" s="727">
        <v>302164</v>
      </c>
      <c r="H230" s="727">
        <v>1.1732792830572576</v>
      </c>
      <c r="I230" s="727">
        <v>2697.8928571428573</v>
      </c>
      <c r="J230" s="727">
        <v>93</v>
      </c>
      <c r="K230" s="727">
        <v>257538</v>
      </c>
      <c r="L230" s="727">
        <v>1</v>
      </c>
      <c r="M230" s="727">
        <v>2769.2258064516127</v>
      </c>
      <c r="N230" s="727">
        <v>128</v>
      </c>
      <c r="O230" s="727">
        <v>354687</v>
      </c>
      <c r="P230" s="740">
        <v>1.3772220021899682</v>
      </c>
      <c r="Q230" s="728">
        <v>2770.9921875</v>
      </c>
    </row>
    <row r="231" spans="1:17" ht="14.4" customHeight="1" x14ac:dyDescent="0.3">
      <c r="A231" s="723" t="s">
        <v>561</v>
      </c>
      <c r="B231" s="724" t="s">
        <v>5030</v>
      </c>
      <c r="C231" s="724" t="s">
        <v>4886</v>
      </c>
      <c r="D231" s="724" t="s">
        <v>5355</v>
      </c>
      <c r="E231" s="724" t="s">
        <v>5356</v>
      </c>
      <c r="F231" s="727">
        <v>36</v>
      </c>
      <c r="G231" s="727">
        <v>215604</v>
      </c>
      <c r="H231" s="727">
        <v>0.759650482700303</v>
      </c>
      <c r="I231" s="727">
        <v>5989</v>
      </c>
      <c r="J231" s="727">
        <v>46</v>
      </c>
      <c r="K231" s="727">
        <v>283820</v>
      </c>
      <c r="L231" s="727">
        <v>1</v>
      </c>
      <c r="M231" s="727">
        <v>6170</v>
      </c>
      <c r="N231" s="727">
        <v>58</v>
      </c>
      <c r="O231" s="727">
        <v>358034</v>
      </c>
      <c r="P231" s="740">
        <v>1.2614826298358115</v>
      </c>
      <c r="Q231" s="728">
        <v>6173</v>
      </c>
    </row>
    <row r="232" spans="1:17" ht="14.4" customHeight="1" x14ac:dyDescent="0.3">
      <c r="A232" s="723" t="s">
        <v>561</v>
      </c>
      <c r="B232" s="724" t="s">
        <v>5030</v>
      </c>
      <c r="C232" s="724" t="s">
        <v>4886</v>
      </c>
      <c r="D232" s="724" t="s">
        <v>5357</v>
      </c>
      <c r="E232" s="724" t="s">
        <v>5358</v>
      </c>
      <c r="F232" s="727"/>
      <c r="G232" s="727"/>
      <c r="H232" s="727"/>
      <c r="I232" s="727"/>
      <c r="J232" s="727"/>
      <c r="K232" s="727"/>
      <c r="L232" s="727"/>
      <c r="M232" s="727"/>
      <c r="N232" s="727">
        <v>1</v>
      </c>
      <c r="O232" s="727">
        <v>11395</v>
      </c>
      <c r="P232" s="740"/>
      <c r="Q232" s="728">
        <v>11395</v>
      </c>
    </row>
    <row r="233" spans="1:17" ht="14.4" customHeight="1" x14ac:dyDescent="0.3">
      <c r="A233" s="723" t="s">
        <v>561</v>
      </c>
      <c r="B233" s="724" t="s">
        <v>5030</v>
      </c>
      <c r="C233" s="724" t="s">
        <v>4886</v>
      </c>
      <c r="D233" s="724" t="s">
        <v>5359</v>
      </c>
      <c r="E233" s="724" t="s">
        <v>5360</v>
      </c>
      <c r="F233" s="727">
        <v>3</v>
      </c>
      <c r="G233" s="727">
        <v>7161</v>
      </c>
      <c r="H233" s="727">
        <v>2.912159414396096</v>
      </c>
      <c r="I233" s="727">
        <v>2387</v>
      </c>
      <c r="J233" s="727">
        <v>1</v>
      </c>
      <c r="K233" s="727">
        <v>2459</v>
      </c>
      <c r="L233" s="727">
        <v>1</v>
      </c>
      <c r="M233" s="727">
        <v>2459</v>
      </c>
      <c r="N233" s="727">
        <v>4</v>
      </c>
      <c r="O233" s="727">
        <v>9840</v>
      </c>
      <c r="P233" s="740">
        <v>4.0016266775111831</v>
      </c>
      <c r="Q233" s="728">
        <v>2460</v>
      </c>
    </row>
    <row r="234" spans="1:17" ht="14.4" customHeight="1" x14ac:dyDescent="0.3">
      <c r="A234" s="723" t="s">
        <v>561</v>
      </c>
      <c r="B234" s="724" t="s">
        <v>5030</v>
      </c>
      <c r="C234" s="724" t="s">
        <v>4886</v>
      </c>
      <c r="D234" s="724" t="s">
        <v>5361</v>
      </c>
      <c r="E234" s="724" t="s">
        <v>5362</v>
      </c>
      <c r="F234" s="727">
        <v>4</v>
      </c>
      <c r="G234" s="727">
        <v>12804</v>
      </c>
      <c r="H234" s="727">
        <v>0.64471299093655587</v>
      </c>
      <c r="I234" s="727">
        <v>3201</v>
      </c>
      <c r="J234" s="727">
        <v>6</v>
      </c>
      <c r="K234" s="727">
        <v>19860</v>
      </c>
      <c r="L234" s="727">
        <v>1</v>
      </c>
      <c r="M234" s="727">
        <v>3310</v>
      </c>
      <c r="N234" s="727">
        <v>3</v>
      </c>
      <c r="O234" s="727">
        <v>9933</v>
      </c>
      <c r="P234" s="740">
        <v>0.50015105740181265</v>
      </c>
      <c r="Q234" s="728">
        <v>3311</v>
      </c>
    </row>
    <row r="235" spans="1:17" ht="14.4" customHeight="1" x14ac:dyDescent="0.3">
      <c r="A235" s="723" t="s">
        <v>561</v>
      </c>
      <c r="B235" s="724" t="s">
        <v>5030</v>
      </c>
      <c r="C235" s="724" t="s">
        <v>4886</v>
      </c>
      <c r="D235" s="724" t="s">
        <v>5363</v>
      </c>
      <c r="E235" s="724" t="s">
        <v>5364</v>
      </c>
      <c r="F235" s="727"/>
      <c r="G235" s="727"/>
      <c r="H235" s="727"/>
      <c r="I235" s="727"/>
      <c r="J235" s="727">
        <v>1</v>
      </c>
      <c r="K235" s="727">
        <v>3232</v>
      </c>
      <c r="L235" s="727">
        <v>1</v>
      </c>
      <c r="M235" s="727">
        <v>3232</v>
      </c>
      <c r="N235" s="727"/>
      <c r="O235" s="727"/>
      <c r="P235" s="740"/>
      <c r="Q235" s="728"/>
    </row>
    <row r="236" spans="1:17" ht="14.4" customHeight="1" x14ac:dyDescent="0.3">
      <c r="A236" s="723" t="s">
        <v>561</v>
      </c>
      <c r="B236" s="724" t="s">
        <v>5030</v>
      </c>
      <c r="C236" s="724" t="s">
        <v>4886</v>
      </c>
      <c r="D236" s="724" t="s">
        <v>610</v>
      </c>
      <c r="E236" s="724" t="s">
        <v>5365</v>
      </c>
      <c r="F236" s="727">
        <v>10</v>
      </c>
      <c r="G236" s="727">
        <v>23900</v>
      </c>
      <c r="H236" s="727">
        <v>2.4268887083671813</v>
      </c>
      <c r="I236" s="727">
        <v>2390</v>
      </c>
      <c r="J236" s="727">
        <v>4</v>
      </c>
      <c r="K236" s="727">
        <v>9848</v>
      </c>
      <c r="L236" s="727">
        <v>1</v>
      </c>
      <c r="M236" s="727">
        <v>2462</v>
      </c>
      <c r="N236" s="727">
        <v>9</v>
      </c>
      <c r="O236" s="727">
        <v>22167</v>
      </c>
      <c r="P236" s="740">
        <v>2.2509138911454101</v>
      </c>
      <c r="Q236" s="728">
        <v>2463</v>
      </c>
    </row>
    <row r="237" spans="1:17" ht="14.4" customHeight="1" x14ac:dyDescent="0.3">
      <c r="A237" s="723" t="s">
        <v>561</v>
      </c>
      <c r="B237" s="724" t="s">
        <v>5030</v>
      </c>
      <c r="C237" s="724" t="s">
        <v>4886</v>
      </c>
      <c r="D237" s="724" t="s">
        <v>5366</v>
      </c>
      <c r="E237" s="724" t="s">
        <v>5367</v>
      </c>
      <c r="F237" s="727">
        <v>8</v>
      </c>
      <c r="G237" s="727">
        <v>79096</v>
      </c>
      <c r="H237" s="727">
        <v>1.5406310868718349</v>
      </c>
      <c r="I237" s="727">
        <v>9887</v>
      </c>
      <c r="J237" s="727">
        <v>5</v>
      </c>
      <c r="K237" s="727">
        <v>51340</v>
      </c>
      <c r="L237" s="727">
        <v>1</v>
      </c>
      <c r="M237" s="727">
        <v>10268</v>
      </c>
      <c r="N237" s="727">
        <v>13</v>
      </c>
      <c r="O237" s="727">
        <v>133588</v>
      </c>
      <c r="P237" s="740">
        <v>2.6020257109466303</v>
      </c>
      <c r="Q237" s="728">
        <v>10276</v>
      </c>
    </row>
    <row r="238" spans="1:17" ht="14.4" customHeight="1" x14ac:dyDescent="0.3">
      <c r="A238" s="723" t="s">
        <v>561</v>
      </c>
      <c r="B238" s="724" t="s">
        <v>5030</v>
      </c>
      <c r="C238" s="724" t="s">
        <v>4886</v>
      </c>
      <c r="D238" s="724" t="s">
        <v>5368</v>
      </c>
      <c r="E238" s="724" t="s">
        <v>5369</v>
      </c>
      <c r="F238" s="727">
        <v>11</v>
      </c>
      <c r="G238" s="727">
        <v>37070</v>
      </c>
      <c r="H238" s="727">
        <v>2.1310721471687266</v>
      </c>
      <c r="I238" s="727">
        <v>3370</v>
      </c>
      <c r="J238" s="727">
        <v>5</v>
      </c>
      <c r="K238" s="727">
        <v>17395</v>
      </c>
      <c r="L238" s="727">
        <v>1</v>
      </c>
      <c r="M238" s="727">
        <v>3479</v>
      </c>
      <c r="N238" s="727">
        <v>7</v>
      </c>
      <c r="O238" s="727">
        <v>24360</v>
      </c>
      <c r="P238" s="740">
        <v>1.4004024144869216</v>
      </c>
      <c r="Q238" s="728">
        <v>3480</v>
      </c>
    </row>
    <row r="239" spans="1:17" ht="14.4" customHeight="1" x14ac:dyDescent="0.3">
      <c r="A239" s="723" t="s">
        <v>561</v>
      </c>
      <c r="B239" s="724" t="s">
        <v>5030</v>
      </c>
      <c r="C239" s="724" t="s">
        <v>4886</v>
      </c>
      <c r="D239" s="724" t="s">
        <v>5370</v>
      </c>
      <c r="E239" s="724" t="s">
        <v>5371</v>
      </c>
      <c r="F239" s="727">
        <v>3</v>
      </c>
      <c r="G239" s="727">
        <v>12771</v>
      </c>
      <c r="H239" s="727">
        <v>1.450590640617901</v>
      </c>
      <c r="I239" s="727">
        <v>4257</v>
      </c>
      <c r="J239" s="727">
        <v>2</v>
      </c>
      <c r="K239" s="727">
        <v>8804</v>
      </c>
      <c r="L239" s="727">
        <v>1</v>
      </c>
      <c r="M239" s="727">
        <v>4402</v>
      </c>
      <c r="N239" s="727"/>
      <c r="O239" s="727"/>
      <c r="P239" s="740"/>
      <c r="Q239" s="728"/>
    </row>
    <row r="240" spans="1:17" ht="14.4" customHeight="1" x14ac:dyDescent="0.3">
      <c r="A240" s="723" t="s">
        <v>561</v>
      </c>
      <c r="B240" s="724" t="s">
        <v>5030</v>
      </c>
      <c r="C240" s="724" t="s">
        <v>4886</v>
      </c>
      <c r="D240" s="724" t="s">
        <v>5372</v>
      </c>
      <c r="E240" s="724" t="s">
        <v>5373</v>
      </c>
      <c r="F240" s="727">
        <v>8</v>
      </c>
      <c r="G240" s="727">
        <v>16584</v>
      </c>
      <c r="H240" s="727">
        <v>0.5962679322618919</v>
      </c>
      <c r="I240" s="727">
        <v>2073</v>
      </c>
      <c r="J240" s="727">
        <v>13</v>
      </c>
      <c r="K240" s="727">
        <v>27813</v>
      </c>
      <c r="L240" s="727">
        <v>1</v>
      </c>
      <c r="M240" s="727">
        <v>2139.4615384615386</v>
      </c>
      <c r="N240" s="727">
        <v>11</v>
      </c>
      <c r="O240" s="727">
        <v>23606</v>
      </c>
      <c r="P240" s="740">
        <v>0.8487397979362169</v>
      </c>
      <c r="Q240" s="728">
        <v>2146</v>
      </c>
    </row>
    <row r="241" spans="1:17" ht="14.4" customHeight="1" x14ac:dyDescent="0.3">
      <c r="A241" s="723" t="s">
        <v>561</v>
      </c>
      <c r="B241" s="724" t="s">
        <v>5030</v>
      </c>
      <c r="C241" s="724" t="s">
        <v>4886</v>
      </c>
      <c r="D241" s="724" t="s">
        <v>5374</v>
      </c>
      <c r="E241" s="724" t="s">
        <v>5375</v>
      </c>
      <c r="F241" s="727">
        <v>2</v>
      </c>
      <c r="G241" s="727">
        <v>3260</v>
      </c>
      <c r="H241" s="727">
        <v>0.48569725864123958</v>
      </c>
      <c r="I241" s="727">
        <v>1630</v>
      </c>
      <c r="J241" s="727">
        <v>4</v>
      </c>
      <c r="K241" s="727">
        <v>6712</v>
      </c>
      <c r="L241" s="727">
        <v>1</v>
      </c>
      <c r="M241" s="727">
        <v>1678</v>
      </c>
      <c r="N241" s="727">
        <v>7</v>
      </c>
      <c r="O241" s="727">
        <v>11753</v>
      </c>
      <c r="P241" s="740">
        <v>1.7510429082240764</v>
      </c>
      <c r="Q241" s="728">
        <v>1679</v>
      </c>
    </row>
    <row r="242" spans="1:17" ht="14.4" customHeight="1" x14ac:dyDescent="0.3">
      <c r="A242" s="723" t="s">
        <v>561</v>
      </c>
      <c r="B242" s="724" t="s">
        <v>5030</v>
      </c>
      <c r="C242" s="724" t="s">
        <v>4886</v>
      </c>
      <c r="D242" s="724" t="s">
        <v>5376</v>
      </c>
      <c r="E242" s="724" t="s">
        <v>5377</v>
      </c>
      <c r="F242" s="727">
        <v>1</v>
      </c>
      <c r="G242" s="727">
        <v>2242</v>
      </c>
      <c r="H242" s="727">
        <v>0.48444252376836644</v>
      </c>
      <c r="I242" s="727">
        <v>2242</v>
      </c>
      <c r="J242" s="727">
        <v>2</v>
      </c>
      <c r="K242" s="727">
        <v>4628</v>
      </c>
      <c r="L242" s="727">
        <v>1</v>
      </c>
      <c r="M242" s="727">
        <v>2314</v>
      </c>
      <c r="N242" s="727">
        <v>3</v>
      </c>
      <c r="O242" s="727">
        <v>6944</v>
      </c>
      <c r="P242" s="740">
        <v>1.5004321521175454</v>
      </c>
      <c r="Q242" s="728">
        <v>2314.6666666666665</v>
      </c>
    </row>
    <row r="243" spans="1:17" ht="14.4" customHeight="1" x14ac:dyDescent="0.3">
      <c r="A243" s="723" t="s">
        <v>561</v>
      </c>
      <c r="B243" s="724" t="s">
        <v>5030</v>
      </c>
      <c r="C243" s="724" t="s">
        <v>4886</v>
      </c>
      <c r="D243" s="724" t="s">
        <v>5378</v>
      </c>
      <c r="E243" s="724" t="s">
        <v>5379</v>
      </c>
      <c r="F243" s="727"/>
      <c r="G243" s="727"/>
      <c r="H243" s="727"/>
      <c r="I243" s="727"/>
      <c r="J243" s="727">
        <v>2</v>
      </c>
      <c r="K243" s="727">
        <v>5538</v>
      </c>
      <c r="L243" s="727">
        <v>1</v>
      </c>
      <c r="M243" s="727">
        <v>2769</v>
      </c>
      <c r="N243" s="727">
        <v>12</v>
      </c>
      <c r="O243" s="727">
        <v>33240</v>
      </c>
      <c r="P243" s="740">
        <v>6.0021668472372696</v>
      </c>
      <c r="Q243" s="728">
        <v>2770</v>
      </c>
    </row>
    <row r="244" spans="1:17" ht="14.4" customHeight="1" x14ac:dyDescent="0.3">
      <c r="A244" s="723" t="s">
        <v>561</v>
      </c>
      <c r="B244" s="724" t="s">
        <v>5030</v>
      </c>
      <c r="C244" s="724" t="s">
        <v>4886</v>
      </c>
      <c r="D244" s="724" t="s">
        <v>5380</v>
      </c>
      <c r="E244" s="724" t="s">
        <v>5381</v>
      </c>
      <c r="F244" s="727">
        <v>12</v>
      </c>
      <c r="G244" s="727">
        <v>38532</v>
      </c>
      <c r="H244" s="727">
        <v>2.3212048192771086</v>
      </c>
      <c r="I244" s="727">
        <v>3211</v>
      </c>
      <c r="J244" s="727">
        <v>5</v>
      </c>
      <c r="K244" s="727">
        <v>16600</v>
      </c>
      <c r="L244" s="727">
        <v>1</v>
      </c>
      <c r="M244" s="727">
        <v>3320</v>
      </c>
      <c r="N244" s="727">
        <v>3</v>
      </c>
      <c r="O244" s="727">
        <v>9963</v>
      </c>
      <c r="P244" s="740">
        <v>0.60018072289156632</v>
      </c>
      <c r="Q244" s="728">
        <v>3321</v>
      </c>
    </row>
    <row r="245" spans="1:17" ht="14.4" customHeight="1" x14ac:dyDescent="0.3">
      <c r="A245" s="723" t="s">
        <v>561</v>
      </c>
      <c r="B245" s="724" t="s">
        <v>5030</v>
      </c>
      <c r="C245" s="724" t="s">
        <v>4886</v>
      </c>
      <c r="D245" s="724" t="s">
        <v>5382</v>
      </c>
      <c r="E245" s="724" t="s">
        <v>5383</v>
      </c>
      <c r="F245" s="727">
        <v>13</v>
      </c>
      <c r="G245" s="727">
        <v>1196</v>
      </c>
      <c r="H245" s="727">
        <v>1.7797619047619047</v>
      </c>
      <c r="I245" s="727">
        <v>92</v>
      </c>
      <c r="J245" s="727">
        <v>7</v>
      </c>
      <c r="K245" s="727">
        <v>672</v>
      </c>
      <c r="L245" s="727">
        <v>1</v>
      </c>
      <c r="M245" s="727">
        <v>96</v>
      </c>
      <c r="N245" s="727">
        <v>14</v>
      </c>
      <c r="O245" s="727">
        <v>1344</v>
      </c>
      <c r="P245" s="740">
        <v>2</v>
      </c>
      <c r="Q245" s="728">
        <v>96</v>
      </c>
    </row>
    <row r="246" spans="1:17" ht="14.4" customHeight="1" x14ac:dyDescent="0.3">
      <c r="A246" s="723" t="s">
        <v>561</v>
      </c>
      <c r="B246" s="724" t="s">
        <v>5030</v>
      </c>
      <c r="C246" s="724" t="s">
        <v>4886</v>
      </c>
      <c r="D246" s="724" t="s">
        <v>5384</v>
      </c>
      <c r="E246" s="724" t="s">
        <v>5385</v>
      </c>
      <c r="F246" s="727">
        <v>6</v>
      </c>
      <c r="G246" s="727">
        <v>19278</v>
      </c>
      <c r="H246" s="727">
        <v>0.98709677419354835</v>
      </c>
      <c r="I246" s="727">
        <v>3213</v>
      </c>
      <c r="J246" s="727">
        <v>6</v>
      </c>
      <c r="K246" s="727">
        <v>19530</v>
      </c>
      <c r="L246" s="727">
        <v>1</v>
      </c>
      <c r="M246" s="727">
        <v>3255</v>
      </c>
      <c r="N246" s="727">
        <v>10</v>
      </c>
      <c r="O246" s="727">
        <v>32550</v>
      </c>
      <c r="P246" s="740">
        <v>1.6666666666666667</v>
      </c>
      <c r="Q246" s="728">
        <v>3255</v>
      </c>
    </row>
    <row r="247" spans="1:17" ht="14.4" customHeight="1" x14ac:dyDescent="0.3">
      <c r="A247" s="723" t="s">
        <v>561</v>
      </c>
      <c r="B247" s="724" t="s">
        <v>5030</v>
      </c>
      <c r="C247" s="724" t="s">
        <v>4886</v>
      </c>
      <c r="D247" s="724" t="s">
        <v>5386</v>
      </c>
      <c r="E247" s="724" t="s">
        <v>5387</v>
      </c>
      <c r="F247" s="727">
        <v>1</v>
      </c>
      <c r="G247" s="727">
        <v>3516</v>
      </c>
      <c r="H247" s="727">
        <v>0.32331034482758619</v>
      </c>
      <c r="I247" s="727">
        <v>3516</v>
      </c>
      <c r="J247" s="727">
        <v>3</v>
      </c>
      <c r="K247" s="727">
        <v>10875</v>
      </c>
      <c r="L247" s="727">
        <v>1</v>
      </c>
      <c r="M247" s="727">
        <v>3625</v>
      </c>
      <c r="N247" s="727">
        <v>3</v>
      </c>
      <c r="O247" s="727">
        <v>10878</v>
      </c>
      <c r="P247" s="740">
        <v>1.0002758620689656</v>
      </c>
      <c r="Q247" s="728">
        <v>3626</v>
      </c>
    </row>
    <row r="248" spans="1:17" ht="14.4" customHeight="1" x14ac:dyDescent="0.3">
      <c r="A248" s="723" t="s">
        <v>561</v>
      </c>
      <c r="B248" s="724" t="s">
        <v>5030</v>
      </c>
      <c r="C248" s="724" t="s">
        <v>4886</v>
      </c>
      <c r="D248" s="724" t="s">
        <v>5388</v>
      </c>
      <c r="E248" s="724" t="s">
        <v>5389</v>
      </c>
      <c r="F248" s="727"/>
      <c r="G248" s="727"/>
      <c r="H248" s="727"/>
      <c r="I248" s="727"/>
      <c r="J248" s="727">
        <v>3</v>
      </c>
      <c r="K248" s="727">
        <v>7395</v>
      </c>
      <c r="L248" s="727">
        <v>1</v>
      </c>
      <c r="M248" s="727">
        <v>2465</v>
      </c>
      <c r="N248" s="727">
        <v>3</v>
      </c>
      <c r="O248" s="727">
        <v>7398</v>
      </c>
      <c r="P248" s="740">
        <v>1.0004056795131846</v>
      </c>
      <c r="Q248" s="728">
        <v>2466</v>
      </c>
    </row>
    <row r="249" spans="1:17" ht="14.4" customHeight="1" x14ac:dyDescent="0.3">
      <c r="A249" s="723" t="s">
        <v>561</v>
      </c>
      <c r="B249" s="724" t="s">
        <v>5030</v>
      </c>
      <c r="C249" s="724" t="s">
        <v>4886</v>
      </c>
      <c r="D249" s="724" t="s">
        <v>5390</v>
      </c>
      <c r="E249" s="724" t="s">
        <v>5391</v>
      </c>
      <c r="F249" s="727">
        <v>3</v>
      </c>
      <c r="G249" s="727">
        <v>8691</v>
      </c>
      <c r="H249" s="727">
        <v>0.96373918829008653</v>
      </c>
      <c r="I249" s="727">
        <v>2897</v>
      </c>
      <c r="J249" s="727">
        <v>3</v>
      </c>
      <c r="K249" s="727">
        <v>9018</v>
      </c>
      <c r="L249" s="727">
        <v>1</v>
      </c>
      <c r="M249" s="727">
        <v>3006</v>
      </c>
      <c r="N249" s="727">
        <v>3</v>
      </c>
      <c r="O249" s="727">
        <v>9021</v>
      </c>
      <c r="P249" s="740">
        <v>1.0003326679973386</v>
      </c>
      <c r="Q249" s="728">
        <v>3007</v>
      </c>
    </row>
    <row r="250" spans="1:17" ht="14.4" customHeight="1" x14ac:dyDescent="0.3">
      <c r="A250" s="723" t="s">
        <v>561</v>
      </c>
      <c r="B250" s="724" t="s">
        <v>5030</v>
      </c>
      <c r="C250" s="724" t="s">
        <v>4886</v>
      </c>
      <c r="D250" s="724" t="s">
        <v>5392</v>
      </c>
      <c r="E250" s="724" t="s">
        <v>5393</v>
      </c>
      <c r="F250" s="727"/>
      <c r="G250" s="727"/>
      <c r="H250" s="727"/>
      <c r="I250" s="727"/>
      <c r="J250" s="727">
        <v>3</v>
      </c>
      <c r="K250" s="727">
        <v>867</v>
      </c>
      <c r="L250" s="727">
        <v>1</v>
      </c>
      <c r="M250" s="727">
        <v>289</v>
      </c>
      <c r="N250" s="727"/>
      <c r="O250" s="727"/>
      <c r="P250" s="740"/>
      <c r="Q250" s="728"/>
    </row>
    <row r="251" spans="1:17" ht="14.4" customHeight="1" x14ac:dyDescent="0.3">
      <c r="A251" s="723" t="s">
        <v>561</v>
      </c>
      <c r="B251" s="724" t="s">
        <v>5030</v>
      </c>
      <c r="C251" s="724" t="s">
        <v>4886</v>
      </c>
      <c r="D251" s="724" t="s">
        <v>5394</v>
      </c>
      <c r="E251" s="724" t="s">
        <v>5395</v>
      </c>
      <c r="F251" s="727">
        <v>57</v>
      </c>
      <c r="G251" s="727">
        <v>293436</v>
      </c>
      <c r="H251" s="727">
        <v>0.93442622950819676</v>
      </c>
      <c r="I251" s="727">
        <v>5148</v>
      </c>
      <c r="J251" s="727">
        <v>61</v>
      </c>
      <c r="K251" s="727">
        <v>314028</v>
      </c>
      <c r="L251" s="727">
        <v>1</v>
      </c>
      <c r="M251" s="727">
        <v>5148</v>
      </c>
      <c r="N251" s="727">
        <v>77</v>
      </c>
      <c r="O251" s="727">
        <v>396396</v>
      </c>
      <c r="P251" s="740">
        <v>1.2622950819672132</v>
      </c>
      <c r="Q251" s="728">
        <v>5148</v>
      </c>
    </row>
    <row r="252" spans="1:17" ht="14.4" customHeight="1" x14ac:dyDescent="0.3">
      <c r="A252" s="723" t="s">
        <v>561</v>
      </c>
      <c r="B252" s="724" t="s">
        <v>5030</v>
      </c>
      <c r="C252" s="724" t="s">
        <v>4886</v>
      </c>
      <c r="D252" s="724" t="s">
        <v>5396</v>
      </c>
      <c r="E252" s="724" t="s">
        <v>5397</v>
      </c>
      <c r="F252" s="727">
        <v>28</v>
      </c>
      <c r="G252" s="727">
        <v>137228</v>
      </c>
      <c r="H252" s="727">
        <v>0.95847680777800282</v>
      </c>
      <c r="I252" s="727">
        <v>4901</v>
      </c>
      <c r="J252" s="727">
        <v>29</v>
      </c>
      <c r="K252" s="727">
        <v>143173</v>
      </c>
      <c r="L252" s="727">
        <v>1</v>
      </c>
      <c r="M252" s="727">
        <v>4937</v>
      </c>
      <c r="N252" s="727">
        <v>24</v>
      </c>
      <c r="O252" s="727">
        <v>118488</v>
      </c>
      <c r="P252" s="740">
        <v>0.82758620689655171</v>
      </c>
      <c r="Q252" s="728">
        <v>4937</v>
      </c>
    </row>
    <row r="253" spans="1:17" ht="14.4" customHeight="1" x14ac:dyDescent="0.3">
      <c r="A253" s="723" t="s">
        <v>561</v>
      </c>
      <c r="B253" s="724" t="s">
        <v>5030</v>
      </c>
      <c r="C253" s="724" t="s">
        <v>4886</v>
      </c>
      <c r="D253" s="724" t="s">
        <v>5398</v>
      </c>
      <c r="E253" s="724" t="s">
        <v>5399</v>
      </c>
      <c r="F253" s="727">
        <v>4</v>
      </c>
      <c r="G253" s="727">
        <v>35588</v>
      </c>
      <c r="H253" s="727"/>
      <c r="I253" s="727">
        <v>8897</v>
      </c>
      <c r="J253" s="727"/>
      <c r="K253" s="727"/>
      <c r="L253" s="727"/>
      <c r="M253" s="727"/>
      <c r="N253" s="727">
        <v>1</v>
      </c>
      <c r="O253" s="727">
        <v>9286</v>
      </c>
      <c r="P253" s="740"/>
      <c r="Q253" s="728">
        <v>9286</v>
      </c>
    </row>
    <row r="254" spans="1:17" ht="14.4" customHeight="1" x14ac:dyDescent="0.3">
      <c r="A254" s="723" t="s">
        <v>561</v>
      </c>
      <c r="B254" s="724" t="s">
        <v>5030</v>
      </c>
      <c r="C254" s="724" t="s">
        <v>4886</v>
      </c>
      <c r="D254" s="724" t="s">
        <v>5400</v>
      </c>
      <c r="E254" s="724" t="s">
        <v>5401</v>
      </c>
      <c r="F254" s="727">
        <v>2</v>
      </c>
      <c r="G254" s="727">
        <v>5236</v>
      </c>
      <c r="H254" s="727">
        <v>0.96002933626696008</v>
      </c>
      <c r="I254" s="727">
        <v>2618</v>
      </c>
      <c r="J254" s="727">
        <v>2</v>
      </c>
      <c r="K254" s="727">
        <v>5454</v>
      </c>
      <c r="L254" s="727">
        <v>1</v>
      </c>
      <c r="M254" s="727">
        <v>2727</v>
      </c>
      <c r="N254" s="727">
        <v>3</v>
      </c>
      <c r="O254" s="727">
        <v>8184</v>
      </c>
      <c r="P254" s="740">
        <v>1.5005500550055006</v>
      </c>
      <c r="Q254" s="728">
        <v>2728</v>
      </c>
    </row>
    <row r="255" spans="1:17" ht="14.4" customHeight="1" x14ac:dyDescent="0.3">
      <c r="A255" s="723" t="s">
        <v>561</v>
      </c>
      <c r="B255" s="724" t="s">
        <v>5030</v>
      </c>
      <c r="C255" s="724" t="s">
        <v>4886</v>
      </c>
      <c r="D255" s="724" t="s">
        <v>5402</v>
      </c>
      <c r="E255" s="724" t="s">
        <v>5403</v>
      </c>
      <c r="F255" s="727"/>
      <c r="G255" s="727"/>
      <c r="H255" s="727"/>
      <c r="I255" s="727"/>
      <c r="J255" s="727"/>
      <c r="K255" s="727"/>
      <c r="L255" s="727"/>
      <c r="M255" s="727"/>
      <c r="N255" s="727">
        <v>1</v>
      </c>
      <c r="O255" s="727">
        <v>710</v>
      </c>
      <c r="P255" s="740"/>
      <c r="Q255" s="728">
        <v>710</v>
      </c>
    </row>
    <row r="256" spans="1:17" ht="14.4" customHeight="1" x14ac:dyDescent="0.3">
      <c r="A256" s="723" t="s">
        <v>561</v>
      </c>
      <c r="B256" s="724" t="s">
        <v>5030</v>
      </c>
      <c r="C256" s="724" t="s">
        <v>4886</v>
      </c>
      <c r="D256" s="724" t="s">
        <v>5404</v>
      </c>
      <c r="E256" s="724" t="s">
        <v>5405</v>
      </c>
      <c r="F256" s="727">
        <v>5</v>
      </c>
      <c r="G256" s="727">
        <v>17665</v>
      </c>
      <c r="H256" s="727">
        <v>1.2250346740638003</v>
      </c>
      <c r="I256" s="727">
        <v>3533</v>
      </c>
      <c r="J256" s="727">
        <v>4</v>
      </c>
      <c r="K256" s="727">
        <v>14420</v>
      </c>
      <c r="L256" s="727">
        <v>1</v>
      </c>
      <c r="M256" s="727">
        <v>3605</v>
      </c>
      <c r="N256" s="727">
        <v>6</v>
      </c>
      <c r="O256" s="727">
        <v>21636</v>
      </c>
      <c r="P256" s="740">
        <v>1.5004160887656033</v>
      </c>
      <c r="Q256" s="728">
        <v>3606</v>
      </c>
    </row>
    <row r="257" spans="1:17" ht="14.4" customHeight="1" x14ac:dyDescent="0.3">
      <c r="A257" s="723" t="s">
        <v>561</v>
      </c>
      <c r="B257" s="724" t="s">
        <v>5030</v>
      </c>
      <c r="C257" s="724" t="s">
        <v>4886</v>
      </c>
      <c r="D257" s="724" t="s">
        <v>5406</v>
      </c>
      <c r="E257" s="724" t="s">
        <v>5407</v>
      </c>
      <c r="F257" s="727">
        <v>1</v>
      </c>
      <c r="G257" s="727">
        <v>9504</v>
      </c>
      <c r="H257" s="727">
        <v>0.48539325842696629</v>
      </c>
      <c r="I257" s="727">
        <v>9504</v>
      </c>
      <c r="J257" s="727">
        <v>2</v>
      </c>
      <c r="K257" s="727">
        <v>19580</v>
      </c>
      <c r="L257" s="727">
        <v>1</v>
      </c>
      <c r="M257" s="727">
        <v>9790</v>
      </c>
      <c r="N257" s="727"/>
      <c r="O257" s="727"/>
      <c r="P257" s="740"/>
      <c r="Q257" s="728"/>
    </row>
    <row r="258" spans="1:17" ht="14.4" customHeight="1" x14ac:dyDescent="0.3">
      <c r="A258" s="723" t="s">
        <v>561</v>
      </c>
      <c r="B258" s="724" t="s">
        <v>5030</v>
      </c>
      <c r="C258" s="724" t="s">
        <v>4886</v>
      </c>
      <c r="D258" s="724" t="s">
        <v>5408</v>
      </c>
      <c r="E258" s="724" t="s">
        <v>5409</v>
      </c>
      <c r="F258" s="727"/>
      <c r="G258" s="727"/>
      <c r="H258" s="727"/>
      <c r="I258" s="727"/>
      <c r="J258" s="727">
        <v>1</v>
      </c>
      <c r="K258" s="727">
        <v>7481</v>
      </c>
      <c r="L258" s="727">
        <v>1</v>
      </c>
      <c r="M258" s="727">
        <v>7481</v>
      </c>
      <c r="N258" s="727"/>
      <c r="O258" s="727"/>
      <c r="P258" s="740"/>
      <c r="Q258" s="728"/>
    </row>
    <row r="259" spans="1:17" ht="14.4" customHeight="1" x14ac:dyDescent="0.3">
      <c r="A259" s="723" t="s">
        <v>561</v>
      </c>
      <c r="B259" s="724" t="s">
        <v>5030</v>
      </c>
      <c r="C259" s="724" t="s">
        <v>4886</v>
      </c>
      <c r="D259" s="724" t="s">
        <v>5410</v>
      </c>
      <c r="E259" s="724" t="s">
        <v>5411</v>
      </c>
      <c r="F259" s="727">
        <v>5</v>
      </c>
      <c r="G259" s="727">
        <v>4745</v>
      </c>
      <c r="H259" s="727">
        <v>1.6515837104072397</v>
      </c>
      <c r="I259" s="727">
        <v>949</v>
      </c>
      <c r="J259" s="727">
        <v>3</v>
      </c>
      <c r="K259" s="727">
        <v>2873</v>
      </c>
      <c r="L259" s="727">
        <v>1</v>
      </c>
      <c r="M259" s="727">
        <v>957.66666666666663</v>
      </c>
      <c r="N259" s="727">
        <v>3</v>
      </c>
      <c r="O259" s="727">
        <v>2886</v>
      </c>
      <c r="P259" s="740">
        <v>1.004524886877828</v>
      </c>
      <c r="Q259" s="728">
        <v>962</v>
      </c>
    </row>
    <row r="260" spans="1:17" ht="14.4" customHeight="1" x14ac:dyDescent="0.3">
      <c r="A260" s="723" t="s">
        <v>561</v>
      </c>
      <c r="B260" s="724" t="s">
        <v>5030</v>
      </c>
      <c r="C260" s="724" t="s">
        <v>4886</v>
      </c>
      <c r="D260" s="724" t="s">
        <v>5412</v>
      </c>
      <c r="E260" s="724" t="s">
        <v>5413</v>
      </c>
      <c r="F260" s="727"/>
      <c r="G260" s="727"/>
      <c r="H260" s="727"/>
      <c r="I260" s="727"/>
      <c r="J260" s="727">
        <v>2</v>
      </c>
      <c r="K260" s="727">
        <v>854</v>
      </c>
      <c r="L260" s="727">
        <v>1</v>
      </c>
      <c r="M260" s="727">
        <v>427</v>
      </c>
      <c r="N260" s="727">
        <v>2</v>
      </c>
      <c r="O260" s="727">
        <v>856</v>
      </c>
      <c r="P260" s="740">
        <v>1.0023419203747073</v>
      </c>
      <c r="Q260" s="728">
        <v>428</v>
      </c>
    </row>
    <row r="261" spans="1:17" ht="14.4" customHeight="1" x14ac:dyDescent="0.3">
      <c r="A261" s="723" t="s">
        <v>561</v>
      </c>
      <c r="B261" s="724" t="s">
        <v>5030</v>
      </c>
      <c r="C261" s="724" t="s">
        <v>4886</v>
      </c>
      <c r="D261" s="724" t="s">
        <v>5414</v>
      </c>
      <c r="E261" s="724" t="s">
        <v>5415</v>
      </c>
      <c r="F261" s="727">
        <v>3</v>
      </c>
      <c r="G261" s="727">
        <v>29169</v>
      </c>
      <c r="H261" s="727">
        <v>1.4434382422802849</v>
      </c>
      <c r="I261" s="727">
        <v>9723</v>
      </c>
      <c r="J261" s="727">
        <v>2</v>
      </c>
      <c r="K261" s="727">
        <v>20208</v>
      </c>
      <c r="L261" s="727">
        <v>1</v>
      </c>
      <c r="M261" s="727">
        <v>10104</v>
      </c>
      <c r="N261" s="727"/>
      <c r="O261" s="727"/>
      <c r="P261" s="740"/>
      <c r="Q261" s="728"/>
    </row>
    <row r="262" spans="1:17" ht="14.4" customHeight="1" x14ac:dyDescent="0.3">
      <c r="A262" s="723" t="s">
        <v>561</v>
      </c>
      <c r="B262" s="724" t="s">
        <v>5030</v>
      </c>
      <c r="C262" s="724" t="s">
        <v>4886</v>
      </c>
      <c r="D262" s="724" t="s">
        <v>5416</v>
      </c>
      <c r="E262" s="724" t="s">
        <v>5417</v>
      </c>
      <c r="F262" s="727">
        <v>2</v>
      </c>
      <c r="G262" s="727">
        <v>9576</v>
      </c>
      <c r="H262" s="727">
        <v>0.64864864864864868</v>
      </c>
      <c r="I262" s="727">
        <v>4788</v>
      </c>
      <c r="J262" s="727">
        <v>3</v>
      </c>
      <c r="K262" s="727">
        <v>14763</v>
      </c>
      <c r="L262" s="727">
        <v>1</v>
      </c>
      <c r="M262" s="727">
        <v>4921</v>
      </c>
      <c r="N262" s="727">
        <v>3</v>
      </c>
      <c r="O262" s="727">
        <v>14769</v>
      </c>
      <c r="P262" s="740">
        <v>1.0004064214590531</v>
      </c>
      <c r="Q262" s="728">
        <v>4923</v>
      </c>
    </row>
    <row r="263" spans="1:17" ht="14.4" customHeight="1" x14ac:dyDescent="0.3">
      <c r="A263" s="723" t="s">
        <v>561</v>
      </c>
      <c r="B263" s="724" t="s">
        <v>5030</v>
      </c>
      <c r="C263" s="724" t="s">
        <v>4886</v>
      </c>
      <c r="D263" s="724" t="s">
        <v>4923</v>
      </c>
      <c r="E263" s="724" t="s">
        <v>4924</v>
      </c>
      <c r="F263" s="727">
        <v>1</v>
      </c>
      <c r="G263" s="727">
        <v>666</v>
      </c>
      <c r="H263" s="727">
        <v>0.98085419734904267</v>
      </c>
      <c r="I263" s="727">
        <v>666</v>
      </c>
      <c r="J263" s="727">
        <v>1</v>
      </c>
      <c r="K263" s="727">
        <v>679</v>
      </c>
      <c r="L263" s="727">
        <v>1</v>
      </c>
      <c r="M263" s="727">
        <v>679</v>
      </c>
      <c r="N263" s="727"/>
      <c r="O263" s="727"/>
      <c r="P263" s="740"/>
      <c r="Q263" s="728"/>
    </row>
    <row r="264" spans="1:17" ht="14.4" customHeight="1" x14ac:dyDescent="0.3">
      <c r="A264" s="723" t="s">
        <v>561</v>
      </c>
      <c r="B264" s="724" t="s">
        <v>5030</v>
      </c>
      <c r="C264" s="724" t="s">
        <v>4886</v>
      </c>
      <c r="D264" s="724" t="s">
        <v>5418</v>
      </c>
      <c r="E264" s="724" t="s">
        <v>5419</v>
      </c>
      <c r="F264" s="727">
        <v>1</v>
      </c>
      <c r="G264" s="727">
        <v>1682</v>
      </c>
      <c r="H264" s="727"/>
      <c r="I264" s="727">
        <v>1682</v>
      </c>
      <c r="J264" s="727"/>
      <c r="K264" s="727"/>
      <c r="L264" s="727"/>
      <c r="M264" s="727"/>
      <c r="N264" s="727">
        <v>6</v>
      </c>
      <c r="O264" s="727">
        <v>10254</v>
      </c>
      <c r="P264" s="740"/>
      <c r="Q264" s="728">
        <v>1709</v>
      </c>
    </row>
    <row r="265" spans="1:17" ht="14.4" customHeight="1" x14ac:dyDescent="0.3">
      <c r="A265" s="723" t="s">
        <v>561</v>
      </c>
      <c r="B265" s="724" t="s">
        <v>5030</v>
      </c>
      <c r="C265" s="724" t="s">
        <v>4886</v>
      </c>
      <c r="D265" s="724" t="s">
        <v>4925</v>
      </c>
      <c r="E265" s="724" t="s">
        <v>4926</v>
      </c>
      <c r="F265" s="727"/>
      <c r="G265" s="727"/>
      <c r="H265" s="727"/>
      <c r="I265" s="727"/>
      <c r="J265" s="727">
        <v>1</v>
      </c>
      <c r="K265" s="727">
        <v>1027</v>
      </c>
      <c r="L265" s="727">
        <v>1</v>
      </c>
      <c r="M265" s="727">
        <v>1027</v>
      </c>
      <c r="N265" s="727">
        <v>4</v>
      </c>
      <c r="O265" s="727">
        <v>4112</v>
      </c>
      <c r="P265" s="740">
        <v>4.0038948393378773</v>
      </c>
      <c r="Q265" s="728">
        <v>1028</v>
      </c>
    </row>
    <row r="266" spans="1:17" ht="14.4" customHeight="1" x14ac:dyDescent="0.3">
      <c r="A266" s="723" t="s">
        <v>561</v>
      </c>
      <c r="B266" s="724" t="s">
        <v>5030</v>
      </c>
      <c r="C266" s="724" t="s">
        <v>4886</v>
      </c>
      <c r="D266" s="724" t="s">
        <v>5420</v>
      </c>
      <c r="E266" s="724" t="s">
        <v>5421</v>
      </c>
      <c r="F266" s="727"/>
      <c r="G266" s="727"/>
      <c r="H266" s="727"/>
      <c r="I266" s="727"/>
      <c r="J266" s="727"/>
      <c r="K266" s="727"/>
      <c r="L266" s="727"/>
      <c r="M266" s="727"/>
      <c r="N266" s="727">
        <v>1</v>
      </c>
      <c r="O266" s="727">
        <v>837</v>
      </c>
      <c r="P266" s="740"/>
      <c r="Q266" s="728">
        <v>837</v>
      </c>
    </row>
    <row r="267" spans="1:17" ht="14.4" customHeight="1" x14ac:dyDescent="0.3">
      <c r="A267" s="723" t="s">
        <v>561</v>
      </c>
      <c r="B267" s="724" t="s">
        <v>5030</v>
      </c>
      <c r="C267" s="724" t="s">
        <v>4886</v>
      </c>
      <c r="D267" s="724" t="s">
        <v>5422</v>
      </c>
      <c r="E267" s="724" t="s">
        <v>5423</v>
      </c>
      <c r="F267" s="727">
        <v>0</v>
      </c>
      <c r="G267" s="727">
        <v>0</v>
      </c>
      <c r="H267" s="727"/>
      <c r="I267" s="727"/>
      <c r="J267" s="727">
        <v>0</v>
      </c>
      <c r="K267" s="727">
        <v>0</v>
      </c>
      <c r="L267" s="727"/>
      <c r="M267" s="727"/>
      <c r="N267" s="727">
        <v>0</v>
      </c>
      <c r="O267" s="727">
        <v>0</v>
      </c>
      <c r="P267" s="740"/>
      <c r="Q267" s="728"/>
    </row>
    <row r="268" spans="1:17" ht="14.4" customHeight="1" x14ac:dyDescent="0.3">
      <c r="A268" s="723" t="s">
        <v>561</v>
      </c>
      <c r="B268" s="724" t="s">
        <v>5030</v>
      </c>
      <c r="C268" s="724" t="s">
        <v>4886</v>
      </c>
      <c r="D268" s="724" t="s">
        <v>5424</v>
      </c>
      <c r="E268" s="724" t="s">
        <v>5425</v>
      </c>
      <c r="F268" s="727">
        <v>1564</v>
      </c>
      <c r="G268" s="727">
        <v>0</v>
      </c>
      <c r="H268" s="727"/>
      <c r="I268" s="727">
        <v>0</v>
      </c>
      <c r="J268" s="727">
        <v>1518</v>
      </c>
      <c r="K268" s="727">
        <v>0</v>
      </c>
      <c r="L268" s="727"/>
      <c r="M268" s="727">
        <v>0</v>
      </c>
      <c r="N268" s="727">
        <v>1453</v>
      </c>
      <c r="O268" s="727">
        <v>0</v>
      </c>
      <c r="P268" s="740"/>
      <c r="Q268" s="728">
        <v>0</v>
      </c>
    </row>
    <row r="269" spans="1:17" ht="14.4" customHeight="1" x14ac:dyDescent="0.3">
      <c r="A269" s="723" t="s">
        <v>561</v>
      </c>
      <c r="B269" s="724" t="s">
        <v>5030</v>
      </c>
      <c r="C269" s="724" t="s">
        <v>4886</v>
      </c>
      <c r="D269" s="724" t="s">
        <v>5426</v>
      </c>
      <c r="E269" s="724" t="s">
        <v>5427</v>
      </c>
      <c r="F269" s="727">
        <v>1</v>
      </c>
      <c r="G269" s="727">
        <v>0</v>
      </c>
      <c r="H269" s="727"/>
      <c r="I269" s="727">
        <v>0</v>
      </c>
      <c r="J269" s="727">
        <v>1</v>
      </c>
      <c r="K269" s="727">
        <v>0</v>
      </c>
      <c r="L269" s="727"/>
      <c r="M269" s="727">
        <v>0</v>
      </c>
      <c r="N269" s="727">
        <v>3</v>
      </c>
      <c r="O269" s="727">
        <v>0</v>
      </c>
      <c r="P269" s="740"/>
      <c r="Q269" s="728">
        <v>0</v>
      </c>
    </row>
    <row r="270" spans="1:17" ht="14.4" customHeight="1" x14ac:dyDescent="0.3">
      <c r="A270" s="723" t="s">
        <v>561</v>
      </c>
      <c r="B270" s="724" t="s">
        <v>5030</v>
      </c>
      <c r="C270" s="724" t="s">
        <v>4886</v>
      </c>
      <c r="D270" s="724" t="s">
        <v>5428</v>
      </c>
      <c r="E270" s="724" t="s">
        <v>5429</v>
      </c>
      <c r="F270" s="727"/>
      <c r="G270" s="727"/>
      <c r="H270" s="727"/>
      <c r="I270" s="727"/>
      <c r="J270" s="727">
        <v>2</v>
      </c>
      <c r="K270" s="727">
        <v>0</v>
      </c>
      <c r="L270" s="727"/>
      <c r="M270" s="727">
        <v>0</v>
      </c>
      <c r="N270" s="727"/>
      <c r="O270" s="727"/>
      <c r="P270" s="740"/>
      <c r="Q270" s="728"/>
    </row>
    <row r="271" spans="1:17" ht="14.4" customHeight="1" x14ac:dyDescent="0.3">
      <c r="A271" s="723" t="s">
        <v>561</v>
      </c>
      <c r="B271" s="724" t="s">
        <v>5030</v>
      </c>
      <c r="C271" s="724" t="s">
        <v>4886</v>
      </c>
      <c r="D271" s="724" t="s">
        <v>5430</v>
      </c>
      <c r="E271" s="724" t="s">
        <v>5431</v>
      </c>
      <c r="F271" s="727">
        <v>1</v>
      </c>
      <c r="G271" s="727">
        <v>0</v>
      </c>
      <c r="H271" s="727"/>
      <c r="I271" s="727">
        <v>0</v>
      </c>
      <c r="J271" s="727">
        <v>1</v>
      </c>
      <c r="K271" s="727">
        <v>0</v>
      </c>
      <c r="L271" s="727"/>
      <c r="M271" s="727">
        <v>0</v>
      </c>
      <c r="N271" s="727"/>
      <c r="O271" s="727"/>
      <c r="P271" s="740"/>
      <c r="Q271" s="728"/>
    </row>
    <row r="272" spans="1:17" ht="14.4" customHeight="1" x14ac:dyDescent="0.3">
      <c r="A272" s="723" t="s">
        <v>561</v>
      </c>
      <c r="B272" s="724" t="s">
        <v>5030</v>
      </c>
      <c r="C272" s="724" t="s">
        <v>4886</v>
      </c>
      <c r="D272" s="724" t="s">
        <v>5432</v>
      </c>
      <c r="E272" s="724" t="s">
        <v>5433</v>
      </c>
      <c r="F272" s="727">
        <v>1</v>
      </c>
      <c r="G272" s="727">
        <v>0</v>
      </c>
      <c r="H272" s="727"/>
      <c r="I272" s="727">
        <v>0</v>
      </c>
      <c r="J272" s="727"/>
      <c r="K272" s="727"/>
      <c r="L272" s="727"/>
      <c r="M272" s="727"/>
      <c r="N272" s="727">
        <v>2</v>
      </c>
      <c r="O272" s="727">
        <v>0</v>
      </c>
      <c r="P272" s="740"/>
      <c r="Q272" s="728">
        <v>0</v>
      </c>
    </row>
    <row r="273" spans="1:17" ht="14.4" customHeight="1" x14ac:dyDescent="0.3">
      <c r="A273" s="723" t="s">
        <v>561</v>
      </c>
      <c r="B273" s="724" t="s">
        <v>5030</v>
      </c>
      <c r="C273" s="724" t="s">
        <v>4886</v>
      </c>
      <c r="D273" s="724" t="s">
        <v>5434</v>
      </c>
      <c r="E273" s="724" t="s">
        <v>5435</v>
      </c>
      <c r="F273" s="727"/>
      <c r="G273" s="727"/>
      <c r="H273" s="727"/>
      <c r="I273" s="727"/>
      <c r="J273" s="727">
        <v>3</v>
      </c>
      <c r="K273" s="727">
        <v>0</v>
      </c>
      <c r="L273" s="727"/>
      <c r="M273" s="727">
        <v>0</v>
      </c>
      <c r="N273" s="727">
        <v>1</v>
      </c>
      <c r="O273" s="727">
        <v>0</v>
      </c>
      <c r="P273" s="740"/>
      <c r="Q273" s="728">
        <v>0</v>
      </c>
    </row>
    <row r="274" spans="1:17" ht="14.4" customHeight="1" x14ac:dyDescent="0.3">
      <c r="A274" s="723" t="s">
        <v>561</v>
      </c>
      <c r="B274" s="724" t="s">
        <v>5030</v>
      </c>
      <c r="C274" s="724" t="s">
        <v>4886</v>
      </c>
      <c r="D274" s="724" t="s">
        <v>5436</v>
      </c>
      <c r="E274" s="724" t="s">
        <v>5437</v>
      </c>
      <c r="F274" s="727">
        <v>3</v>
      </c>
      <c r="G274" s="727">
        <v>0</v>
      </c>
      <c r="H274" s="727"/>
      <c r="I274" s="727">
        <v>0</v>
      </c>
      <c r="J274" s="727">
        <v>1</v>
      </c>
      <c r="K274" s="727">
        <v>0</v>
      </c>
      <c r="L274" s="727"/>
      <c r="M274" s="727">
        <v>0</v>
      </c>
      <c r="N274" s="727">
        <v>2</v>
      </c>
      <c r="O274" s="727">
        <v>0</v>
      </c>
      <c r="P274" s="740"/>
      <c r="Q274" s="728">
        <v>0</v>
      </c>
    </row>
    <row r="275" spans="1:17" ht="14.4" customHeight="1" x14ac:dyDescent="0.3">
      <c r="A275" s="723" t="s">
        <v>561</v>
      </c>
      <c r="B275" s="724" t="s">
        <v>5030</v>
      </c>
      <c r="C275" s="724" t="s">
        <v>4886</v>
      </c>
      <c r="D275" s="724" t="s">
        <v>5438</v>
      </c>
      <c r="E275" s="724" t="s">
        <v>5439</v>
      </c>
      <c r="F275" s="727">
        <v>2</v>
      </c>
      <c r="G275" s="727">
        <v>0</v>
      </c>
      <c r="H275" s="727"/>
      <c r="I275" s="727">
        <v>0</v>
      </c>
      <c r="J275" s="727"/>
      <c r="K275" s="727"/>
      <c r="L275" s="727"/>
      <c r="M275" s="727"/>
      <c r="N275" s="727">
        <v>2</v>
      </c>
      <c r="O275" s="727">
        <v>0</v>
      </c>
      <c r="P275" s="740"/>
      <c r="Q275" s="728">
        <v>0</v>
      </c>
    </row>
    <row r="276" spans="1:17" ht="14.4" customHeight="1" x14ac:dyDescent="0.3">
      <c r="A276" s="723" t="s">
        <v>561</v>
      </c>
      <c r="B276" s="724" t="s">
        <v>5030</v>
      </c>
      <c r="C276" s="724" t="s">
        <v>4886</v>
      </c>
      <c r="D276" s="724" t="s">
        <v>5440</v>
      </c>
      <c r="E276" s="724" t="s">
        <v>5441</v>
      </c>
      <c r="F276" s="727"/>
      <c r="G276" s="727"/>
      <c r="H276" s="727"/>
      <c r="I276" s="727"/>
      <c r="J276" s="727">
        <v>2</v>
      </c>
      <c r="K276" s="727">
        <v>0</v>
      </c>
      <c r="L276" s="727"/>
      <c r="M276" s="727">
        <v>0</v>
      </c>
      <c r="N276" s="727">
        <v>2</v>
      </c>
      <c r="O276" s="727">
        <v>0</v>
      </c>
      <c r="P276" s="740"/>
      <c r="Q276" s="728">
        <v>0</v>
      </c>
    </row>
    <row r="277" spans="1:17" ht="14.4" customHeight="1" x14ac:dyDescent="0.3">
      <c r="A277" s="723" t="s">
        <v>561</v>
      </c>
      <c r="B277" s="724" t="s">
        <v>5030</v>
      </c>
      <c r="C277" s="724" t="s">
        <v>4886</v>
      </c>
      <c r="D277" s="724" t="s">
        <v>5442</v>
      </c>
      <c r="E277" s="724" t="s">
        <v>5443</v>
      </c>
      <c r="F277" s="727">
        <v>2</v>
      </c>
      <c r="G277" s="727">
        <v>0</v>
      </c>
      <c r="H277" s="727"/>
      <c r="I277" s="727">
        <v>0</v>
      </c>
      <c r="J277" s="727"/>
      <c r="K277" s="727"/>
      <c r="L277" s="727"/>
      <c r="M277" s="727"/>
      <c r="N277" s="727">
        <v>4</v>
      </c>
      <c r="O277" s="727">
        <v>0</v>
      </c>
      <c r="P277" s="740"/>
      <c r="Q277" s="728">
        <v>0</v>
      </c>
    </row>
    <row r="278" spans="1:17" ht="14.4" customHeight="1" x14ac:dyDescent="0.3">
      <c r="A278" s="723" t="s">
        <v>561</v>
      </c>
      <c r="B278" s="724" t="s">
        <v>5030</v>
      </c>
      <c r="C278" s="724" t="s">
        <v>4886</v>
      </c>
      <c r="D278" s="724" t="s">
        <v>5444</v>
      </c>
      <c r="E278" s="724" t="s">
        <v>5445</v>
      </c>
      <c r="F278" s="727"/>
      <c r="G278" s="727"/>
      <c r="H278" s="727"/>
      <c r="I278" s="727"/>
      <c r="J278" s="727">
        <v>1</v>
      </c>
      <c r="K278" s="727">
        <v>0</v>
      </c>
      <c r="L278" s="727"/>
      <c r="M278" s="727">
        <v>0</v>
      </c>
      <c r="N278" s="727"/>
      <c r="O278" s="727"/>
      <c r="P278" s="740"/>
      <c r="Q278" s="728"/>
    </row>
    <row r="279" spans="1:17" ht="14.4" customHeight="1" x14ac:dyDescent="0.3">
      <c r="A279" s="723" t="s">
        <v>561</v>
      </c>
      <c r="B279" s="724" t="s">
        <v>5030</v>
      </c>
      <c r="C279" s="724" t="s">
        <v>4886</v>
      </c>
      <c r="D279" s="724" t="s">
        <v>5446</v>
      </c>
      <c r="E279" s="724" t="s">
        <v>5447</v>
      </c>
      <c r="F279" s="727">
        <v>1</v>
      </c>
      <c r="G279" s="727">
        <v>0</v>
      </c>
      <c r="H279" s="727"/>
      <c r="I279" s="727">
        <v>0</v>
      </c>
      <c r="J279" s="727"/>
      <c r="K279" s="727"/>
      <c r="L279" s="727"/>
      <c r="M279" s="727"/>
      <c r="N279" s="727"/>
      <c r="O279" s="727"/>
      <c r="P279" s="740"/>
      <c r="Q279" s="728"/>
    </row>
    <row r="280" spans="1:17" ht="14.4" customHeight="1" x14ac:dyDescent="0.3">
      <c r="A280" s="723" t="s">
        <v>561</v>
      </c>
      <c r="B280" s="724" t="s">
        <v>5030</v>
      </c>
      <c r="C280" s="724" t="s">
        <v>4886</v>
      </c>
      <c r="D280" s="724" t="s">
        <v>5448</v>
      </c>
      <c r="E280" s="724" t="s">
        <v>5449</v>
      </c>
      <c r="F280" s="727"/>
      <c r="G280" s="727"/>
      <c r="H280" s="727"/>
      <c r="I280" s="727"/>
      <c r="J280" s="727"/>
      <c r="K280" s="727"/>
      <c r="L280" s="727"/>
      <c r="M280" s="727"/>
      <c r="N280" s="727">
        <v>1</v>
      </c>
      <c r="O280" s="727">
        <v>0</v>
      </c>
      <c r="P280" s="740"/>
      <c r="Q280" s="728">
        <v>0</v>
      </c>
    </row>
    <row r="281" spans="1:17" ht="14.4" customHeight="1" x14ac:dyDescent="0.3">
      <c r="A281" s="723" t="s">
        <v>561</v>
      </c>
      <c r="B281" s="724" t="s">
        <v>5030</v>
      </c>
      <c r="C281" s="724" t="s">
        <v>4886</v>
      </c>
      <c r="D281" s="724" t="s">
        <v>5450</v>
      </c>
      <c r="E281" s="724" t="s">
        <v>5451</v>
      </c>
      <c r="F281" s="727"/>
      <c r="G281" s="727"/>
      <c r="H281" s="727"/>
      <c r="I281" s="727"/>
      <c r="J281" s="727">
        <v>1</v>
      </c>
      <c r="K281" s="727">
        <v>0</v>
      </c>
      <c r="L281" s="727"/>
      <c r="M281" s="727">
        <v>0</v>
      </c>
      <c r="N281" s="727"/>
      <c r="O281" s="727"/>
      <c r="P281" s="740"/>
      <c r="Q281" s="728"/>
    </row>
    <row r="282" spans="1:17" ht="14.4" customHeight="1" x14ac:dyDescent="0.3">
      <c r="A282" s="723" t="s">
        <v>561</v>
      </c>
      <c r="B282" s="724" t="s">
        <v>5030</v>
      </c>
      <c r="C282" s="724" t="s">
        <v>4886</v>
      </c>
      <c r="D282" s="724" t="s">
        <v>5452</v>
      </c>
      <c r="E282" s="724" t="s">
        <v>5453</v>
      </c>
      <c r="F282" s="727">
        <v>3</v>
      </c>
      <c r="G282" s="727">
        <v>0</v>
      </c>
      <c r="H282" s="727"/>
      <c r="I282" s="727">
        <v>0</v>
      </c>
      <c r="J282" s="727">
        <v>7</v>
      </c>
      <c r="K282" s="727">
        <v>0</v>
      </c>
      <c r="L282" s="727"/>
      <c r="M282" s="727">
        <v>0</v>
      </c>
      <c r="N282" s="727">
        <v>4</v>
      </c>
      <c r="O282" s="727">
        <v>0</v>
      </c>
      <c r="P282" s="740"/>
      <c r="Q282" s="728">
        <v>0</v>
      </c>
    </row>
    <row r="283" spans="1:17" ht="14.4" customHeight="1" x14ac:dyDescent="0.3">
      <c r="A283" s="723" t="s">
        <v>561</v>
      </c>
      <c r="B283" s="724" t="s">
        <v>5030</v>
      </c>
      <c r="C283" s="724" t="s">
        <v>4886</v>
      </c>
      <c r="D283" s="724" t="s">
        <v>5454</v>
      </c>
      <c r="E283" s="724" t="s">
        <v>5455</v>
      </c>
      <c r="F283" s="727">
        <v>3</v>
      </c>
      <c r="G283" s="727">
        <v>2120</v>
      </c>
      <c r="H283" s="727">
        <v>2.9485396383866482</v>
      </c>
      <c r="I283" s="727">
        <v>706.66666666666663</v>
      </c>
      <c r="J283" s="727">
        <v>1</v>
      </c>
      <c r="K283" s="727">
        <v>719</v>
      </c>
      <c r="L283" s="727">
        <v>1</v>
      </c>
      <c r="M283" s="727">
        <v>719</v>
      </c>
      <c r="N283" s="727"/>
      <c r="O283" s="727"/>
      <c r="P283" s="740"/>
      <c r="Q283" s="728"/>
    </row>
    <row r="284" spans="1:17" ht="14.4" customHeight="1" x14ac:dyDescent="0.3">
      <c r="A284" s="723" t="s">
        <v>561</v>
      </c>
      <c r="B284" s="724" t="s">
        <v>5030</v>
      </c>
      <c r="C284" s="724" t="s">
        <v>4886</v>
      </c>
      <c r="D284" s="724" t="s">
        <v>5456</v>
      </c>
      <c r="E284" s="724" t="s">
        <v>5457</v>
      </c>
      <c r="F284" s="727">
        <v>1</v>
      </c>
      <c r="G284" s="727">
        <v>755</v>
      </c>
      <c r="H284" s="727">
        <v>0.49153645833333331</v>
      </c>
      <c r="I284" s="727">
        <v>755</v>
      </c>
      <c r="J284" s="727">
        <v>2</v>
      </c>
      <c r="K284" s="727">
        <v>1536</v>
      </c>
      <c r="L284" s="727">
        <v>1</v>
      </c>
      <c r="M284" s="727">
        <v>768</v>
      </c>
      <c r="N284" s="727">
        <v>1</v>
      </c>
      <c r="O284" s="727">
        <v>768</v>
      </c>
      <c r="P284" s="740">
        <v>0.5</v>
      </c>
      <c r="Q284" s="728">
        <v>768</v>
      </c>
    </row>
    <row r="285" spans="1:17" ht="14.4" customHeight="1" x14ac:dyDescent="0.3">
      <c r="A285" s="723" t="s">
        <v>561</v>
      </c>
      <c r="B285" s="724" t="s">
        <v>5030</v>
      </c>
      <c r="C285" s="724" t="s">
        <v>4886</v>
      </c>
      <c r="D285" s="724" t="s">
        <v>4931</v>
      </c>
      <c r="E285" s="724" t="s">
        <v>4932</v>
      </c>
      <c r="F285" s="727">
        <v>1</v>
      </c>
      <c r="G285" s="727">
        <v>169</v>
      </c>
      <c r="H285" s="727"/>
      <c r="I285" s="727">
        <v>169</v>
      </c>
      <c r="J285" s="727"/>
      <c r="K285" s="727"/>
      <c r="L285" s="727"/>
      <c r="M285" s="727"/>
      <c r="N285" s="727"/>
      <c r="O285" s="727"/>
      <c r="P285" s="740"/>
      <c r="Q285" s="728"/>
    </row>
    <row r="286" spans="1:17" ht="14.4" customHeight="1" x14ac:dyDescent="0.3">
      <c r="A286" s="723" t="s">
        <v>561</v>
      </c>
      <c r="B286" s="724" t="s">
        <v>5030</v>
      </c>
      <c r="C286" s="724" t="s">
        <v>4886</v>
      </c>
      <c r="D286" s="724" t="s">
        <v>5458</v>
      </c>
      <c r="E286" s="724" t="s">
        <v>5459</v>
      </c>
      <c r="F286" s="727">
        <v>52</v>
      </c>
      <c r="G286" s="727">
        <v>176800</v>
      </c>
      <c r="H286" s="727">
        <v>0.5867418899858956</v>
      </c>
      <c r="I286" s="727">
        <v>3400</v>
      </c>
      <c r="J286" s="727">
        <v>85</v>
      </c>
      <c r="K286" s="727">
        <v>301325</v>
      </c>
      <c r="L286" s="727">
        <v>1</v>
      </c>
      <c r="M286" s="727">
        <v>3545</v>
      </c>
      <c r="N286" s="727">
        <v>68</v>
      </c>
      <c r="O286" s="727">
        <v>241196</v>
      </c>
      <c r="P286" s="740">
        <v>0.80045133991537376</v>
      </c>
      <c r="Q286" s="728">
        <v>3547</v>
      </c>
    </row>
    <row r="287" spans="1:17" ht="14.4" customHeight="1" x14ac:dyDescent="0.3">
      <c r="A287" s="723" t="s">
        <v>561</v>
      </c>
      <c r="B287" s="724" t="s">
        <v>5030</v>
      </c>
      <c r="C287" s="724" t="s">
        <v>4886</v>
      </c>
      <c r="D287" s="724" t="s">
        <v>5460</v>
      </c>
      <c r="E287" s="724" t="s">
        <v>5461</v>
      </c>
      <c r="F287" s="727">
        <v>1</v>
      </c>
      <c r="G287" s="727">
        <v>519</v>
      </c>
      <c r="H287" s="727"/>
      <c r="I287" s="727">
        <v>519</v>
      </c>
      <c r="J287" s="727"/>
      <c r="K287" s="727"/>
      <c r="L287" s="727"/>
      <c r="M287" s="727"/>
      <c r="N287" s="727"/>
      <c r="O287" s="727"/>
      <c r="P287" s="740"/>
      <c r="Q287" s="728"/>
    </row>
    <row r="288" spans="1:17" ht="14.4" customHeight="1" x14ac:dyDescent="0.3">
      <c r="A288" s="723" t="s">
        <v>561</v>
      </c>
      <c r="B288" s="724" t="s">
        <v>5030</v>
      </c>
      <c r="C288" s="724" t="s">
        <v>4886</v>
      </c>
      <c r="D288" s="724" t="s">
        <v>5462</v>
      </c>
      <c r="E288" s="724" t="s">
        <v>5463</v>
      </c>
      <c r="F288" s="727">
        <v>3576</v>
      </c>
      <c r="G288" s="727">
        <v>3757947</v>
      </c>
      <c r="H288" s="727">
        <v>0.91940757805104867</v>
      </c>
      <c r="I288" s="727">
        <v>1050.880033557047</v>
      </c>
      <c r="J288" s="727">
        <v>3860</v>
      </c>
      <c r="K288" s="727">
        <v>4087357</v>
      </c>
      <c r="L288" s="727">
        <v>1</v>
      </c>
      <c r="M288" s="727">
        <v>1058.9007772020725</v>
      </c>
      <c r="N288" s="727">
        <v>3807</v>
      </c>
      <c r="O288" s="727">
        <v>4012997</v>
      </c>
      <c r="P288" s="740">
        <v>0.9818073146045232</v>
      </c>
      <c r="Q288" s="728">
        <v>1054.1100604150249</v>
      </c>
    </row>
    <row r="289" spans="1:17" ht="14.4" customHeight="1" x14ac:dyDescent="0.3">
      <c r="A289" s="723" t="s">
        <v>561</v>
      </c>
      <c r="B289" s="724" t="s">
        <v>5030</v>
      </c>
      <c r="C289" s="724" t="s">
        <v>4886</v>
      </c>
      <c r="D289" s="724" t="s">
        <v>5464</v>
      </c>
      <c r="E289" s="724" t="s">
        <v>5465</v>
      </c>
      <c r="F289" s="727"/>
      <c r="G289" s="727"/>
      <c r="H289" s="727"/>
      <c r="I289" s="727"/>
      <c r="J289" s="727">
        <v>3</v>
      </c>
      <c r="K289" s="727">
        <v>11070</v>
      </c>
      <c r="L289" s="727">
        <v>1</v>
      </c>
      <c r="M289" s="727">
        <v>3690</v>
      </c>
      <c r="N289" s="727">
        <v>4</v>
      </c>
      <c r="O289" s="727">
        <v>14768</v>
      </c>
      <c r="P289" s="740">
        <v>1.3340560072267389</v>
      </c>
      <c r="Q289" s="728">
        <v>3692</v>
      </c>
    </row>
    <row r="290" spans="1:17" ht="14.4" customHeight="1" x14ac:dyDescent="0.3">
      <c r="A290" s="723" t="s">
        <v>561</v>
      </c>
      <c r="B290" s="724" t="s">
        <v>5030</v>
      </c>
      <c r="C290" s="724" t="s">
        <v>4886</v>
      </c>
      <c r="D290" s="724" t="s">
        <v>5466</v>
      </c>
      <c r="E290" s="724" t="s">
        <v>5467</v>
      </c>
      <c r="F290" s="727">
        <v>24</v>
      </c>
      <c r="G290" s="727">
        <v>65400</v>
      </c>
      <c r="H290" s="727">
        <v>0.59676977826444022</v>
      </c>
      <c r="I290" s="727">
        <v>2725</v>
      </c>
      <c r="J290" s="727">
        <v>39</v>
      </c>
      <c r="K290" s="727">
        <v>109590</v>
      </c>
      <c r="L290" s="727">
        <v>1</v>
      </c>
      <c r="M290" s="727">
        <v>2810</v>
      </c>
      <c r="N290" s="727">
        <v>35</v>
      </c>
      <c r="O290" s="727">
        <v>98385</v>
      </c>
      <c r="P290" s="740">
        <v>0.89775526964139063</v>
      </c>
      <c r="Q290" s="728">
        <v>2811</v>
      </c>
    </row>
    <row r="291" spans="1:17" ht="14.4" customHeight="1" x14ac:dyDescent="0.3">
      <c r="A291" s="723" t="s">
        <v>561</v>
      </c>
      <c r="B291" s="724" t="s">
        <v>5030</v>
      </c>
      <c r="C291" s="724" t="s">
        <v>4886</v>
      </c>
      <c r="D291" s="724" t="s">
        <v>5468</v>
      </c>
      <c r="E291" s="724" t="s">
        <v>5469</v>
      </c>
      <c r="F291" s="727">
        <v>4</v>
      </c>
      <c r="G291" s="727">
        <v>0</v>
      </c>
      <c r="H291" s="727"/>
      <c r="I291" s="727">
        <v>0</v>
      </c>
      <c r="J291" s="727">
        <v>28</v>
      </c>
      <c r="K291" s="727">
        <v>0</v>
      </c>
      <c r="L291" s="727"/>
      <c r="M291" s="727">
        <v>0</v>
      </c>
      <c r="N291" s="727">
        <v>30</v>
      </c>
      <c r="O291" s="727">
        <v>0</v>
      </c>
      <c r="P291" s="740"/>
      <c r="Q291" s="728">
        <v>0</v>
      </c>
    </row>
    <row r="292" spans="1:17" ht="14.4" customHeight="1" x14ac:dyDescent="0.3">
      <c r="A292" s="723" t="s">
        <v>561</v>
      </c>
      <c r="B292" s="724" t="s">
        <v>5030</v>
      </c>
      <c r="C292" s="724" t="s">
        <v>4886</v>
      </c>
      <c r="D292" s="724" t="s">
        <v>5470</v>
      </c>
      <c r="E292" s="724" t="s">
        <v>5471</v>
      </c>
      <c r="F292" s="727">
        <v>12</v>
      </c>
      <c r="G292" s="727">
        <v>8184</v>
      </c>
      <c r="H292" s="727">
        <v>1.1708154506437769</v>
      </c>
      <c r="I292" s="727">
        <v>682</v>
      </c>
      <c r="J292" s="727">
        <v>10</v>
      </c>
      <c r="K292" s="727">
        <v>6990</v>
      </c>
      <c r="L292" s="727">
        <v>1</v>
      </c>
      <c r="M292" s="727">
        <v>699</v>
      </c>
      <c r="N292" s="727">
        <v>10</v>
      </c>
      <c r="O292" s="727">
        <v>7000</v>
      </c>
      <c r="P292" s="740">
        <v>1.0014306151645207</v>
      </c>
      <c r="Q292" s="728">
        <v>700</v>
      </c>
    </row>
    <row r="293" spans="1:17" ht="14.4" customHeight="1" x14ac:dyDescent="0.3">
      <c r="A293" s="723" t="s">
        <v>561</v>
      </c>
      <c r="B293" s="724" t="s">
        <v>5030</v>
      </c>
      <c r="C293" s="724" t="s">
        <v>4886</v>
      </c>
      <c r="D293" s="724" t="s">
        <v>5472</v>
      </c>
      <c r="E293" s="724" t="s">
        <v>5473</v>
      </c>
      <c r="F293" s="727">
        <v>28</v>
      </c>
      <c r="G293" s="727">
        <v>171528</v>
      </c>
      <c r="H293" s="727">
        <v>1.5162025987801644</v>
      </c>
      <c r="I293" s="727">
        <v>6126</v>
      </c>
      <c r="J293" s="727">
        <v>18</v>
      </c>
      <c r="K293" s="727">
        <v>113130</v>
      </c>
      <c r="L293" s="727">
        <v>1</v>
      </c>
      <c r="M293" s="727">
        <v>6285</v>
      </c>
      <c r="N293" s="727">
        <v>20</v>
      </c>
      <c r="O293" s="727">
        <v>125760</v>
      </c>
      <c r="P293" s="740">
        <v>1.1116414744099707</v>
      </c>
      <c r="Q293" s="728">
        <v>6288</v>
      </c>
    </row>
    <row r="294" spans="1:17" ht="14.4" customHeight="1" x14ac:dyDescent="0.3">
      <c r="A294" s="723" t="s">
        <v>561</v>
      </c>
      <c r="B294" s="724" t="s">
        <v>5030</v>
      </c>
      <c r="C294" s="724" t="s">
        <v>4886</v>
      </c>
      <c r="D294" s="724" t="s">
        <v>4945</v>
      </c>
      <c r="E294" s="724" t="s">
        <v>4946</v>
      </c>
      <c r="F294" s="727">
        <v>1</v>
      </c>
      <c r="G294" s="727">
        <v>436</v>
      </c>
      <c r="H294" s="727">
        <v>0.98198198198198194</v>
      </c>
      <c r="I294" s="727">
        <v>436</v>
      </c>
      <c r="J294" s="727">
        <v>1</v>
      </c>
      <c r="K294" s="727">
        <v>444</v>
      </c>
      <c r="L294" s="727">
        <v>1</v>
      </c>
      <c r="M294" s="727">
        <v>444</v>
      </c>
      <c r="N294" s="727">
        <v>2</v>
      </c>
      <c r="O294" s="727">
        <v>890</v>
      </c>
      <c r="P294" s="740">
        <v>2.0045045045045047</v>
      </c>
      <c r="Q294" s="728">
        <v>445</v>
      </c>
    </row>
    <row r="295" spans="1:17" ht="14.4" customHeight="1" x14ac:dyDescent="0.3">
      <c r="A295" s="723" t="s">
        <v>561</v>
      </c>
      <c r="B295" s="724" t="s">
        <v>5030</v>
      </c>
      <c r="C295" s="724" t="s">
        <v>4886</v>
      </c>
      <c r="D295" s="724" t="s">
        <v>4947</v>
      </c>
      <c r="E295" s="724" t="s">
        <v>4948</v>
      </c>
      <c r="F295" s="727">
        <v>9</v>
      </c>
      <c r="G295" s="727">
        <v>9450</v>
      </c>
      <c r="H295" s="727">
        <v>0.6838410883566105</v>
      </c>
      <c r="I295" s="727">
        <v>1050</v>
      </c>
      <c r="J295" s="727">
        <v>13</v>
      </c>
      <c r="K295" s="727">
        <v>13819</v>
      </c>
      <c r="L295" s="727">
        <v>1</v>
      </c>
      <c r="M295" s="727">
        <v>1063</v>
      </c>
      <c r="N295" s="727">
        <v>9</v>
      </c>
      <c r="O295" s="727">
        <v>9567</v>
      </c>
      <c r="P295" s="740">
        <v>0.69230769230769229</v>
      </c>
      <c r="Q295" s="728">
        <v>1063</v>
      </c>
    </row>
    <row r="296" spans="1:17" ht="14.4" customHeight="1" x14ac:dyDescent="0.3">
      <c r="A296" s="723" t="s">
        <v>561</v>
      </c>
      <c r="B296" s="724" t="s">
        <v>5030</v>
      </c>
      <c r="C296" s="724" t="s">
        <v>4886</v>
      </c>
      <c r="D296" s="724" t="s">
        <v>5474</v>
      </c>
      <c r="E296" s="724" t="s">
        <v>5475</v>
      </c>
      <c r="F296" s="727"/>
      <c r="G296" s="727"/>
      <c r="H296" s="727"/>
      <c r="I296" s="727"/>
      <c r="J296" s="727">
        <v>7</v>
      </c>
      <c r="K296" s="727">
        <v>6055</v>
      </c>
      <c r="L296" s="727">
        <v>1</v>
      </c>
      <c r="M296" s="727">
        <v>865</v>
      </c>
      <c r="N296" s="727">
        <v>2</v>
      </c>
      <c r="O296" s="727">
        <v>1730</v>
      </c>
      <c r="P296" s="740">
        <v>0.2857142857142857</v>
      </c>
      <c r="Q296" s="728">
        <v>865</v>
      </c>
    </row>
    <row r="297" spans="1:17" ht="14.4" customHeight="1" x14ac:dyDescent="0.3">
      <c r="A297" s="723" t="s">
        <v>561</v>
      </c>
      <c r="B297" s="724" t="s">
        <v>5030</v>
      </c>
      <c r="C297" s="724" t="s">
        <v>4886</v>
      </c>
      <c r="D297" s="724" t="s">
        <v>4949</v>
      </c>
      <c r="E297" s="724" t="s">
        <v>4950</v>
      </c>
      <c r="F297" s="727">
        <v>527</v>
      </c>
      <c r="G297" s="727">
        <v>183921</v>
      </c>
      <c r="H297" s="727">
        <v>0.79872583250820783</v>
      </c>
      <c r="I297" s="727">
        <v>348.99620493358634</v>
      </c>
      <c r="J297" s="727">
        <v>619</v>
      </c>
      <c r="K297" s="727">
        <v>230268</v>
      </c>
      <c r="L297" s="727">
        <v>1</v>
      </c>
      <c r="M297" s="727">
        <v>372</v>
      </c>
      <c r="N297" s="727">
        <v>586</v>
      </c>
      <c r="O297" s="727">
        <v>218576</v>
      </c>
      <c r="P297" s="740">
        <v>0.94922438202442372</v>
      </c>
      <c r="Q297" s="728">
        <v>372.99658703071674</v>
      </c>
    </row>
    <row r="298" spans="1:17" ht="14.4" customHeight="1" x14ac:dyDescent="0.3">
      <c r="A298" s="723" t="s">
        <v>561</v>
      </c>
      <c r="B298" s="724" t="s">
        <v>5030</v>
      </c>
      <c r="C298" s="724" t="s">
        <v>4886</v>
      </c>
      <c r="D298" s="724" t="s">
        <v>5476</v>
      </c>
      <c r="E298" s="724" t="s">
        <v>5477</v>
      </c>
      <c r="F298" s="727">
        <v>3</v>
      </c>
      <c r="G298" s="727">
        <v>43356</v>
      </c>
      <c r="H298" s="727">
        <v>1.4367709437963945</v>
      </c>
      <c r="I298" s="727">
        <v>14452</v>
      </c>
      <c r="J298" s="727">
        <v>2</v>
      </c>
      <c r="K298" s="727">
        <v>30176</v>
      </c>
      <c r="L298" s="727">
        <v>1</v>
      </c>
      <c r="M298" s="727">
        <v>15088</v>
      </c>
      <c r="N298" s="727"/>
      <c r="O298" s="727"/>
      <c r="P298" s="740"/>
      <c r="Q298" s="728"/>
    </row>
    <row r="299" spans="1:17" ht="14.4" customHeight="1" x14ac:dyDescent="0.3">
      <c r="A299" s="723" t="s">
        <v>561</v>
      </c>
      <c r="B299" s="724" t="s">
        <v>5030</v>
      </c>
      <c r="C299" s="724" t="s">
        <v>4886</v>
      </c>
      <c r="D299" s="724" t="s">
        <v>5478</v>
      </c>
      <c r="E299" s="724" t="s">
        <v>5479</v>
      </c>
      <c r="F299" s="727">
        <v>5</v>
      </c>
      <c r="G299" s="727">
        <v>17460</v>
      </c>
      <c r="H299" s="727">
        <v>0.43944427665357899</v>
      </c>
      <c r="I299" s="727">
        <v>3492</v>
      </c>
      <c r="J299" s="727">
        <v>11</v>
      </c>
      <c r="K299" s="727">
        <v>39732</v>
      </c>
      <c r="L299" s="727">
        <v>1</v>
      </c>
      <c r="M299" s="727">
        <v>3612</v>
      </c>
      <c r="N299" s="727">
        <v>16</v>
      </c>
      <c r="O299" s="727">
        <v>57824</v>
      </c>
      <c r="P299" s="740">
        <v>1.4553508506996879</v>
      </c>
      <c r="Q299" s="728">
        <v>3614</v>
      </c>
    </row>
    <row r="300" spans="1:17" ht="14.4" customHeight="1" x14ac:dyDescent="0.3">
      <c r="A300" s="723" t="s">
        <v>561</v>
      </c>
      <c r="B300" s="724" t="s">
        <v>5030</v>
      </c>
      <c r="C300" s="724" t="s">
        <v>4886</v>
      </c>
      <c r="D300" s="724" t="s">
        <v>5480</v>
      </c>
      <c r="E300" s="724" t="s">
        <v>5481</v>
      </c>
      <c r="F300" s="727">
        <v>55</v>
      </c>
      <c r="G300" s="727">
        <v>0</v>
      </c>
      <c r="H300" s="727"/>
      <c r="I300" s="727">
        <v>0</v>
      </c>
      <c r="J300" s="727">
        <v>67</v>
      </c>
      <c r="K300" s="727">
        <v>0</v>
      </c>
      <c r="L300" s="727"/>
      <c r="M300" s="727">
        <v>0</v>
      </c>
      <c r="N300" s="727">
        <v>64</v>
      </c>
      <c r="O300" s="727">
        <v>0</v>
      </c>
      <c r="P300" s="740"/>
      <c r="Q300" s="728">
        <v>0</v>
      </c>
    </row>
    <row r="301" spans="1:17" ht="14.4" customHeight="1" x14ac:dyDescent="0.3">
      <c r="A301" s="723" t="s">
        <v>561</v>
      </c>
      <c r="B301" s="724" t="s">
        <v>5030</v>
      </c>
      <c r="C301" s="724" t="s">
        <v>4886</v>
      </c>
      <c r="D301" s="724" t="s">
        <v>5482</v>
      </c>
      <c r="E301" s="724" t="s">
        <v>5483</v>
      </c>
      <c r="F301" s="727">
        <v>217</v>
      </c>
      <c r="G301" s="727">
        <v>223293</v>
      </c>
      <c r="H301" s="727">
        <v>0.79118788200903534</v>
      </c>
      <c r="I301" s="727">
        <v>1029</v>
      </c>
      <c r="J301" s="727">
        <v>265</v>
      </c>
      <c r="K301" s="727">
        <v>282225</v>
      </c>
      <c r="L301" s="727">
        <v>1</v>
      </c>
      <c r="M301" s="727">
        <v>1065</v>
      </c>
      <c r="N301" s="727">
        <v>261</v>
      </c>
      <c r="O301" s="727">
        <v>277965</v>
      </c>
      <c r="P301" s="740">
        <v>0.98490566037735849</v>
      </c>
      <c r="Q301" s="728">
        <v>1065</v>
      </c>
    </row>
    <row r="302" spans="1:17" ht="14.4" customHeight="1" x14ac:dyDescent="0.3">
      <c r="A302" s="723" t="s">
        <v>561</v>
      </c>
      <c r="B302" s="724" t="s">
        <v>5030</v>
      </c>
      <c r="C302" s="724" t="s">
        <v>4886</v>
      </c>
      <c r="D302" s="724" t="s">
        <v>5484</v>
      </c>
      <c r="E302" s="724" t="s">
        <v>5485</v>
      </c>
      <c r="F302" s="727">
        <v>4</v>
      </c>
      <c r="G302" s="727">
        <v>14480</v>
      </c>
      <c r="H302" s="727">
        <v>0.96765570703020587</v>
      </c>
      <c r="I302" s="727">
        <v>3620</v>
      </c>
      <c r="J302" s="727">
        <v>4</v>
      </c>
      <c r="K302" s="727">
        <v>14964</v>
      </c>
      <c r="L302" s="727">
        <v>1</v>
      </c>
      <c r="M302" s="727">
        <v>3741</v>
      </c>
      <c r="N302" s="727">
        <v>10</v>
      </c>
      <c r="O302" s="727">
        <v>37440</v>
      </c>
      <c r="P302" s="740">
        <v>2.5020048115477147</v>
      </c>
      <c r="Q302" s="728">
        <v>3744</v>
      </c>
    </row>
    <row r="303" spans="1:17" ht="14.4" customHeight="1" x14ac:dyDescent="0.3">
      <c r="A303" s="723" t="s">
        <v>561</v>
      </c>
      <c r="B303" s="724" t="s">
        <v>5030</v>
      </c>
      <c r="C303" s="724" t="s">
        <v>4886</v>
      </c>
      <c r="D303" s="724" t="s">
        <v>4957</v>
      </c>
      <c r="E303" s="724" t="s">
        <v>4958</v>
      </c>
      <c r="F303" s="727">
        <v>16</v>
      </c>
      <c r="G303" s="727">
        <v>2864</v>
      </c>
      <c r="H303" s="727">
        <v>0.92060430729668918</v>
      </c>
      <c r="I303" s="727">
        <v>179</v>
      </c>
      <c r="J303" s="727">
        <v>17</v>
      </c>
      <c r="K303" s="727">
        <v>3111</v>
      </c>
      <c r="L303" s="727">
        <v>1</v>
      </c>
      <c r="M303" s="727">
        <v>183</v>
      </c>
      <c r="N303" s="727">
        <v>16</v>
      </c>
      <c r="O303" s="727">
        <v>2928</v>
      </c>
      <c r="P303" s="740">
        <v>0.94117647058823528</v>
      </c>
      <c r="Q303" s="728">
        <v>183</v>
      </c>
    </row>
    <row r="304" spans="1:17" ht="14.4" customHeight="1" x14ac:dyDescent="0.3">
      <c r="A304" s="723" t="s">
        <v>561</v>
      </c>
      <c r="B304" s="724" t="s">
        <v>5030</v>
      </c>
      <c r="C304" s="724" t="s">
        <v>4886</v>
      </c>
      <c r="D304" s="724" t="s">
        <v>608</v>
      </c>
      <c r="E304" s="724" t="s">
        <v>5486</v>
      </c>
      <c r="F304" s="727">
        <v>25</v>
      </c>
      <c r="G304" s="727">
        <v>47800</v>
      </c>
      <c r="H304" s="727">
        <v>0.47307996832937449</v>
      </c>
      <c r="I304" s="727">
        <v>1912</v>
      </c>
      <c r="J304" s="727">
        <v>51</v>
      </c>
      <c r="K304" s="727">
        <v>101040</v>
      </c>
      <c r="L304" s="727">
        <v>1</v>
      </c>
      <c r="M304" s="727">
        <v>1981.1764705882354</v>
      </c>
      <c r="N304" s="727">
        <v>37</v>
      </c>
      <c r="O304" s="727">
        <v>73445</v>
      </c>
      <c r="P304" s="740">
        <v>0.72689034045922407</v>
      </c>
      <c r="Q304" s="728">
        <v>1985</v>
      </c>
    </row>
    <row r="305" spans="1:17" ht="14.4" customHeight="1" x14ac:dyDescent="0.3">
      <c r="A305" s="723" t="s">
        <v>561</v>
      </c>
      <c r="B305" s="724" t="s">
        <v>5030</v>
      </c>
      <c r="C305" s="724" t="s">
        <v>4886</v>
      </c>
      <c r="D305" s="724" t="s">
        <v>4959</v>
      </c>
      <c r="E305" s="724" t="s">
        <v>4960</v>
      </c>
      <c r="F305" s="727">
        <v>1</v>
      </c>
      <c r="G305" s="727">
        <v>635</v>
      </c>
      <c r="H305" s="727">
        <v>0.32664609053497945</v>
      </c>
      <c r="I305" s="727">
        <v>635</v>
      </c>
      <c r="J305" s="727">
        <v>3</v>
      </c>
      <c r="K305" s="727">
        <v>1944</v>
      </c>
      <c r="L305" s="727">
        <v>1</v>
      </c>
      <c r="M305" s="727">
        <v>648</v>
      </c>
      <c r="N305" s="727">
        <v>2</v>
      </c>
      <c r="O305" s="727">
        <v>1296</v>
      </c>
      <c r="P305" s="740">
        <v>0.66666666666666663</v>
      </c>
      <c r="Q305" s="728">
        <v>648</v>
      </c>
    </row>
    <row r="306" spans="1:17" ht="14.4" customHeight="1" x14ac:dyDescent="0.3">
      <c r="A306" s="723" t="s">
        <v>561</v>
      </c>
      <c r="B306" s="724" t="s">
        <v>5030</v>
      </c>
      <c r="C306" s="724" t="s">
        <v>4886</v>
      </c>
      <c r="D306" s="724" t="s">
        <v>4961</v>
      </c>
      <c r="E306" s="724" t="s">
        <v>4962</v>
      </c>
      <c r="F306" s="727"/>
      <c r="G306" s="727"/>
      <c r="H306" s="727"/>
      <c r="I306" s="727"/>
      <c r="J306" s="727">
        <v>1</v>
      </c>
      <c r="K306" s="727">
        <v>1307</v>
      </c>
      <c r="L306" s="727">
        <v>1</v>
      </c>
      <c r="M306" s="727">
        <v>1307</v>
      </c>
      <c r="N306" s="727"/>
      <c r="O306" s="727"/>
      <c r="P306" s="740"/>
      <c r="Q306" s="728"/>
    </row>
    <row r="307" spans="1:17" ht="14.4" customHeight="1" x14ac:dyDescent="0.3">
      <c r="A307" s="723" t="s">
        <v>561</v>
      </c>
      <c r="B307" s="724" t="s">
        <v>5030</v>
      </c>
      <c r="C307" s="724" t="s">
        <v>4886</v>
      </c>
      <c r="D307" s="724" t="s">
        <v>5487</v>
      </c>
      <c r="E307" s="724" t="s">
        <v>5488</v>
      </c>
      <c r="F307" s="727">
        <v>23</v>
      </c>
      <c r="G307" s="727">
        <v>49565</v>
      </c>
      <c r="H307" s="727">
        <v>1.3916498203054808</v>
      </c>
      <c r="I307" s="727">
        <v>2155</v>
      </c>
      <c r="J307" s="727">
        <v>16</v>
      </c>
      <c r="K307" s="727">
        <v>35616</v>
      </c>
      <c r="L307" s="727">
        <v>1</v>
      </c>
      <c r="M307" s="727">
        <v>2226</v>
      </c>
      <c r="N307" s="727">
        <v>19</v>
      </c>
      <c r="O307" s="727">
        <v>42313</v>
      </c>
      <c r="P307" s="740">
        <v>1.1880334681042228</v>
      </c>
      <c r="Q307" s="728">
        <v>2227</v>
      </c>
    </row>
    <row r="308" spans="1:17" ht="14.4" customHeight="1" x14ac:dyDescent="0.3">
      <c r="A308" s="723" t="s">
        <v>561</v>
      </c>
      <c r="B308" s="724" t="s">
        <v>5030</v>
      </c>
      <c r="C308" s="724" t="s">
        <v>4886</v>
      </c>
      <c r="D308" s="724" t="s">
        <v>5489</v>
      </c>
      <c r="E308" s="724" t="s">
        <v>5490</v>
      </c>
      <c r="F308" s="727">
        <v>5</v>
      </c>
      <c r="G308" s="727">
        <v>51610</v>
      </c>
      <c r="H308" s="727">
        <v>0.96440250397084926</v>
      </c>
      <c r="I308" s="727">
        <v>10322</v>
      </c>
      <c r="J308" s="727">
        <v>5</v>
      </c>
      <c r="K308" s="727">
        <v>53515</v>
      </c>
      <c r="L308" s="727">
        <v>1</v>
      </c>
      <c r="M308" s="727">
        <v>10703</v>
      </c>
      <c r="N308" s="727">
        <v>7</v>
      </c>
      <c r="O308" s="727">
        <v>74977</v>
      </c>
      <c r="P308" s="740">
        <v>1.4010464355788097</v>
      </c>
      <c r="Q308" s="728">
        <v>10711</v>
      </c>
    </row>
    <row r="309" spans="1:17" ht="14.4" customHeight="1" x14ac:dyDescent="0.3">
      <c r="A309" s="723" t="s">
        <v>561</v>
      </c>
      <c r="B309" s="724" t="s">
        <v>5030</v>
      </c>
      <c r="C309" s="724" t="s">
        <v>4886</v>
      </c>
      <c r="D309" s="724" t="s">
        <v>5491</v>
      </c>
      <c r="E309" s="724" t="s">
        <v>5492</v>
      </c>
      <c r="F309" s="727">
        <v>4</v>
      </c>
      <c r="G309" s="727">
        <v>12520</v>
      </c>
      <c r="H309" s="727">
        <v>3.9395846444304592</v>
      </c>
      <c r="I309" s="727">
        <v>3130</v>
      </c>
      <c r="J309" s="727">
        <v>1</v>
      </c>
      <c r="K309" s="727">
        <v>3178</v>
      </c>
      <c r="L309" s="727">
        <v>1</v>
      </c>
      <c r="M309" s="727">
        <v>3178</v>
      </c>
      <c r="N309" s="727"/>
      <c r="O309" s="727"/>
      <c r="P309" s="740"/>
      <c r="Q309" s="728"/>
    </row>
    <row r="310" spans="1:17" ht="14.4" customHeight="1" x14ac:dyDescent="0.3">
      <c r="A310" s="723" t="s">
        <v>561</v>
      </c>
      <c r="B310" s="724" t="s">
        <v>5030</v>
      </c>
      <c r="C310" s="724" t="s">
        <v>4886</v>
      </c>
      <c r="D310" s="724" t="s">
        <v>5493</v>
      </c>
      <c r="E310" s="724" t="s">
        <v>5494</v>
      </c>
      <c r="F310" s="727">
        <v>5</v>
      </c>
      <c r="G310" s="727">
        <v>35930</v>
      </c>
      <c r="H310" s="727">
        <v>1.6028729478943611</v>
      </c>
      <c r="I310" s="727">
        <v>7186</v>
      </c>
      <c r="J310" s="727">
        <v>3</v>
      </c>
      <c r="K310" s="727">
        <v>22416</v>
      </c>
      <c r="L310" s="727">
        <v>1</v>
      </c>
      <c r="M310" s="727">
        <v>7472</v>
      </c>
      <c r="N310" s="727">
        <v>8</v>
      </c>
      <c r="O310" s="727">
        <v>59816</v>
      </c>
      <c r="P310" s="740">
        <v>2.6684511063526051</v>
      </c>
      <c r="Q310" s="728">
        <v>7477</v>
      </c>
    </row>
    <row r="311" spans="1:17" ht="14.4" customHeight="1" x14ac:dyDescent="0.3">
      <c r="A311" s="723" t="s">
        <v>561</v>
      </c>
      <c r="B311" s="724" t="s">
        <v>5030</v>
      </c>
      <c r="C311" s="724" t="s">
        <v>4886</v>
      </c>
      <c r="D311" s="724" t="s">
        <v>5495</v>
      </c>
      <c r="E311" s="724" t="s">
        <v>5496</v>
      </c>
      <c r="F311" s="727">
        <v>1</v>
      </c>
      <c r="G311" s="727">
        <v>8684</v>
      </c>
      <c r="H311" s="727">
        <v>0.48660764316933769</v>
      </c>
      <c r="I311" s="727">
        <v>8684</v>
      </c>
      <c r="J311" s="727">
        <v>2</v>
      </c>
      <c r="K311" s="727">
        <v>17846</v>
      </c>
      <c r="L311" s="727">
        <v>1</v>
      </c>
      <c r="M311" s="727">
        <v>8923</v>
      </c>
      <c r="N311" s="727">
        <v>1</v>
      </c>
      <c r="O311" s="727">
        <v>8928</v>
      </c>
      <c r="P311" s="740">
        <v>0.50028017482909337</v>
      </c>
      <c r="Q311" s="728">
        <v>8928</v>
      </c>
    </row>
    <row r="312" spans="1:17" ht="14.4" customHeight="1" x14ac:dyDescent="0.3">
      <c r="A312" s="723" t="s">
        <v>561</v>
      </c>
      <c r="B312" s="724" t="s">
        <v>5030</v>
      </c>
      <c r="C312" s="724" t="s">
        <v>4886</v>
      </c>
      <c r="D312" s="724" t="s">
        <v>5497</v>
      </c>
      <c r="E312" s="724" t="s">
        <v>5498</v>
      </c>
      <c r="F312" s="727">
        <v>27</v>
      </c>
      <c r="G312" s="727">
        <v>87075</v>
      </c>
      <c r="H312" s="727">
        <v>0.77677567842423589</v>
      </c>
      <c r="I312" s="727">
        <v>3225</v>
      </c>
      <c r="J312" s="727">
        <v>34</v>
      </c>
      <c r="K312" s="727">
        <v>112098</v>
      </c>
      <c r="L312" s="727">
        <v>1</v>
      </c>
      <c r="M312" s="727">
        <v>3297</v>
      </c>
      <c r="N312" s="727">
        <v>36</v>
      </c>
      <c r="O312" s="727">
        <v>118728</v>
      </c>
      <c r="P312" s="740">
        <v>1.0591446769790718</v>
      </c>
      <c r="Q312" s="728">
        <v>3298</v>
      </c>
    </row>
    <row r="313" spans="1:17" ht="14.4" customHeight="1" x14ac:dyDescent="0.3">
      <c r="A313" s="723" t="s">
        <v>561</v>
      </c>
      <c r="B313" s="724" t="s">
        <v>5030</v>
      </c>
      <c r="C313" s="724" t="s">
        <v>4886</v>
      </c>
      <c r="D313" s="724" t="s">
        <v>5499</v>
      </c>
      <c r="E313" s="724" t="s">
        <v>5500</v>
      </c>
      <c r="F313" s="727">
        <v>2</v>
      </c>
      <c r="G313" s="727">
        <v>17848</v>
      </c>
      <c r="H313" s="727">
        <v>0.32127299564387801</v>
      </c>
      <c r="I313" s="727">
        <v>8924</v>
      </c>
      <c r="J313" s="727">
        <v>6</v>
      </c>
      <c r="K313" s="727">
        <v>55554</v>
      </c>
      <c r="L313" s="727">
        <v>1</v>
      </c>
      <c r="M313" s="727">
        <v>9259</v>
      </c>
      <c r="N313" s="727">
        <v>8</v>
      </c>
      <c r="O313" s="727">
        <v>74120</v>
      </c>
      <c r="P313" s="740">
        <v>1.3341973575260107</v>
      </c>
      <c r="Q313" s="728">
        <v>9265</v>
      </c>
    </row>
    <row r="314" spans="1:17" ht="14.4" customHeight="1" x14ac:dyDescent="0.3">
      <c r="A314" s="723" t="s">
        <v>561</v>
      </c>
      <c r="B314" s="724" t="s">
        <v>5030</v>
      </c>
      <c r="C314" s="724" t="s">
        <v>4886</v>
      </c>
      <c r="D314" s="724" t="s">
        <v>5501</v>
      </c>
      <c r="E314" s="724" t="s">
        <v>5502</v>
      </c>
      <c r="F314" s="727">
        <v>2</v>
      </c>
      <c r="G314" s="727">
        <v>10502</v>
      </c>
      <c r="H314" s="727">
        <v>0.12889052528227785</v>
      </c>
      <c r="I314" s="727">
        <v>5251</v>
      </c>
      <c r="J314" s="727">
        <v>15</v>
      </c>
      <c r="K314" s="727">
        <v>81480</v>
      </c>
      <c r="L314" s="727">
        <v>1</v>
      </c>
      <c r="M314" s="727">
        <v>5432</v>
      </c>
      <c r="N314" s="727">
        <v>3</v>
      </c>
      <c r="O314" s="727">
        <v>16305</v>
      </c>
      <c r="P314" s="740">
        <v>0.20011045655375553</v>
      </c>
      <c r="Q314" s="728">
        <v>5435</v>
      </c>
    </row>
    <row r="315" spans="1:17" ht="14.4" customHeight="1" x14ac:dyDescent="0.3">
      <c r="A315" s="723" t="s">
        <v>561</v>
      </c>
      <c r="B315" s="724" t="s">
        <v>5030</v>
      </c>
      <c r="C315" s="724" t="s">
        <v>4886</v>
      </c>
      <c r="D315" s="724" t="s">
        <v>5503</v>
      </c>
      <c r="E315" s="724" t="s">
        <v>5504</v>
      </c>
      <c r="F315" s="727"/>
      <c r="G315" s="727"/>
      <c r="H315" s="727"/>
      <c r="I315" s="727"/>
      <c r="J315" s="727"/>
      <c r="K315" s="727"/>
      <c r="L315" s="727"/>
      <c r="M315" s="727"/>
      <c r="N315" s="727">
        <v>1</v>
      </c>
      <c r="O315" s="727">
        <v>0</v>
      </c>
      <c r="P315" s="740"/>
      <c r="Q315" s="728">
        <v>0</v>
      </c>
    </row>
    <row r="316" spans="1:17" ht="14.4" customHeight="1" x14ac:dyDescent="0.3">
      <c r="A316" s="723" t="s">
        <v>561</v>
      </c>
      <c r="B316" s="724" t="s">
        <v>5030</v>
      </c>
      <c r="C316" s="724" t="s">
        <v>4886</v>
      </c>
      <c r="D316" s="724" t="s">
        <v>5505</v>
      </c>
      <c r="E316" s="724" t="s">
        <v>5506</v>
      </c>
      <c r="F316" s="727">
        <v>7</v>
      </c>
      <c r="G316" s="727">
        <v>19817</v>
      </c>
      <c r="H316" s="727">
        <v>1.3264390896921017</v>
      </c>
      <c r="I316" s="727">
        <v>2831</v>
      </c>
      <c r="J316" s="727">
        <v>5</v>
      </c>
      <c r="K316" s="727">
        <v>14940</v>
      </c>
      <c r="L316" s="727">
        <v>1</v>
      </c>
      <c r="M316" s="727">
        <v>2988</v>
      </c>
      <c r="N316" s="727">
        <v>6</v>
      </c>
      <c r="O316" s="727">
        <v>17940</v>
      </c>
      <c r="P316" s="740">
        <v>1.2008032128514057</v>
      </c>
      <c r="Q316" s="728">
        <v>2990</v>
      </c>
    </row>
    <row r="317" spans="1:17" ht="14.4" customHeight="1" x14ac:dyDescent="0.3">
      <c r="A317" s="723" t="s">
        <v>561</v>
      </c>
      <c r="B317" s="724" t="s">
        <v>5030</v>
      </c>
      <c r="C317" s="724" t="s">
        <v>4886</v>
      </c>
      <c r="D317" s="724" t="s">
        <v>5507</v>
      </c>
      <c r="E317" s="724" t="s">
        <v>5508</v>
      </c>
      <c r="F317" s="727">
        <v>57</v>
      </c>
      <c r="G317" s="727">
        <v>17613</v>
      </c>
      <c r="H317" s="727">
        <v>0.53822882288228824</v>
      </c>
      <c r="I317" s="727">
        <v>309</v>
      </c>
      <c r="J317" s="727">
        <v>101</v>
      </c>
      <c r="K317" s="727">
        <v>32724</v>
      </c>
      <c r="L317" s="727">
        <v>1</v>
      </c>
      <c r="M317" s="727">
        <v>324</v>
      </c>
      <c r="N317" s="727">
        <v>59</v>
      </c>
      <c r="O317" s="727">
        <v>19116</v>
      </c>
      <c r="P317" s="740">
        <v>0.58415841584158412</v>
      </c>
      <c r="Q317" s="728">
        <v>324</v>
      </c>
    </row>
    <row r="318" spans="1:17" ht="14.4" customHeight="1" x14ac:dyDescent="0.3">
      <c r="A318" s="723" t="s">
        <v>561</v>
      </c>
      <c r="B318" s="724" t="s">
        <v>5030</v>
      </c>
      <c r="C318" s="724" t="s">
        <v>4886</v>
      </c>
      <c r="D318" s="724" t="s">
        <v>5509</v>
      </c>
      <c r="E318" s="724" t="s">
        <v>5510</v>
      </c>
      <c r="F318" s="727">
        <v>46</v>
      </c>
      <c r="G318" s="727">
        <v>162288</v>
      </c>
      <c r="H318" s="727">
        <v>0.87492924032411978</v>
      </c>
      <c r="I318" s="727">
        <v>3528</v>
      </c>
      <c r="J318" s="727">
        <v>51</v>
      </c>
      <c r="K318" s="727">
        <v>185487</v>
      </c>
      <c r="L318" s="727">
        <v>1</v>
      </c>
      <c r="M318" s="727">
        <v>3637</v>
      </c>
      <c r="N318" s="727">
        <v>37</v>
      </c>
      <c r="O318" s="727">
        <v>134606</v>
      </c>
      <c r="P318" s="740">
        <v>0.72568967097424619</v>
      </c>
      <c r="Q318" s="728">
        <v>3638</v>
      </c>
    </row>
    <row r="319" spans="1:17" ht="14.4" customHeight="1" x14ac:dyDescent="0.3">
      <c r="A319" s="723" t="s">
        <v>561</v>
      </c>
      <c r="B319" s="724" t="s">
        <v>5030</v>
      </c>
      <c r="C319" s="724" t="s">
        <v>4886</v>
      </c>
      <c r="D319" s="724" t="s">
        <v>5511</v>
      </c>
      <c r="E319" s="724" t="s">
        <v>5512</v>
      </c>
      <c r="F319" s="727">
        <v>51</v>
      </c>
      <c r="G319" s="727">
        <v>125715</v>
      </c>
      <c r="H319" s="727">
        <v>1.0323462751281041</v>
      </c>
      <c r="I319" s="727">
        <v>2465</v>
      </c>
      <c r="J319" s="727">
        <v>48</v>
      </c>
      <c r="K319" s="727">
        <v>121776</v>
      </c>
      <c r="L319" s="727">
        <v>1</v>
      </c>
      <c r="M319" s="727">
        <v>2537</v>
      </c>
      <c r="N319" s="727">
        <v>32</v>
      </c>
      <c r="O319" s="727">
        <v>81216</v>
      </c>
      <c r="P319" s="740">
        <v>0.66692944422546319</v>
      </c>
      <c r="Q319" s="728">
        <v>2538</v>
      </c>
    </row>
    <row r="320" spans="1:17" ht="14.4" customHeight="1" x14ac:dyDescent="0.3">
      <c r="A320" s="723" t="s">
        <v>561</v>
      </c>
      <c r="B320" s="724" t="s">
        <v>5030</v>
      </c>
      <c r="C320" s="724" t="s">
        <v>4886</v>
      </c>
      <c r="D320" s="724" t="s">
        <v>5513</v>
      </c>
      <c r="E320" s="724" t="s">
        <v>5514</v>
      </c>
      <c r="F320" s="727"/>
      <c r="G320" s="727"/>
      <c r="H320" s="727"/>
      <c r="I320" s="727"/>
      <c r="J320" s="727">
        <v>3</v>
      </c>
      <c r="K320" s="727">
        <v>25296</v>
      </c>
      <c r="L320" s="727">
        <v>1</v>
      </c>
      <c r="M320" s="727">
        <v>8432</v>
      </c>
      <c r="N320" s="727">
        <v>3</v>
      </c>
      <c r="O320" s="727">
        <v>25317</v>
      </c>
      <c r="P320" s="740">
        <v>1.0008301707779885</v>
      </c>
      <c r="Q320" s="728">
        <v>8439</v>
      </c>
    </row>
    <row r="321" spans="1:17" ht="14.4" customHeight="1" x14ac:dyDescent="0.3">
      <c r="A321" s="723" t="s">
        <v>561</v>
      </c>
      <c r="B321" s="724" t="s">
        <v>5030</v>
      </c>
      <c r="C321" s="724" t="s">
        <v>4886</v>
      </c>
      <c r="D321" s="724" t="s">
        <v>5515</v>
      </c>
      <c r="E321" s="724" t="s">
        <v>5516</v>
      </c>
      <c r="F321" s="727">
        <v>11</v>
      </c>
      <c r="G321" s="727">
        <v>99572</v>
      </c>
      <c r="H321" s="727">
        <v>0.8885914185764261</v>
      </c>
      <c r="I321" s="727">
        <v>9052</v>
      </c>
      <c r="J321" s="727">
        <v>12</v>
      </c>
      <c r="K321" s="727">
        <v>112056</v>
      </c>
      <c r="L321" s="727">
        <v>1</v>
      </c>
      <c r="M321" s="727">
        <v>9338</v>
      </c>
      <c r="N321" s="727">
        <v>12</v>
      </c>
      <c r="O321" s="727">
        <v>112116</v>
      </c>
      <c r="P321" s="740">
        <v>1.000535446562433</v>
      </c>
      <c r="Q321" s="728">
        <v>9343</v>
      </c>
    </row>
    <row r="322" spans="1:17" ht="14.4" customHeight="1" x14ac:dyDescent="0.3">
      <c r="A322" s="723" t="s">
        <v>561</v>
      </c>
      <c r="B322" s="724" t="s">
        <v>5030</v>
      </c>
      <c r="C322" s="724" t="s">
        <v>4886</v>
      </c>
      <c r="D322" s="724" t="s">
        <v>5517</v>
      </c>
      <c r="E322" s="724" t="s">
        <v>5518</v>
      </c>
      <c r="F322" s="727">
        <v>8</v>
      </c>
      <c r="G322" s="727">
        <v>36456</v>
      </c>
      <c r="H322" s="727">
        <v>0.48831975996570937</v>
      </c>
      <c r="I322" s="727">
        <v>4557</v>
      </c>
      <c r="J322" s="727">
        <v>16</v>
      </c>
      <c r="K322" s="727">
        <v>74656</v>
      </c>
      <c r="L322" s="727">
        <v>1</v>
      </c>
      <c r="M322" s="727">
        <v>4666</v>
      </c>
      <c r="N322" s="727">
        <v>10</v>
      </c>
      <c r="O322" s="727">
        <v>46670</v>
      </c>
      <c r="P322" s="740">
        <v>0.6251339477068153</v>
      </c>
      <c r="Q322" s="728">
        <v>4667</v>
      </c>
    </row>
    <row r="323" spans="1:17" ht="14.4" customHeight="1" x14ac:dyDescent="0.3">
      <c r="A323" s="723" t="s">
        <v>561</v>
      </c>
      <c r="B323" s="724" t="s">
        <v>5030</v>
      </c>
      <c r="C323" s="724" t="s">
        <v>4886</v>
      </c>
      <c r="D323" s="724" t="s">
        <v>5519</v>
      </c>
      <c r="E323" s="724" t="s">
        <v>5520</v>
      </c>
      <c r="F323" s="727">
        <v>2</v>
      </c>
      <c r="G323" s="727">
        <v>3820</v>
      </c>
      <c r="H323" s="727"/>
      <c r="I323" s="727">
        <v>1910</v>
      </c>
      <c r="J323" s="727"/>
      <c r="K323" s="727"/>
      <c r="L323" s="727"/>
      <c r="M323" s="727"/>
      <c r="N323" s="727">
        <v>15</v>
      </c>
      <c r="O323" s="727">
        <v>29730</v>
      </c>
      <c r="P323" s="740"/>
      <c r="Q323" s="728">
        <v>1982</v>
      </c>
    </row>
    <row r="324" spans="1:17" ht="14.4" customHeight="1" x14ac:dyDescent="0.3">
      <c r="A324" s="723" t="s">
        <v>561</v>
      </c>
      <c r="B324" s="724" t="s">
        <v>5030</v>
      </c>
      <c r="C324" s="724" t="s">
        <v>4886</v>
      </c>
      <c r="D324" s="724" t="s">
        <v>5521</v>
      </c>
      <c r="E324" s="724" t="s">
        <v>5522</v>
      </c>
      <c r="F324" s="727">
        <v>2</v>
      </c>
      <c r="G324" s="727">
        <v>262</v>
      </c>
      <c r="H324" s="727">
        <v>0.38814814814814813</v>
      </c>
      <c r="I324" s="727">
        <v>131</v>
      </c>
      <c r="J324" s="727">
        <v>5</v>
      </c>
      <c r="K324" s="727">
        <v>675</v>
      </c>
      <c r="L324" s="727">
        <v>1</v>
      </c>
      <c r="M324" s="727">
        <v>135</v>
      </c>
      <c r="N324" s="727">
        <v>2</v>
      </c>
      <c r="O324" s="727">
        <v>270</v>
      </c>
      <c r="P324" s="740">
        <v>0.4</v>
      </c>
      <c r="Q324" s="728">
        <v>135</v>
      </c>
    </row>
    <row r="325" spans="1:17" ht="14.4" customHeight="1" x14ac:dyDescent="0.3">
      <c r="A325" s="723" t="s">
        <v>561</v>
      </c>
      <c r="B325" s="724" t="s">
        <v>5030</v>
      </c>
      <c r="C325" s="724" t="s">
        <v>4886</v>
      </c>
      <c r="D325" s="724" t="s">
        <v>5523</v>
      </c>
      <c r="E325" s="724" t="s">
        <v>5524</v>
      </c>
      <c r="F325" s="727">
        <v>3</v>
      </c>
      <c r="G325" s="727">
        <v>24930</v>
      </c>
      <c r="H325" s="727">
        <v>0.96616672479944188</v>
      </c>
      <c r="I325" s="727">
        <v>8310</v>
      </c>
      <c r="J325" s="727">
        <v>3</v>
      </c>
      <c r="K325" s="727">
        <v>25803</v>
      </c>
      <c r="L325" s="727">
        <v>1</v>
      </c>
      <c r="M325" s="727">
        <v>8601</v>
      </c>
      <c r="N325" s="727">
        <v>7</v>
      </c>
      <c r="O325" s="727">
        <v>60263</v>
      </c>
      <c r="P325" s="740">
        <v>2.3355036236096578</v>
      </c>
      <c r="Q325" s="728">
        <v>8609</v>
      </c>
    </row>
    <row r="326" spans="1:17" ht="14.4" customHeight="1" x14ac:dyDescent="0.3">
      <c r="A326" s="723" t="s">
        <v>561</v>
      </c>
      <c r="B326" s="724" t="s">
        <v>5030</v>
      </c>
      <c r="C326" s="724" t="s">
        <v>4886</v>
      </c>
      <c r="D326" s="724" t="s">
        <v>5525</v>
      </c>
      <c r="E326" s="724" t="s">
        <v>5526</v>
      </c>
      <c r="F326" s="727">
        <v>6</v>
      </c>
      <c r="G326" s="727">
        <v>71748</v>
      </c>
      <c r="H326" s="727">
        <v>1.4424607961399276</v>
      </c>
      <c r="I326" s="727">
        <v>11958</v>
      </c>
      <c r="J326" s="727">
        <v>4</v>
      </c>
      <c r="K326" s="727">
        <v>49740</v>
      </c>
      <c r="L326" s="727">
        <v>1</v>
      </c>
      <c r="M326" s="727">
        <v>12435</v>
      </c>
      <c r="N326" s="727">
        <v>3</v>
      </c>
      <c r="O326" s="727">
        <v>37332</v>
      </c>
      <c r="P326" s="740">
        <v>0.75054282267792516</v>
      </c>
      <c r="Q326" s="728">
        <v>12444</v>
      </c>
    </row>
    <row r="327" spans="1:17" ht="14.4" customHeight="1" x14ac:dyDescent="0.3">
      <c r="A327" s="723" t="s">
        <v>561</v>
      </c>
      <c r="B327" s="724" t="s">
        <v>5030</v>
      </c>
      <c r="C327" s="724" t="s">
        <v>4886</v>
      </c>
      <c r="D327" s="724" t="s">
        <v>5527</v>
      </c>
      <c r="E327" s="724" t="s">
        <v>5528</v>
      </c>
      <c r="F327" s="727">
        <v>11</v>
      </c>
      <c r="G327" s="727">
        <v>25861</v>
      </c>
      <c r="H327" s="727">
        <v>1.7788554133993673</v>
      </c>
      <c r="I327" s="727">
        <v>2351</v>
      </c>
      <c r="J327" s="727">
        <v>6</v>
      </c>
      <c r="K327" s="727">
        <v>14538</v>
      </c>
      <c r="L327" s="727">
        <v>1</v>
      </c>
      <c r="M327" s="727">
        <v>2423</v>
      </c>
      <c r="N327" s="727">
        <v>11</v>
      </c>
      <c r="O327" s="727">
        <v>26664</v>
      </c>
      <c r="P327" s="740">
        <v>1.8340899711101939</v>
      </c>
      <c r="Q327" s="728">
        <v>2424</v>
      </c>
    </row>
    <row r="328" spans="1:17" ht="14.4" customHeight="1" x14ac:dyDescent="0.3">
      <c r="A328" s="723" t="s">
        <v>561</v>
      </c>
      <c r="B328" s="724" t="s">
        <v>5030</v>
      </c>
      <c r="C328" s="724" t="s">
        <v>4886</v>
      </c>
      <c r="D328" s="724" t="s">
        <v>5529</v>
      </c>
      <c r="E328" s="724" t="s">
        <v>5530</v>
      </c>
      <c r="F328" s="727">
        <v>2</v>
      </c>
      <c r="G328" s="727">
        <v>32076</v>
      </c>
      <c r="H328" s="727">
        <v>1.9090584454231638</v>
      </c>
      <c r="I328" s="727">
        <v>16038</v>
      </c>
      <c r="J328" s="727">
        <v>1</v>
      </c>
      <c r="K328" s="727">
        <v>16802</v>
      </c>
      <c r="L328" s="727">
        <v>1</v>
      </c>
      <c r="M328" s="727">
        <v>16802</v>
      </c>
      <c r="N328" s="727">
        <v>2</v>
      </c>
      <c r="O328" s="727">
        <v>33632</v>
      </c>
      <c r="P328" s="740">
        <v>2.0016664682775862</v>
      </c>
      <c r="Q328" s="728">
        <v>16816</v>
      </c>
    </row>
    <row r="329" spans="1:17" ht="14.4" customHeight="1" x14ac:dyDescent="0.3">
      <c r="A329" s="723" t="s">
        <v>561</v>
      </c>
      <c r="B329" s="724" t="s">
        <v>5030</v>
      </c>
      <c r="C329" s="724" t="s">
        <v>4886</v>
      </c>
      <c r="D329" s="724" t="s">
        <v>5531</v>
      </c>
      <c r="E329" s="724" t="s">
        <v>5532</v>
      </c>
      <c r="F329" s="727">
        <v>13</v>
      </c>
      <c r="G329" s="727">
        <v>66781</v>
      </c>
      <c r="H329" s="727">
        <v>2.1071879338634356</v>
      </c>
      <c r="I329" s="727">
        <v>5137</v>
      </c>
      <c r="J329" s="727">
        <v>6</v>
      </c>
      <c r="K329" s="727">
        <v>31692</v>
      </c>
      <c r="L329" s="727">
        <v>1</v>
      </c>
      <c r="M329" s="727">
        <v>5282</v>
      </c>
      <c r="N329" s="727">
        <v>11</v>
      </c>
      <c r="O329" s="727">
        <v>58124</v>
      </c>
      <c r="P329" s="740">
        <v>1.8340275148302412</v>
      </c>
      <c r="Q329" s="728">
        <v>5284</v>
      </c>
    </row>
    <row r="330" spans="1:17" ht="14.4" customHeight="1" x14ac:dyDescent="0.3">
      <c r="A330" s="723" t="s">
        <v>561</v>
      </c>
      <c r="B330" s="724" t="s">
        <v>5030</v>
      </c>
      <c r="C330" s="724" t="s">
        <v>4886</v>
      </c>
      <c r="D330" s="724" t="s">
        <v>5533</v>
      </c>
      <c r="E330" s="724" t="s">
        <v>5534</v>
      </c>
      <c r="F330" s="727">
        <v>2</v>
      </c>
      <c r="G330" s="727">
        <v>16706</v>
      </c>
      <c r="H330" s="727">
        <v>0.63758491718189447</v>
      </c>
      <c r="I330" s="727">
        <v>8353</v>
      </c>
      <c r="J330" s="727">
        <v>3</v>
      </c>
      <c r="K330" s="727">
        <v>26202</v>
      </c>
      <c r="L330" s="727">
        <v>1</v>
      </c>
      <c r="M330" s="727">
        <v>8734</v>
      </c>
      <c r="N330" s="727"/>
      <c r="O330" s="727"/>
      <c r="P330" s="740"/>
      <c r="Q330" s="728"/>
    </row>
    <row r="331" spans="1:17" ht="14.4" customHeight="1" x14ac:dyDescent="0.3">
      <c r="A331" s="723" t="s">
        <v>561</v>
      </c>
      <c r="B331" s="724" t="s">
        <v>5030</v>
      </c>
      <c r="C331" s="724" t="s">
        <v>4886</v>
      </c>
      <c r="D331" s="724" t="s">
        <v>5535</v>
      </c>
      <c r="E331" s="724" t="s">
        <v>5536</v>
      </c>
      <c r="F331" s="727"/>
      <c r="G331" s="727"/>
      <c r="H331" s="727"/>
      <c r="I331" s="727"/>
      <c r="J331" s="727"/>
      <c r="K331" s="727"/>
      <c r="L331" s="727"/>
      <c r="M331" s="727"/>
      <c r="N331" s="727">
        <v>3</v>
      </c>
      <c r="O331" s="727">
        <v>23979</v>
      </c>
      <c r="P331" s="740"/>
      <c r="Q331" s="728">
        <v>7993</v>
      </c>
    </row>
    <row r="332" spans="1:17" ht="14.4" customHeight="1" x14ac:dyDescent="0.3">
      <c r="A332" s="723" t="s">
        <v>561</v>
      </c>
      <c r="B332" s="724" t="s">
        <v>5030</v>
      </c>
      <c r="C332" s="724" t="s">
        <v>4886</v>
      </c>
      <c r="D332" s="724" t="s">
        <v>5537</v>
      </c>
      <c r="E332" s="724" t="s">
        <v>5538</v>
      </c>
      <c r="F332" s="727">
        <v>3</v>
      </c>
      <c r="G332" s="727">
        <v>0</v>
      </c>
      <c r="H332" s="727"/>
      <c r="I332" s="727">
        <v>0</v>
      </c>
      <c r="J332" s="727">
        <v>2</v>
      </c>
      <c r="K332" s="727">
        <v>0</v>
      </c>
      <c r="L332" s="727"/>
      <c r="M332" s="727">
        <v>0</v>
      </c>
      <c r="N332" s="727"/>
      <c r="O332" s="727"/>
      <c r="P332" s="740"/>
      <c r="Q332" s="728"/>
    </row>
    <row r="333" spans="1:17" ht="14.4" customHeight="1" x14ac:dyDescent="0.3">
      <c r="A333" s="723" t="s">
        <v>561</v>
      </c>
      <c r="B333" s="724" t="s">
        <v>5030</v>
      </c>
      <c r="C333" s="724" t="s">
        <v>4886</v>
      </c>
      <c r="D333" s="724" t="s">
        <v>5539</v>
      </c>
      <c r="E333" s="724" t="s">
        <v>5540</v>
      </c>
      <c r="F333" s="727">
        <v>81</v>
      </c>
      <c r="G333" s="727">
        <v>18549</v>
      </c>
      <c r="H333" s="727">
        <v>1.4094984802431612</v>
      </c>
      <c r="I333" s="727">
        <v>229</v>
      </c>
      <c r="J333" s="727">
        <v>56</v>
      </c>
      <c r="K333" s="727">
        <v>13160</v>
      </c>
      <c r="L333" s="727">
        <v>1</v>
      </c>
      <c r="M333" s="727">
        <v>235</v>
      </c>
      <c r="N333" s="727">
        <v>43</v>
      </c>
      <c r="O333" s="727">
        <v>10105</v>
      </c>
      <c r="P333" s="740">
        <v>0.7678571428571429</v>
      </c>
      <c r="Q333" s="728">
        <v>235</v>
      </c>
    </row>
    <row r="334" spans="1:17" ht="14.4" customHeight="1" x14ac:dyDescent="0.3">
      <c r="A334" s="723" t="s">
        <v>561</v>
      </c>
      <c r="B334" s="724" t="s">
        <v>5030</v>
      </c>
      <c r="C334" s="724" t="s">
        <v>4886</v>
      </c>
      <c r="D334" s="724" t="s">
        <v>5541</v>
      </c>
      <c r="E334" s="724" t="s">
        <v>5542</v>
      </c>
      <c r="F334" s="727">
        <v>1</v>
      </c>
      <c r="G334" s="727">
        <v>8875</v>
      </c>
      <c r="H334" s="727">
        <v>0.31961250360126764</v>
      </c>
      <c r="I334" s="727">
        <v>8875</v>
      </c>
      <c r="J334" s="727">
        <v>3</v>
      </c>
      <c r="K334" s="727">
        <v>27768</v>
      </c>
      <c r="L334" s="727">
        <v>1</v>
      </c>
      <c r="M334" s="727">
        <v>9256</v>
      </c>
      <c r="N334" s="727">
        <v>1</v>
      </c>
      <c r="O334" s="727">
        <v>9264</v>
      </c>
      <c r="P334" s="740">
        <v>0.33362143474503025</v>
      </c>
      <c r="Q334" s="728">
        <v>9264</v>
      </c>
    </row>
    <row r="335" spans="1:17" ht="14.4" customHeight="1" x14ac:dyDescent="0.3">
      <c r="A335" s="723" t="s">
        <v>561</v>
      </c>
      <c r="B335" s="724" t="s">
        <v>5030</v>
      </c>
      <c r="C335" s="724" t="s">
        <v>4886</v>
      </c>
      <c r="D335" s="724" t="s">
        <v>5543</v>
      </c>
      <c r="E335" s="724" t="s">
        <v>5544</v>
      </c>
      <c r="F335" s="727"/>
      <c r="G335" s="727"/>
      <c r="H335" s="727"/>
      <c r="I335" s="727"/>
      <c r="J335" s="727">
        <v>2</v>
      </c>
      <c r="K335" s="727">
        <v>8228</v>
      </c>
      <c r="L335" s="727">
        <v>1</v>
      </c>
      <c r="M335" s="727">
        <v>4114</v>
      </c>
      <c r="N335" s="727"/>
      <c r="O335" s="727"/>
      <c r="P335" s="740"/>
      <c r="Q335" s="728"/>
    </row>
    <row r="336" spans="1:17" ht="14.4" customHeight="1" x14ac:dyDescent="0.3">
      <c r="A336" s="723" t="s">
        <v>561</v>
      </c>
      <c r="B336" s="724" t="s">
        <v>5030</v>
      </c>
      <c r="C336" s="724" t="s">
        <v>4886</v>
      </c>
      <c r="D336" s="724" t="s">
        <v>5545</v>
      </c>
      <c r="E336" s="724" t="s">
        <v>5546</v>
      </c>
      <c r="F336" s="727">
        <v>1</v>
      </c>
      <c r="G336" s="727">
        <v>1316</v>
      </c>
      <c r="H336" s="727">
        <v>0.94881038211968272</v>
      </c>
      <c r="I336" s="727">
        <v>1316</v>
      </c>
      <c r="J336" s="727">
        <v>1</v>
      </c>
      <c r="K336" s="727">
        <v>1387</v>
      </c>
      <c r="L336" s="727">
        <v>1</v>
      </c>
      <c r="M336" s="727">
        <v>1387</v>
      </c>
      <c r="N336" s="727">
        <v>7</v>
      </c>
      <c r="O336" s="727">
        <v>9716</v>
      </c>
      <c r="P336" s="740">
        <v>7.0050468637346794</v>
      </c>
      <c r="Q336" s="728">
        <v>1388</v>
      </c>
    </row>
    <row r="337" spans="1:17" ht="14.4" customHeight="1" x14ac:dyDescent="0.3">
      <c r="A337" s="723" t="s">
        <v>561</v>
      </c>
      <c r="B337" s="724" t="s">
        <v>5030</v>
      </c>
      <c r="C337" s="724" t="s">
        <v>4886</v>
      </c>
      <c r="D337" s="724" t="s">
        <v>5547</v>
      </c>
      <c r="E337" s="724" t="s">
        <v>5548</v>
      </c>
      <c r="F337" s="727">
        <v>1</v>
      </c>
      <c r="G337" s="727">
        <v>11571</v>
      </c>
      <c r="H337" s="727">
        <v>0.48020418326693226</v>
      </c>
      <c r="I337" s="727">
        <v>11571</v>
      </c>
      <c r="J337" s="727">
        <v>2</v>
      </c>
      <c r="K337" s="727">
        <v>24096</v>
      </c>
      <c r="L337" s="727">
        <v>1</v>
      </c>
      <c r="M337" s="727">
        <v>12048</v>
      </c>
      <c r="N337" s="727">
        <v>1</v>
      </c>
      <c r="O337" s="727">
        <v>12057</v>
      </c>
      <c r="P337" s="740">
        <v>0.50037350597609564</v>
      </c>
      <c r="Q337" s="728">
        <v>12057</v>
      </c>
    </row>
    <row r="338" spans="1:17" ht="14.4" customHeight="1" x14ac:dyDescent="0.3">
      <c r="A338" s="723" t="s">
        <v>561</v>
      </c>
      <c r="B338" s="724" t="s">
        <v>5030</v>
      </c>
      <c r="C338" s="724" t="s">
        <v>4886</v>
      </c>
      <c r="D338" s="724" t="s">
        <v>5549</v>
      </c>
      <c r="E338" s="724" t="s">
        <v>5550</v>
      </c>
      <c r="F338" s="727">
        <v>3</v>
      </c>
      <c r="G338" s="727">
        <v>4704</v>
      </c>
      <c r="H338" s="727">
        <v>2.8682926829268292</v>
      </c>
      <c r="I338" s="727">
        <v>1568</v>
      </c>
      <c r="J338" s="727">
        <v>1</v>
      </c>
      <c r="K338" s="727">
        <v>1640</v>
      </c>
      <c r="L338" s="727">
        <v>1</v>
      </c>
      <c r="M338" s="727">
        <v>1640</v>
      </c>
      <c r="N338" s="727">
        <v>2</v>
      </c>
      <c r="O338" s="727">
        <v>3282</v>
      </c>
      <c r="P338" s="740">
        <v>2.0012195121951217</v>
      </c>
      <c r="Q338" s="728">
        <v>1641</v>
      </c>
    </row>
    <row r="339" spans="1:17" ht="14.4" customHeight="1" x14ac:dyDescent="0.3">
      <c r="A339" s="723" t="s">
        <v>561</v>
      </c>
      <c r="B339" s="724" t="s">
        <v>5030</v>
      </c>
      <c r="C339" s="724" t="s">
        <v>4886</v>
      </c>
      <c r="D339" s="724" t="s">
        <v>5551</v>
      </c>
      <c r="E339" s="724" t="s">
        <v>5552</v>
      </c>
      <c r="F339" s="727">
        <v>7</v>
      </c>
      <c r="G339" s="727">
        <v>0</v>
      </c>
      <c r="H339" s="727"/>
      <c r="I339" s="727">
        <v>0</v>
      </c>
      <c r="J339" s="727">
        <v>3</v>
      </c>
      <c r="K339" s="727">
        <v>0</v>
      </c>
      <c r="L339" s="727"/>
      <c r="M339" s="727">
        <v>0</v>
      </c>
      <c r="N339" s="727">
        <v>4</v>
      </c>
      <c r="O339" s="727">
        <v>0</v>
      </c>
      <c r="P339" s="740"/>
      <c r="Q339" s="728">
        <v>0</v>
      </c>
    </row>
    <row r="340" spans="1:17" ht="14.4" customHeight="1" x14ac:dyDescent="0.3">
      <c r="A340" s="723" t="s">
        <v>561</v>
      </c>
      <c r="B340" s="724" t="s">
        <v>5030</v>
      </c>
      <c r="C340" s="724" t="s">
        <v>4886</v>
      </c>
      <c r="D340" s="724" t="s">
        <v>5553</v>
      </c>
      <c r="E340" s="724" t="s">
        <v>5554</v>
      </c>
      <c r="F340" s="727">
        <v>1</v>
      </c>
      <c r="G340" s="727">
        <v>1811</v>
      </c>
      <c r="H340" s="727"/>
      <c r="I340" s="727">
        <v>1811</v>
      </c>
      <c r="J340" s="727"/>
      <c r="K340" s="727"/>
      <c r="L340" s="727"/>
      <c r="M340" s="727"/>
      <c r="N340" s="727"/>
      <c r="O340" s="727"/>
      <c r="P340" s="740"/>
      <c r="Q340" s="728"/>
    </row>
    <row r="341" spans="1:17" ht="14.4" customHeight="1" x14ac:dyDescent="0.3">
      <c r="A341" s="723" t="s">
        <v>561</v>
      </c>
      <c r="B341" s="724" t="s">
        <v>5030</v>
      </c>
      <c r="C341" s="724" t="s">
        <v>4886</v>
      </c>
      <c r="D341" s="724" t="s">
        <v>5555</v>
      </c>
      <c r="E341" s="724" t="s">
        <v>5556</v>
      </c>
      <c r="F341" s="727">
        <v>1</v>
      </c>
      <c r="G341" s="727">
        <v>3432</v>
      </c>
      <c r="H341" s="727">
        <v>1</v>
      </c>
      <c r="I341" s="727">
        <v>3432</v>
      </c>
      <c r="J341" s="727">
        <v>1</v>
      </c>
      <c r="K341" s="727">
        <v>3432</v>
      </c>
      <c r="L341" s="727">
        <v>1</v>
      </c>
      <c r="M341" s="727">
        <v>3432</v>
      </c>
      <c r="N341" s="727"/>
      <c r="O341" s="727"/>
      <c r="P341" s="740"/>
      <c r="Q341" s="728"/>
    </row>
    <row r="342" spans="1:17" ht="14.4" customHeight="1" x14ac:dyDescent="0.3">
      <c r="A342" s="723" t="s">
        <v>561</v>
      </c>
      <c r="B342" s="724" t="s">
        <v>5030</v>
      </c>
      <c r="C342" s="724" t="s">
        <v>4886</v>
      </c>
      <c r="D342" s="724" t="s">
        <v>5557</v>
      </c>
      <c r="E342" s="724" t="s">
        <v>5558</v>
      </c>
      <c r="F342" s="727"/>
      <c r="G342" s="727"/>
      <c r="H342" s="727"/>
      <c r="I342" s="727"/>
      <c r="J342" s="727"/>
      <c r="K342" s="727"/>
      <c r="L342" s="727"/>
      <c r="M342" s="727"/>
      <c r="N342" s="727">
        <v>2</v>
      </c>
      <c r="O342" s="727">
        <v>16900</v>
      </c>
      <c r="P342" s="740"/>
      <c r="Q342" s="728">
        <v>8450</v>
      </c>
    </row>
    <row r="343" spans="1:17" ht="14.4" customHeight="1" x14ac:dyDescent="0.3">
      <c r="A343" s="723" t="s">
        <v>561</v>
      </c>
      <c r="B343" s="724" t="s">
        <v>5030</v>
      </c>
      <c r="C343" s="724" t="s">
        <v>4886</v>
      </c>
      <c r="D343" s="724" t="s">
        <v>5559</v>
      </c>
      <c r="E343" s="724" t="s">
        <v>5560</v>
      </c>
      <c r="F343" s="727"/>
      <c r="G343" s="727"/>
      <c r="H343" s="727"/>
      <c r="I343" s="727"/>
      <c r="J343" s="727"/>
      <c r="K343" s="727"/>
      <c r="L343" s="727"/>
      <c r="M343" s="727"/>
      <c r="N343" s="727">
        <v>1</v>
      </c>
      <c r="O343" s="727">
        <v>6284</v>
      </c>
      <c r="P343" s="740"/>
      <c r="Q343" s="728">
        <v>6284</v>
      </c>
    </row>
    <row r="344" spans="1:17" ht="14.4" customHeight="1" x14ac:dyDescent="0.3">
      <c r="A344" s="723" t="s">
        <v>561</v>
      </c>
      <c r="B344" s="724" t="s">
        <v>5030</v>
      </c>
      <c r="C344" s="724" t="s">
        <v>4886</v>
      </c>
      <c r="D344" s="724" t="s">
        <v>5561</v>
      </c>
      <c r="E344" s="724" t="s">
        <v>5562</v>
      </c>
      <c r="F344" s="727"/>
      <c r="G344" s="727"/>
      <c r="H344" s="727"/>
      <c r="I344" s="727"/>
      <c r="J344" s="727"/>
      <c r="K344" s="727"/>
      <c r="L344" s="727"/>
      <c r="M344" s="727"/>
      <c r="N344" s="727">
        <v>1</v>
      </c>
      <c r="O344" s="727">
        <v>0</v>
      </c>
      <c r="P344" s="740"/>
      <c r="Q344" s="728">
        <v>0</v>
      </c>
    </row>
    <row r="345" spans="1:17" ht="14.4" customHeight="1" x14ac:dyDescent="0.3">
      <c r="A345" s="723" t="s">
        <v>561</v>
      </c>
      <c r="B345" s="724" t="s">
        <v>5030</v>
      </c>
      <c r="C345" s="724" t="s">
        <v>4886</v>
      </c>
      <c r="D345" s="724" t="s">
        <v>5563</v>
      </c>
      <c r="E345" s="724" t="s">
        <v>5564</v>
      </c>
      <c r="F345" s="727">
        <v>1</v>
      </c>
      <c r="G345" s="727">
        <v>8427</v>
      </c>
      <c r="H345" s="727">
        <v>0.98125291103865864</v>
      </c>
      <c r="I345" s="727">
        <v>8427</v>
      </c>
      <c r="J345" s="727">
        <v>1</v>
      </c>
      <c r="K345" s="727">
        <v>8588</v>
      </c>
      <c r="L345" s="727">
        <v>1</v>
      </c>
      <c r="M345" s="727">
        <v>8588</v>
      </c>
      <c r="N345" s="727">
        <v>1</v>
      </c>
      <c r="O345" s="727">
        <v>8593</v>
      </c>
      <c r="P345" s="740">
        <v>1.0005822077317186</v>
      </c>
      <c r="Q345" s="728">
        <v>8593</v>
      </c>
    </row>
    <row r="346" spans="1:17" ht="14.4" customHeight="1" x14ac:dyDescent="0.3">
      <c r="A346" s="723" t="s">
        <v>561</v>
      </c>
      <c r="B346" s="724" t="s">
        <v>5030</v>
      </c>
      <c r="C346" s="724" t="s">
        <v>4886</v>
      </c>
      <c r="D346" s="724" t="s">
        <v>5565</v>
      </c>
      <c r="E346" s="724" t="s">
        <v>5566</v>
      </c>
      <c r="F346" s="727">
        <v>2</v>
      </c>
      <c r="G346" s="727">
        <v>0</v>
      </c>
      <c r="H346" s="727"/>
      <c r="I346" s="727">
        <v>0</v>
      </c>
      <c r="J346" s="727"/>
      <c r="K346" s="727"/>
      <c r="L346" s="727"/>
      <c r="M346" s="727"/>
      <c r="N346" s="727">
        <v>2</v>
      </c>
      <c r="O346" s="727">
        <v>0</v>
      </c>
      <c r="P346" s="740"/>
      <c r="Q346" s="728">
        <v>0</v>
      </c>
    </row>
    <row r="347" spans="1:17" ht="14.4" customHeight="1" x14ac:dyDescent="0.3">
      <c r="A347" s="723" t="s">
        <v>561</v>
      </c>
      <c r="B347" s="724" t="s">
        <v>5030</v>
      </c>
      <c r="C347" s="724" t="s">
        <v>4886</v>
      </c>
      <c r="D347" s="724" t="s">
        <v>5567</v>
      </c>
      <c r="E347" s="724" t="s">
        <v>5568</v>
      </c>
      <c r="F347" s="727"/>
      <c r="G347" s="727"/>
      <c r="H347" s="727"/>
      <c r="I347" s="727"/>
      <c r="J347" s="727">
        <v>1</v>
      </c>
      <c r="K347" s="727">
        <v>0</v>
      </c>
      <c r="L347" s="727"/>
      <c r="M347" s="727">
        <v>0</v>
      </c>
      <c r="N347" s="727"/>
      <c r="O347" s="727"/>
      <c r="P347" s="740"/>
      <c r="Q347" s="728"/>
    </row>
    <row r="348" spans="1:17" ht="14.4" customHeight="1" x14ac:dyDescent="0.3">
      <c r="A348" s="723" t="s">
        <v>561</v>
      </c>
      <c r="B348" s="724" t="s">
        <v>5030</v>
      </c>
      <c r="C348" s="724" t="s">
        <v>4886</v>
      </c>
      <c r="D348" s="724" t="s">
        <v>5569</v>
      </c>
      <c r="E348" s="724" t="s">
        <v>5570</v>
      </c>
      <c r="F348" s="727">
        <v>2</v>
      </c>
      <c r="G348" s="727">
        <v>0</v>
      </c>
      <c r="H348" s="727"/>
      <c r="I348" s="727">
        <v>0</v>
      </c>
      <c r="J348" s="727">
        <v>6</v>
      </c>
      <c r="K348" s="727">
        <v>0</v>
      </c>
      <c r="L348" s="727"/>
      <c r="M348" s="727">
        <v>0</v>
      </c>
      <c r="N348" s="727">
        <v>7</v>
      </c>
      <c r="O348" s="727">
        <v>0</v>
      </c>
      <c r="P348" s="740"/>
      <c r="Q348" s="728">
        <v>0</v>
      </c>
    </row>
    <row r="349" spans="1:17" ht="14.4" customHeight="1" x14ac:dyDescent="0.3">
      <c r="A349" s="723" t="s">
        <v>561</v>
      </c>
      <c r="B349" s="724" t="s">
        <v>5030</v>
      </c>
      <c r="C349" s="724" t="s">
        <v>4886</v>
      </c>
      <c r="D349" s="724" t="s">
        <v>5571</v>
      </c>
      <c r="E349" s="724" t="s">
        <v>5572</v>
      </c>
      <c r="F349" s="727"/>
      <c r="G349" s="727"/>
      <c r="H349" s="727"/>
      <c r="I349" s="727"/>
      <c r="J349" s="727">
        <v>1</v>
      </c>
      <c r="K349" s="727">
        <v>6601</v>
      </c>
      <c r="L349" s="727">
        <v>1</v>
      </c>
      <c r="M349" s="727">
        <v>6601</v>
      </c>
      <c r="N349" s="727"/>
      <c r="O349" s="727"/>
      <c r="P349" s="740"/>
      <c r="Q349" s="728"/>
    </row>
    <row r="350" spans="1:17" ht="14.4" customHeight="1" x14ac:dyDescent="0.3">
      <c r="A350" s="723" t="s">
        <v>561</v>
      </c>
      <c r="B350" s="724" t="s">
        <v>5030</v>
      </c>
      <c r="C350" s="724" t="s">
        <v>4886</v>
      </c>
      <c r="D350" s="724" t="s">
        <v>5573</v>
      </c>
      <c r="E350" s="724" t="s">
        <v>5574</v>
      </c>
      <c r="F350" s="727">
        <v>1</v>
      </c>
      <c r="G350" s="727">
        <v>1730</v>
      </c>
      <c r="H350" s="727"/>
      <c r="I350" s="727">
        <v>1730</v>
      </c>
      <c r="J350" s="727"/>
      <c r="K350" s="727"/>
      <c r="L350" s="727"/>
      <c r="M350" s="727"/>
      <c r="N350" s="727"/>
      <c r="O350" s="727"/>
      <c r="P350" s="740"/>
      <c r="Q350" s="728"/>
    </row>
    <row r="351" spans="1:17" ht="14.4" customHeight="1" x14ac:dyDescent="0.3">
      <c r="A351" s="723" t="s">
        <v>561</v>
      </c>
      <c r="B351" s="724" t="s">
        <v>5030</v>
      </c>
      <c r="C351" s="724" t="s">
        <v>4886</v>
      </c>
      <c r="D351" s="724" t="s">
        <v>5575</v>
      </c>
      <c r="E351" s="724" t="s">
        <v>5576</v>
      </c>
      <c r="F351" s="727"/>
      <c r="G351" s="727"/>
      <c r="H351" s="727"/>
      <c r="I351" s="727"/>
      <c r="J351" s="727">
        <v>3</v>
      </c>
      <c r="K351" s="727">
        <v>8478</v>
      </c>
      <c r="L351" s="727">
        <v>1</v>
      </c>
      <c r="M351" s="727">
        <v>2826</v>
      </c>
      <c r="N351" s="727"/>
      <c r="O351" s="727"/>
      <c r="P351" s="740"/>
      <c r="Q351" s="728"/>
    </row>
    <row r="352" spans="1:17" ht="14.4" customHeight="1" x14ac:dyDescent="0.3">
      <c r="A352" s="723" t="s">
        <v>561</v>
      </c>
      <c r="B352" s="724" t="s">
        <v>5030</v>
      </c>
      <c r="C352" s="724" t="s">
        <v>4886</v>
      </c>
      <c r="D352" s="724" t="s">
        <v>5577</v>
      </c>
      <c r="E352" s="724" t="s">
        <v>5578</v>
      </c>
      <c r="F352" s="727"/>
      <c r="G352" s="727"/>
      <c r="H352" s="727"/>
      <c r="I352" s="727"/>
      <c r="J352" s="727">
        <v>1</v>
      </c>
      <c r="K352" s="727">
        <v>0</v>
      </c>
      <c r="L352" s="727"/>
      <c r="M352" s="727">
        <v>0</v>
      </c>
      <c r="N352" s="727"/>
      <c r="O352" s="727"/>
      <c r="P352" s="740"/>
      <c r="Q352" s="728"/>
    </row>
    <row r="353" spans="1:17" ht="14.4" customHeight="1" x14ac:dyDescent="0.3">
      <c r="A353" s="723" t="s">
        <v>561</v>
      </c>
      <c r="B353" s="724" t="s">
        <v>5030</v>
      </c>
      <c r="C353" s="724" t="s">
        <v>4886</v>
      </c>
      <c r="D353" s="724" t="s">
        <v>5579</v>
      </c>
      <c r="E353" s="724" t="s">
        <v>5580</v>
      </c>
      <c r="F353" s="727">
        <v>1</v>
      </c>
      <c r="G353" s="727">
        <v>4800</v>
      </c>
      <c r="H353" s="727"/>
      <c r="I353" s="727">
        <v>4800</v>
      </c>
      <c r="J353" s="727"/>
      <c r="K353" s="727"/>
      <c r="L353" s="727"/>
      <c r="M353" s="727"/>
      <c r="N353" s="727"/>
      <c r="O353" s="727"/>
      <c r="P353" s="740"/>
      <c r="Q353" s="728"/>
    </row>
    <row r="354" spans="1:17" ht="14.4" customHeight="1" x14ac:dyDescent="0.3">
      <c r="A354" s="723" t="s">
        <v>561</v>
      </c>
      <c r="B354" s="724" t="s">
        <v>5030</v>
      </c>
      <c r="C354" s="724" t="s">
        <v>4886</v>
      </c>
      <c r="D354" s="724" t="s">
        <v>5581</v>
      </c>
      <c r="E354" s="724" t="s">
        <v>5582</v>
      </c>
      <c r="F354" s="727"/>
      <c r="G354" s="727"/>
      <c r="H354" s="727"/>
      <c r="I354" s="727"/>
      <c r="J354" s="727">
        <v>1</v>
      </c>
      <c r="K354" s="727">
        <v>3178</v>
      </c>
      <c r="L354" s="727">
        <v>1</v>
      </c>
      <c r="M354" s="727">
        <v>3178</v>
      </c>
      <c r="N354" s="727"/>
      <c r="O354" s="727"/>
      <c r="P354" s="740"/>
      <c r="Q354" s="728"/>
    </row>
    <row r="355" spans="1:17" ht="14.4" customHeight="1" x14ac:dyDescent="0.3">
      <c r="A355" s="723" t="s">
        <v>561</v>
      </c>
      <c r="B355" s="724" t="s">
        <v>5030</v>
      </c>
      <c r="C355" s="724" t="s">
        <v>4886</v>
      </c>
      <c r="D355" s="724" t="s">
        <v>5583</v>
      </c>
      <c r="E355" s="724" t="s">
        <v>5584</v>
      </c>
      <c r="F355" s="727"/>
      <c r="G355" s="727"/>
      <c r="H355" s="727"/>
      <c r="I355" s="727"/>
      <c r="J355" s="727">
        <v>1</v>
      </c>
      <c r="K355" s="727">
        <v>17516</v>
      </c>
      <c r="L355" s="727">
        <v>1</v>
      </c>
      <c r="M355" s="727">
        <v>17516</v>
      </c>
      <c r="N355" s="727"/>
      <c r="O355" s="727"/>
      <c r="P355" s="740"/>
      <c r="Q355" s="728"/>
    </row>
    <row r="356" spans="1:17" ht="14.4" customHeight="1" x14ac:dyDescent="0.3">
      <c r="A356" s="723" t="s">
        <v>561</v>
      </c>
      <c r="B356" s="724" t="s">
        <v>5030</v>
      </c>
      <c r="C356" s="724" t="s">
        <v>4886</v>
      </c>
      <c r="D356" s="724" t="s">
        <v>5585</v>
      </c>
      <c r="E356" s="724" t="s">
        <v>5586</v>
      </c>
      <c r="F356" s="727">
        <v>1</v>
      </c>
      <c r="G356" s="727">
        <v>0</v>
      </c>
      <c r="H356" s="727"/>
      <c r="I356" s="727">
        <v>0</v>
      </c>
      <c r="J356" s="727"/>
      <c r="K356" s="727"/>
      <c r="L356" s="727"/>
      <c r="M356" s="727"/>
      <c r="N356" s="727"/>
      <c r="O356" s="727"/>
      <c r="P356" s="740"/>
      <c r="Q356" s="728"/>
    </row>
    <row r="357" spans="1:17" ht="14.4" customHeight="1" x14ac:dyDescent="0.3">
      <c r="A357" s="723" t="s">
        <v>561</v>
      </c>
      <c r="B357" s="724" t="s">
        <v>5030</v>
      </c>
      <c r="C357" s="724" t="s">
        <v>4886</v>
      </c>
      <c r="D357" s="724" t="s">
        <v>5587</v>
      </c>
      <c r="E357" s="724" t="s">
        <v>5588</v>
      </c>
      <c r="F357" s="727"/>
      <c r="G357" s="727"/>
      <c r="H357" s="727"/>
      <c r="I357" s="727"/>
      <c r="J357" s="727"/>
      <c r="K357" s="727"/>
      <c r="L357" s="727"/>
      <c r="M357" s="727"/>
      <c r="N357" s="727">
        <v>1</v>
      </c>
      <c r="O357" s="727">
        <v>0</v>
      </c>
      <c r="P357" s="740"/>
      <c r="Q357" s="728">
        <v>0</v>
      </c>
    </row>
    <row r="358" spans="1:17" ht="14.4" customHeight="1" x14ac:dyDescent="0.3">
      <c r="A358" s="723" t="s">
        <v>561</v>
      </c>
      <c r="B358" s="724" t="s">
        <v>5030</v>
      </c>
      <c r="C358" s="724" t="s">
        <v>4886</v>
      </c>
      <c r="D358" s="724" t="s">
        <v>5589</v>
      </c>
      <c r="E358" s="724" t="s">
        <v>5590</v>
      </c>
      <c r="F358" s="727"/>
      <c r="G358" s="727"/>
      <c r="H358" s="727"/>
      <c r="I358" s="727"/>
      <c r="J358" s="727"/>
      <c r="K358" s="727"/>
      <c r="L358" s="727"/>
      <c r="M358" s="727"/>
      <c r="N358" s="727">
        <v>1</v>
      </c>
      <c r="O358" s="727">
        <v>4056</v>
      </c>
      <c r="P358" s="740"/>
      <c r="Q358" s="728">
        <v>4056</v>
      </c>
    </row>
    <row r="359" spans="1:17" ht="14.4" customHeight="1" x14ac:dyDescent="0.3">
      <c r="A359" s="723" t="s">
        <v>561</v>
      </c>
      <c r="B359" s="724" t="s">
        <v>5030</v>
      </c>
      <c r="C359" s="724" t="s">
        <v>4886</v>
      </c>
      <c r="D359" s="724" t="s">
        <v>5591</v>
      </c>
      <c r="E359" s="724" t="s">
        <v>5592</v>
      </c>
      <c r="F359" s="727"/>
      <c r="G359" s="727"/>
      <c r="H359" s="727"/>
      <c r="I359" s="727"/>
      <c r="J359" s="727"/>
      <c r="K359" s="727"/>
      <c r="L359" s="727"/>
      <c r="M359" s="727"/>
      <c r="N359" s="727">
        <v>1</v>
      </c>
      <c r="O359" s="727">
        <v>2539</v>
      </c>
      <c r="P359" s="740"/>
      <c r="Q359" s="728">
        <v>2539</v>
      </c>
    </row>
    <row r="360" spans="1:17" ht="14.4" customHeight="1" x14ac:dyDescent="0.3">
      <c r="A360" s="723" t="s">
        <v>561</v>
      </c>
      <c r="B360" s="724" t="s">
        <v>5593</v>
      </c>
      <c r="C360" s="724" t="s">
        <v>4886</v>
      </c>
      <c r="D360" s="724" t="s">
        <v>5594</v>
      </c>
      <c r="E360" s="724" t="s">
        <v>5595</v>
      </c>
      <c r="F360" s="727">
        <v>1</v>
      </c>
      <c r="G360" s="727">
        <v>476</v>
      </c>
      <c r="H360" s="727"/>
      <c r="I360" s="727">
        <v>476</v>
      </c>
      <c r="J360" s="727"/>
      <c r="K360" s="727"/>
      <c r="L360" s="727"/>
      <c r="M360" s="727"/>
      <c r="N360" s="727"/>
      <c r="O360" s="727"/>
      <c r="P360" s="740"/>
      <c r="Q360" s="728"/>
    </row>
    <row r="361" spans="1:17" ht="14.4" customHeight="1" x14ac:dyDescent="0.3">
      <c r="A361" s="723" t="s">
        <v>561</v>
      </c>
      <c r="B361" s="724" t="s">
        <v>5593</v>
      </c>
      <c r="C361" s="724" t="s">
        <v>4886</v>
      </c>
      <c r="D361" s="724" t="s">
        <v>5596</v>
      </c>
      <c r="E361" s="724" t="s">
        <v>5597</v>
      </c>
      <c r="F361" s="727">
        <v>1</v>
      </c>
      <c r="G361" s="727">
        <v>4082</v>
      </c>
      <c r="H361" s="727"/>
      <c r="I361" s="727">
        <v>4082</v>
      </c>
      <c r="J361" s="727"/>
      <c r="K361" s="727"/>
      <c r="L361" s="727"/>
      <c r="M361" s="727"/>
      <c r="N361" s="727"/>
      <c r="O361" s="727"/>
      <c r="P361" s="740"/>
      <c r="Q361" s="728"/>
    </row>
    <row r="362" spans="1:17" ht="14.4" customHeight="1" x14ac:dyDescent="0.3">
      <c r="A362" s="723" t="s">
        <v>561</v>
      </c>
      <c r="B362" s="724" t="s">
        <v>5593</v>
      </c>
      <c r="C362" s="724" t="s">
        <v>4886</v>
      </c>
      <c r="D362" s="724" t="s">
        <v>5598</v>
      </c>
      <c r="E362" s="724" t="s">
        <v>5599</v>
      </c>
      <c r="F362" s="727">
        <v>1</v>
      </c>
      <c r="G362" s="727">
        <v>114</v>
      </c>
      <c r="H362" s="727"/>
      <c r="I362" s="727">
        <v>114</v>
      </c>
      <c r="J362" s="727"/>
      <c r="K362" s="727"/>
      <c r="L362" s="727"/>
      <c r="M362" s="727"/>
      <c r="N362" s="727"/>
      <c r="O362" s="727"/>
      <c r="P362" s="740"/>
      <c r="Q362" s="728"/>
    </row>
    <row r="363" spans="1:17" ht="14.4" customHeight="1" x14ac:dyDescent="0.3">
      <c r="A363" s="723" t="s">
        <v>561</v>
      </c>
      <c r="B363" s="724" t="s">
        <v>5593</v>
      </c>
      <c r="C363" s="724" t="s">
        <v>4886</v>
      </c>
      <c r="D363" s="724" t="s">
        <v>5600</v>
      </c>
      <c r="E363" s="724" t="s">
        <v>5601</v>
      </c>
      <c r="F363" s="727">
        <v>1</v>
      </c>
      <c r="G363" s="727">
        <v>2540</v>
      </c>
      <c r="H363" s="727"/>
      <c r="I363" s="727">
        <v>2540</v>
      </c>
      <c r="J363" s="727"/>
      <c r="K363" s="727"/>
      <c r="L363" s="727"/>
      <c r="M363" s="727"/>
      <c r="N363" s="727"/>
      <c r="O363" s="727"/>
      <c r="P363" s="740"/>
      <c r="Q363" s="728"/>
    </row>
    <row r="364" spans="1:17" ht="14.4" customHeight="1" x14ac:dyDescent="0.3">
      <c r="A364" s="723" t="s">
        <v>561</v>
      </c>
      <c r="B364" s="724" t="s">
        <v>5602</v>
      </c>
      <c r="C364" s="724" t="s">
        <v>4886</v>
      </c>
      <c r="D364" s="724" t="s">
        <v>5603</v>
      </c>
      <c r="E364" s="724" t="s">
        <v>5604</v>
      </c>
      <c r="F364" s="727">
        <v>1</v>
      </c>
      <c r="G364" s="727">
        <v>6881</v>
      </c>
      <c r="H364" s="727"/>
      <c r="I364" s="727">
        <v>6881</v>
      </c>
      <c r="J364" s="727"/>
      <c r="K364" s="727"/>
      <c r="L364" s="727"/>
      <c r="M364" s="727"/>
      <c r="N364" s="727"/>
      <c r="O364" s="727"/>
      <c r="P364" s="740"/>
      <c r="Q364" s="728"/>
    </row>
    <row r="365" spans="1:17" ht="14.4" customHeight="1" x14ac:dyDescent="0.3">
      <c r="A365" s="723" t="s">
        <v>561</v>
      </c>
      <c r="B365" s="724" t="s">
        <v>5602</v>
      </c>
      <c r="C365" s="724" t="s">
        <v>4886</v>
      </c>
      <c r="D365" s="724" t="s">
        <v>5605</v>
      </c>
      <c r="E365" s="724" t="s">
        <v>5606</v>
      </c>
      <c r="F365" s="727"/>
      <c r="G365" s="727"/>
      <c r="H365" s="727"/>
      <c r="I365" s="727"/>
      <c r="J365" s="727"/>
      <c r="K365" s="727"/>
      <c r="L365" s="727"/>
      <c r="M365" s="727"/>
      <c r="N365" s="727">
        <v>1</v>
      </c>
      <c r="O365" s="727">
        <v>18693</v>
      </c>
      <c r="P365" s="740"/>
      <c r="Q365" s="728">
        <v>18693</v>
      </c>
    </row>
    <row r="366" spans="1:17" ht="14.4" customHeight="1" x14ac:dyDescent="0.3">
      <c r="A366" s="723" t="s">
        <v>561</v>
      </c>
      <c r="B366" s="724" t="s">
        <v>5607</v>
      </c>
      <c r="C366" s="724" t="s">
        <v>4871</v>
      </c>
      <c r="D366" s="724" t="s">
        <v>5038</v>
      </c>
      <c r="E366" s="724" t="s">
        <v>5039</v>
      </c>
      <c r="F366" s="727">
        <v>2</v>
      </c>
      <c r="G366" s="727">
        <v>164.51</v>
      </c>
      <c r="H366" s="727">
        <v>2.045381076712669</v>
      </c>
      <c r="I366" s="727">
        <v>82.254999999999995</v>
      </c>
      <c r="J366" s="727">
        <v>1</v>
      </c>
      <c r="K366" s="727">
        <v>80.430000000000007</v>
      </c>
      <c r="L366" s="727">
        <v>1</v>
      </c>
      <c r="M366" s="727">
        <v>80.430000000000007</v>
      </c>
      <c r="N366" s="727"/>
      <c r="O366" s="727"/>
      <c r="P366" s="740"/>
      <c r="Q366" s="728"/>
    </row>
    <row r="367" spans="1:17" ht="14.4" customHeight="1" x14ac:dyDescent="0.3">
      <c r="A367" s="723" t="s">
        <v>561</v>
      </c>
      <c r="B367" s="724" t="s">
        <v>5607</v>
      </c>
      <c r="C367" s="724" t="s">
        <v>4871</v>
      </c>
      <c r="D367" s="724" t="s">
        <v>5040</v>
      </c>
      <c r="E367" s="724" t="s">
        <v>1142</v>
      </c>
      <c r="F367" s="727">
        <v>183</v>
      </c>
      <c r="G367" s="727">
        <v>10687.2</v>
      </c>
      <c r="H367" s="727">
        <v>1.288732394366197</v>
      </c>
      <c r="I367" s="727">
        <v>58.400000000000006</v>
      </c>
      <c r="J367" s="727">
        <v>142</v>
      </c>
      <c r="K367" s="727">
        <v>8292.8000000000011</v>
      </c>
      <c r="L367" s="727">
        <v>1</v>
      </c>
      <c r="M367" s="727">
        <v>58.400000000000006</v>
      </c>
      <c r="N367" s="727">
        <v>204</v>
      </c>
      <c r="O367" s="727">
        <v>11913.6</v>
      </c>
      <c r="P367" s="740">
        <v>1.436619718309859</v>
      </c>
      <c r="Q367" s="728">
        <v>58.4</v>
      </c>
    </row>
    <row r="368" spans="1:17" ht="14.4" customHeight="1" x14ac:dyDescent="0.3">
      <c r="A368" s="723" t="s">
        <v>561</v>
      </c>
      <c r="B368" s="724" t="s">
        <v>5607</v>
      </c>
      <c r="C368" s="724" t="s">
        <v>4871</v>
      </c>
      <c r="D368" s="724" t="s">
        <v>5041</v>
      </c>
      <c r="E368" s="724" t="s">
        <v>5042</v>
      </c>
      <c r="F368" s="727"/>
      <c r="G368" s="727"/>
      <c r="H368" s="727"/>
      <c r="I368" s="727"/>
      <c r="J368" s="727">
        <v>2</v>
      </c>
      <c r="K368" s="727">
        <v>211.92</v>
      </c>
      <c r="L368" s="727">
        <v>1</v>
      </c>
      <c r="M368" s="727">
        <v>105.96</v>
      </c>
      <c r="N368" s="727"/>
      <c r="O368" s="727"/>
      <c r="P368" s="740"/>
      <c r="Q368" s="728"/>
    </row>
    <row r="369" spans="1:17" ht="14.4" customHeight="1" x14ac:dyDescent="0.3">
      <c r="A369" s="723" t="s">
        <v>561</v>
      </c>
      <c r="B369" s="724" t="s">
        <v>5607</v>
      </c>
      <c r="C369" s="724" t="s">
        <v>4871</v>
      </c>
      <c r="D369" s="724" t="s">
        <v>5043</v>
      </c>
      <c r="E369" s="724" t="s">
        <v>5044</v>
      </c>
      <c r="F369" s="727">
        <v>2.1</v>
      </c>
      <c r="G369" s="727">
        <v>1500.98</v>
      </c>
      <c r="H369" s="727"/>
      <c r="I369" s="727">
        <v>714.75238095238092</v>
      </c>
      <c r="J369" s="727"/>
      <c r="K369" s="727"/>
      <c r="L369" s="727"/>
      <c r="M369" s="727"/>
      <c r="N369" s="727">
        <v>4.4000000000000004</v>
      </c>
      <c r="O369" s="727">
        <v>3045.99</v>
      </c>
      <c r="P369" s="740"/>
      <c r="Q369" s="728">
        <v>692.27045454545441</v>
      </c>
    </row>
    <row r="370" spans="1:17" ht="14.4" customHeight="1" x14ac:dyDescent="0.3">
      <c r="A370" s="723" t="s">
        <v>561</v>
      </c>
      <c r="B370" s="724" t="s">
        <v>5607</v>
      </c>
      <c r="C370" s="724" t="s">
        <v>4871</v>
      </c>
      <c r="D370" s="724" t="s">
        <v>5047</v>
      </c>
      <c r="E370" s="724" t="s">
        <v>2235</v>
      </c>
      <c r="F370" s="727">
        <v>0.8</v>
      </c>
      <c r="G370" s="727">
        <v>10047.549999999999</v>
      </c>
      <c r="H370" s="727">
        <v>0.49197758581348866</v>
      </c>
      <c r="I370" s="727">
        <v>12559.437499999998</v>
      </c>
      <c r="J370" s="727">
        <v>1.7</v>
      </c>
      <c r="K370" s="727">
        <v>20422.78</v>
      </c>
      <c r="L370" s="727">
        <v>1</v>
      </c>
      <c r="M370" s="727">
        <v>12013.4</v>
      </c>
      <c r="N370" s="727">
        <v>5</v>
      </c>
      <c r="O370" s="727">
        <v>60067</v>
      </c>
      <c r="P370" s="740">
        <v>2.9411764705882355</v>
      </c>
      <c r="Q370" s="728">
        <v>12013.4</v>
      </c>
    </row>
    <row r="371" spans="1:17" ht="14.4" customHeight="1" x14ac:dyDescent="0.3">
      <c r="A371" s="723" t="s">
        <v>561</v>
      </c>
      <c r="B371" s="724" t="s">
        <v>5607</v>
      </c>
      <c r="C371" s="724" t="s">
        <v>4871</v>
      </c>
      <c r="D371" s="724" t="s">
        <v>5048</v>
      </c>
      <c r="E371" s="724" t="s">
        <v>5049</v>
      </c>
      <c r="F371" s="727">
        <v>20</v>
      </c>
      <c r="G371" s="727">
        <v>67002.600000000006</v>
      </c>
      <c r="H371" s="727"/>
      <c r="I371" s="727">
        <v>3350.13</v>
      </c>
      <c r="J371" s="727"/>
      <c r="K371" s="727"/>
      <c r="L371" s="727"/>
      <c r="M371" s="727"/>
      <c r="N371" s="727"/>
      <c r="O371" s="727"/>
      <c r="P371" s="740"/>
      <c r="Q371" s="728"/>
    </row>
    <row r="372" spans="1:17" ht="14.4" customHeight="1" x14ac:dyDescent="0.3">
      <c r="A372" s="723" t="s">
        <v>561</v>
      </c>
      <c r="B372" s="724" t="s">
        <v>5607</v>
      </c>
      <c r="C372" s="724" t="s">
        <v>4871</v>
      </c>
      <c r="D372" s="724" t="s">
        <v>5052</v>
      </c>
      <c r="E372" s="724" t="s">
        <v>5053</v>
      </c>
      <c r="F372" s="727"/>
      <c r="G372" s="727"/>
      <c r="H372" s="727"/>
      <c r="I372" s="727"/>
      <c r="J372" s="727">
        <v>98</v>
      </c>
      <c r="K372" s="727">
        <v>3783.7799999999997</v>
      </c>
      <c r="L372" s="727">
        <v>1</v>
      </c>
      <c r="M372" s="727">
        <v>38.61</v>
      </c>
      <c r="N372" s="727"/>
      <c r="O372" s="727"/>
      <c r="P372" s="740"/>
      <c r="Q372" s="728"/>
    </row>
    <row r="373" spans="1:17" ht="14.4" customHeight="1" x14ac:dyDescent="0.3">
      <c r="A373" s="723" t="s">
        <v>561</v>
      </c>
      <c r="B373" s="724" t="s">
        <v>5607</v>
      </c>
      <c r="C373" s="724" t="s">
        <v>4871</v>
      </c>
      <c r="D373" s="724" t="s">
        <v>5054</v>
      </c>
      <c r="E373" s="724" t="s">
        <v>5055</v>
      </c>
      <c r="F373" s="727">
        <v>7.3</v>
      </c>
      <c r="G373" s="727">
        <v>2822.1899999999996</v>
      </c>
      <c r="H373" s="727">
        <v>0.5840008608362941</v>
      </c>
      <c r="I373" s="727">
        <v>386.60136986301364</v>
      </c>
      <c r="J373" s="727">
        <v>12.5</v>
      </c>
      <c r="K373" s="727">
        <v>4832.51</v>
      </c>
      <c r="L373" s="727">
        <v>1</v>
      </c>
      <c r="M373" s="727">
        <v>386.60079999999999</v>
      </c>
      <c r="N373" s="727">
        <v>9.8999999999999986</v>
      </c>
      <c r="O373" s="727">
        <v>3827.3399999999997</v>
      </c>
      <c r="P373" s="740">
        <v>0.79199836110013211</v>
      </c>
      <c r="Q373" s="728">
        <v>386.6</v>
      </c>
    </row>
    <row r="374" spans="1:17" ht="14.4" customHeight="1" x14ac:dyDescent="0.3">
      <c r="A374" s="723" t="s">
        <v>561</v>
      </c>
      <c r="B374" s="724" t="s">
        <v>5607</v>
      </c>
      <c r="C374" s="724" t="s">
        <v>4871</v>
      </c>
      <c r="D374" s="724" t="s">
        <v>5056</v>
      </c>
      <c r="E374" s="724" t="s">
        <v>5057</v>
      </c>
      <c r="F374" s="727"/>
      <c r="G374" s="727"/>
      <c r="H374" s="727"/>
      <c r="I374" s="727"/>
      <c r="J374" s="727">
        <v>34</v>
      </c>
      <c r="K374" s="727">
        <v>1312.74</v>
      </c>
      <c r="L374" s="727">
        <v>1</v>
      </c>
      <c r="M374" s="727">
        <v>38.61</v>
      </c>
      <c r="N374" s="727">
        <v>12</v>
      </c>
      <c r="O374" s="727">
        <v>463.32</v>
      </c>
      <c r="P374" s="740">
        <v>0.3529411764705882</v>
      </c>
      <c r="Q374" s="728">
        <v>38.61</v>
      </c>
    </row>
    <row r="375" spans="1:17" ht="14.4" customHeight="1" x14ac:dyDescent="0.3">
      <c r="A375" s="723" t="s">
        <v>561</v>
      </c>
      <c r="B375" s="724" t="s">
        <v>5607</v>
      </c>
      <c r="C375" s="724" t="s">
        <v>4871</v>
      </c>
      <c r="D375" s="724" t="s">
        <v>5061</v>
      </c>
      <c r="E375" s="724" t="s">
        <v>5062</v>
      </c>
      <c r="F375" s="727">
        <v>47</v>
      </c>
      <c r="G375" s="727">
        <v>2147.63</v>
      </c>
      <c r="H375" s="727">
        <v>0.80781701372171388</v>
      </c>
      <c r="I375" s="727">
        <v>45.694255319148937</v>
      </c>
      <c r="J375" s="727">
        <v>62</v>
      </c>
      <c r="K375" s="727">
        <v>2658.5600000000004</v>
      </c>
      <c r="L375" s="727">
        <v>1</v>
      </c>
      <c r="M375" s="727">
        <v>42.88000000000001</v>
      </c>
      <c r="N375" s="727">
        <v>44</v>
      </c>
      <c r="O375" s="727">
        <v>1886.7199999999998</v>
      </c>
      <c r="P375" s="740">
        <v>0.70967741935483852</v>
      </c>
      <c r="Q375" s="728">
        <v>42.879999999999995</v>
      </c>
    </row>
    <row r="376" spans="1:17" ht="14.4" customHeight="1" x14ac:dyDescent="0.3">
      <c r="A376" s="723" t="s">
        <v>561</v>
      </c>
      <c r="B376" s="724" t="s">
        <v>5607</v>
      </c>
      <c r="C376" s="724" t="s">
        <v>4871</v>
      </c>
      <c r="D376" s="724" t="s">
        <v>5063</v>
      </c>
      <c r="E376" s="724" t="s">
        <v>1864</v>
      </c>
      <c r="F376" s="727">
        <v>5</v>
      </c>
      <c r="G376" s="727">
        <v>386.1</v>
      </c>
      <c r="H376" s="727">
        <v>0.16129032258064516</v>
      </c>
      <c r="I376" s="727">
        <v>77.22</v>
      </c>
      <c r="J376" s="727">
        <v>31</v>
      </c>
      <c r="K376" s="727">
        <v>2393.8200000000002</v>
      </c>
      <c r="L376" s="727">
        <v>1</v>
      </c>
      <c r="M376" s="727">
        <v>77.22</v>
      </c>
      <c r="N376" s="727">
        <v>8</v>
      </c>
      <c r="O376" s="727">
        <v>617.76</v>
      </c>
      <c r="P376" s="740">
        <v>0.25806451612903225</v>
      </c>
      <c r="Q376" s="728">
        <v>77.22</v>
      </c>
    </row>
    <row r="377" spans="1:17" ht="14.4" customHeight="1" x14ac:dyDescent="0.3">
      <c r="A377" s="723" t="s">
        <v>561</v>
      </c>
      <c r="B377" s="724" t="s">
        <v>5607</v>
      </c>
      <c r="C377" s="724" t="s">
        <v>4871</v>
      </c>
      <c r="D377" s="724" t="s">
        <v>5066</v>
      </c>
      <c r="E377" s="724" t="s">
        <v>5067</v>
      </c>
      <c r="F377" s="727">
        <v>72.2</v>
      </c>
      <c r="G377" s="727">
        <v>26226.65</v>
      </c>
      <c r="H377" s="727">
        <v>1.3988710527382546</v>
      </c>
      <c r="I377" s="727">
        <v>363.25</v>
      </c>
      <c r="J377" s="727">
        <v>69</v>
      </c>
      <c r="K377" s="727">
        <v>18748.439999999999</v>
      </c>
      <c r="L377" s="727">
        <v>1</v>
      </c>
      <c r="M377" s="727">
        <v>271.71652173913043</v>
      </c>
      <c r="N377" s="727">
        <v>52.6</v>
      </c>
      <c r="O377" s="727">
        <v>14292.349999999999</v>
      </c>
      <c r="P377" s="740">
        <v>0.76232209186470978</v>
      </c>
      <c r="Q377" s="728">
        <v>271.71768060836496</v>
      </c>
    </row>
    <row r="378" spans="1:17" ht="14.4" customHeight="1" x14ac:dyDescent="0.3">
      <c r="A378" s="723" t="s">
        <v>561</v>
      </c>
      <c r="B378" s="724" t="s">
        <v>5607</v>
      </c>
      <c r="C378" s="724" t="s">
        <v>4871</v>
      </c>
      <c r="D378" s="724" t="s">
        <v>5070</v>
      </c>
      <c r="E378" s="724" t="s">
        <v>5071</v>
      </c>
      <c r="F378" s="727">
        <v>5</v>
      </c>
      <c r="G378" s="727">
        <v>399.9</v>
      </c>
      <c r="H378" s="727">
        <v>2.4999999999999996</v>
      </c>
      <c r="I378" s="727">
        <v>79.97999999999999</v>
      </c>
      <c r="J378" s="727">
        <v>2</v>
      </c>
      <c r="K378" s="727">
        <v>159.96</v>
      </c>
      <c r="L378" s="727">
        <v>1</v>
      </c>
      <c r="M378" s="727">
        <v>79.98</v>
      </c>
      <c r="N378" s="727"/>
      <c r="O378" s="727"/>
      <c r="P378" s="740"/>
      <c r="Q378" s="728"/>
    </row>
    <row r="379" spans="1:17" ht="14.4" customHeight="1" x14ac:dyDescent="0.3">
      <c r="A379" s="723" t="s">
        <v>561</v>
      </c>
      <c r="B379" s="724" t="s">
        <v>5607</v>
      </c>
      <c r="C379" s="724" t="s">
        <v>4871</v>
      </c>
      <c r="D379" s="724" t="s">
        <v>5074</v>
      </c>
      <c r="E379" s="724" t="s">
        <v>5075</v>
      </c>
      <c r="F379" s="727">
        <v>4.4000000000000004</v>
      </c>
      <c r="G379" s="727">
        <v>16522.88</v>
      </c>
      <c r="H379" s="727">
        <v>0.37780235554837072</v>
      </c>
      <c r="I379" s="727">
        <v>3755.2</v>
      </c>
      <c r="J379" s="727">
        <v>13.399999999999999</v>
      </c>
      <c r="K379" s="727">
        <v>43734.19</v>
      </c>
      <c r="L379" s="727">
        <v>1</v>
      </c>
      <c r="M379" s="727">
        <v>3263.7455223880602</v>
      </c>
      <c r="N379" s="727">
        <v>6.3000000000000007</v>
      </c>
      <c r="O379" s="727">
        <v>20561.52</v>
      </c>
      <c r="P379" s="740">
        <v>0.47014749787294563</v>
      </c>
      <c r="Q379" s="728">
        <v>3263.7333333333331</v>
      </c>
    </row>
    <row r="380" spans="1:17" ht="14.4" customHeight="1" x14ac:dyDescent="0.3">
      <c r="A380" s="723" t="s">
        <v>561</v>
      </c>
      <c r="B380" s="724" t="s">
        <v>5607</v>
      </c>
      <c r="C380" s="724" t="s">
        <v>4871</v>
      </c>
      <c r="D380" s="724" t="s">
        <v>5076</v>
      </c>
      <c r="E380" s="724" t="s">
        <v>5077</v>
      </c>
      <c r="F380" s="727"/>
      <c r="G380" s="727"/>
      <c r="H380" s="727"/>
      <c r="I380" s="727"/>
      <c r="J380" s="727"/>
      <c r="K380" s="727"/>
      <c r="L380" s="727"/>
      <c r="M380" s="727"/>
      <c r="N380" s="727">
        <v>28</v>
      </c>
      <c r="O380" s="727">
        <v>119075.32</v>
      </c>
      <c r="P380" s="740"/>
      <c r="Q380" s="728">
        <v>4252.6900000000005</v>
      </c>
    </row>
    <row r="381" spans="1:17" ht="14.4" customHeight="1" x14ac:dyDescent="0.3">
      <c r="A381" s="723" t="s">
        <v>561</v>
      </c>
      <c r="B381" s="724" t="s">
        <v>5607</v>
      </c>
      <c r="C381" s="724" t="s">
        <v>4871</v>
      </c>
      <c r="D381" s="724" t="s">
        <v>5078</v>
      </c>
      <c r="E381" s="724" t="s">
        <v>5077</v>
      </c>
      <c r="F381" s="727"/>
      <c r="G381" s="727"/>
      <c r="H381" s="727"/>
      <c r="I381" s="727"/>
      <c r="J381" s="727"/>
      <c r="K381" s="727"/>
      <c r="L381" s="727"/>
      <c r="M381" s="727"/>
      <c r="N381" s="727">
        <v>20</v>
      </c>
      <c r="O381" s="727">
        <v>170107.8</v>
      </c>
      <c r="P381" s="740"/>
      <c r="Q381" s="728">
        <v>8505.39</v>
      </c>
    </row>
    <row r="382" spans="1:17" ht="14.4" customHeight="1" x14ac:dyDescent="0.3">
      <c r="A382" s="723" t="s">
        <v>561</v>
      </c>
      <c r="B382" s="724" t="s">
        <v>5607</v>
      </c>
      <c r="C382" s="724" t="s">
        <v>4871</v>
      </c>
      <c r="D382" s="724" t="s">
        <v>5081</v>
      </c>
      <c r="E382" s="724" t="s">
        <v>5082</v>
      </c>
      <c r="F382" s="727">
        <v>28</v>
      </c>
      <c r="G382" s="727">
        <v>6187.4</v>
      </c>
      <c r="H382" s="727">
        <v>1.6604229282954057</v>
      </c>
      <c r="I382" s="727">
        <v>220.97857142857143</v>
      </c>
      <c r="J382" s="727">
        <v>17</v>
      </c>
      <c r="K382" s="727">
        <v>3726.4</v>
      </c>
      <c r="L382" s="727">
        <v>1</v>
      </c>
      <c r="M382" s="727">
        <v>219.20000000000002</v>
      </c>
      <c r="N382" s="727">
        <v>5</v>
      </c>
      <c r="O382" s="727">
        <v>1096</v>
      </c>
      <c r="P382" s="740">
        <v>0.29411764705882354</v>
      </c>
      <c r="Q382" s="728">
        <v>219.2</v>
      </c>
    </row>
    <row r="383" spans="1:17" ht="14.4" customHeight="1" x14ac:dyDescent="0.3">
      <c r="A383" s="723" t="s">
        <v>561</v>
      </c>
      <c r="B383" s="724" t="s">
        <v>5607</v>
      </c>
      <c r="C383" s="724" t="s">
        <v>4871</v>
      </c>
      <c r="D383" s="724" t="s">
        <v>5083</v>
      </c>
      <c r="E383" s="724" t="s">
        <v>5084</v>
      </c>
      <c r="F383" s="727">
        <v>2.1</v>
      </c>
      <c r="G383" s="727">
        <v>435.84999999999997</v>
      </c>
      <c r="H383" s="727"/>
      <c r="I383" s="727">
        <v>207.54761904761904</v>
      </c>
      <c r="J383" s="727"/>
      <c r="K383" s="727"/>
      <c r="L383" s="727"/>
      <c r="M383" s="727"/>
      <c r="N383" s="727">
        <v>4.8</v>
      </c>
      <c r="O383" s="727">
        <v>2060.16</v>
      </c>
      <c r="P383" s="740"/>
      <c r="Q383" s="728">
        <v>429.2</v>
      </c>
    </row>
    <row r="384" spans="1:17" ht="14.4" customHeight="1" x14ac:dyDescent="0.3">
      <c r="A384" s="723" t="s">
        <v>561</v>
      </c>
      <c r="B384" s="724" t="s">
        <v>5607</v>
      </c>
      <c r="C384" s="724" t="s">
        <v>4871</v>
      </c>
      <c r="D384" s="724" t="s">
        <v>5086</v>
      </c>
      <c r="E384" s="724" t="s">
        <v>1589</v>
      </c>
      <c r="F384" s="727">
        <v>21.700000000000003</v>
      </c>
      <c r="G384" s="727">
        <v>2012.29</v>
      </c>
      <c r="H384" s="727">
        <v>2.0761524493417522</v>
      </c>
      <c r="I384" s="727">
        <v>92.732258064516117</v>
      </c>
      <c r="J384" s="727">
        <v>12.3</v>
      </c>
      <c r="K384" s="727">
        <v>969.24</v>
      </c>
      <c r="L384" s="727">
        <v>1</v>
      </c>
      <c r="M384" s="727">
        <v>78.8</v>
      </c>
      <c r="N384" s="727">
        <v>12.3</v>
      </c>
      <c r="O384" s="727">
        <v>969.24</v>
      </c>
      <c r="P384" s="740">
        <v>1</v>
      </c>
      <c r="Q384" s="728">
        <v>78.8</v>
      </c>
    </row>
    <row r="385" spans="1:17" ht="14.4" customHeight="1" x14ac:dyDescent="0.3">
      <c r="A385" s="723" t="s">
        <v>561</v>
      </c>
      <c r="B385" s="724" t="s">
        <v>5607</v>
      </c>
      <c r="C385" s="724" t="s">
        <v>4871</v>
      </c>
      <c r="D385" s="724" t="s">
        <v>5087</v>
      </c>
      <c r="E385" s="724" t="s">
        <v>2253</v>
      </c>
      <c r="F385" s="727">
        <v>80</v>
      </c>
      <c r="G385" s="727">
        <v>4899.59</v>
      </c>
      <c r="H385" s="727">
        <v>0.75101587228596178</v>
      </c>
      <c r="I385" s="727">
        <v>61.244875</v>
      </c>
      <c r="J385" s="727">
        <v>93</v>
      </c>
      <c r="K385" s="727">
        <v>6523.95</v>
      </c>
      <c r="L385" s="727">
        <v>1</v>
      </c>
      <c r="M385" s="727">
        <v>70.149999999999991</v>
      </c>
      <c r="N385" s="727">
        <v>137</v>
      </c>
      <c r="O385" s="727">
        <v>7945.27</v>
      </c>
      <c r="P385" s="740">
        <v>1.2178618781566384</v>
      </c>
      <c r="Q385" s="728">
        <v>57.994671532846716</v>
      </c>
    </row>
    <row r="386" spans="1:17" ht="14.4" customHeight="1" x14ac:dyDescent="0.3">
      <c r="A386" s="723" t="s">
        <v>561</v>
      </c>
      <c r="B386" s="724" t="s">
        <v>5607</v>
      </c>
      <c r="C386" s="724" t="s">
        <v>4871</v>
      </c>
      <c r="D386" s="724" t="s">
        <v>5088</v>
      </c>
      <c r="E386" s="724" t="s">
        <v>5089</v>
      </c>
      <c r="F386" s="727">
        <v>5.4</v>
      </c>
      <c r="G386" s="727">
        <v>6926.05</v>
      </c>
      <c r="H386" s="727"/>
      <c r="I386" s="727">
        <v>1282.6018518518517</v>
      </c>
      <c r="J386" s="727"/>
      <c r="K386" s="727"/>
      <c r="L386" s="727"/>
      <c r="M386" s="727"/>
      <c r="N386" s="727"/>
      <c r="O386" s="727"/>
      <c r="P386" s="740"/>
      <c r="Q386" s="728"/>
    </row>
    <row r="387" spans="1:17" ht="14.4" customHeight="1" x14ac:dyDescent="0.3">
      <c r="A387" s="723" t="s">
        <v>561</v>
      </c>
      <c r="B387" s="724" t="s">
        <v>5607</v>
      </c>
      <c r="C387" s="724" t="s">
        <v>4871</v>
      </c>
      <c r="D387" s="724" t="s">
        <v>5090</v>
      </c>
      <c r="E387" s="724" t="s">
        <v>5091</v>
      </c>
      <c r="F387" s="727">
        <v>1.4</v>
      </c>
      <c r="G387" s="727">
        <v>839.72</v>
      </c>
      <c r="H387" s="727"/>
      <c r="I387" s="727">
        <v>599.80000000000007</v>
      </c>
      <c r="J387" s="727"/>
      <c r="K387" s="727"/>
      <c r="L387" s="727"/>
      <c r="M387" s="727"/>
      <c r="N387" s="727">
        <v>4</v>
      </c>
      <c r="O387" s="727">
        <v>2399.3200000000002</v>
      </c>
      <c r="P387" s="740"/>
      <c r="Q387" s="728">
        <v>599.83000000000004</v>
      </c>
    </row>
    <row r="388" spans="1:17" ht="14.4" customHeight="1" x14ac:dyDescent="0.3">
      <c r="A388" s="723" t="s">
        <v>561</v>
      </c>
      <c r="B388" s="724" t="s">
        <v>5607</v>
      </c>
      <c r="C388" s="724" t="s">
        <v>4871</v>
      </c>
      <c r="D388" s="724" t="s">
        <v>5092</v>
      </c>
      <c r="E388" s="724" t="s">
        <v>5091</v>
      </c>
      <c r="F388" s="727">
        <v>1.3</v>
      </c>
      <c r="G388" s="727">
        <v>1057.8599999999999</v>
      </c>
      <c r="H388" s="727"/>
      <c r="I388" s="727">
        <v>813.73846153846148</v>
      </c>
      <c r="J388" s="727"/>
      <c r="K388" s="727"/>
      <c r="L388" s="727"/>
      <c r="M388" s="727"/>
      <c r="N388" s="727">
        <v>0.2</v>
      </c>
      <c r="O388" s="727">
        <v>159.94</v>
      </c>
      <c r="P388" s="740"/>
      <c r="Q388" s="728">
        <v>799.69999999999993</v>
      </c>
    </row>
    <row r="389" spans="1:17" ht="14.4" customHeight="1" x14ac:dyDescent="0.3">
      <c r="A389" s="723" t="s">
        <v>561</v>
      </c>
      <c r="B389" s="724" t="s">
        <v>5607</v>
      </c>
      <c r="C389" s="724" t="s">
        <v>4871</v>
      </c>
      <c r="D389" s="724" t="s">
        <v>5093</v>
      </c>
      <c r="E389" s="724" t="s">
        <v>1179</v>
      </c>
      <c r="F389" s="727"/>
      <c r="G389" s="727"/>
      <c r="H389" s="727"/>
      <c r="I389" s="727"/>
      <c r="J389" s="727"/>
      <c r="K389" s="727"/>
      <c r="L389" s="727"/>
      <c r="M389" s="727"/>
      <c r="N389" s="727">
        <v>8</v>
      </c>
      <c r="O389" s="727">
        <v>739.92000000000007</v>
      </c>
      <c r="P389" s="740"/>
      <c r="Q389" s="728">
        <v>92.490000000000009</v>
      </c>
    </row>
    <row r="390" spans="1:17" ht="14.4" customHeight="1" x14ac:dyDescent="0.3">
      <c r="A390" s="723" t="s">
        <v>561</v>
      </c>
      <c r="B390" s="724" t="s">
        <v>5607</v>
      </c>
      <c r="C390" s="724" t="s">
        <v>4871</v>
      </c>
      <c r="D390" s="724" t="s">
        <v>1880</v>
      </c>
      <c r="E390" s="724" t="s">
        <v>1881</v>
      </c>
      <c r="F390" s="727">
        <v>7</v>
      </c>
      <c r="G390" s="727">
        <v>9011.52</v>
      </c>
      <c r="H390" s="727">
        <v>0.20588235294117649</v>
      </c>
      <c r="I390" s="727">
        <v>1287.3600000000001</v>
      </c>
      <c r="J390" s="727">
        <v>34</v>
      </c>
      <c r="K390" s="727">
        <v>43770.239999999998</v>
      </c>
      <c r="L390" s="727">
        <v>1</v>
      </c>
      <c r="M390" s="727">
        <v>1287.3599999999999</v>
      </c>
      <c r="N390" s="727">
        <v>16</v>
      </c>
      <c r="O390" s="727">
        <v>20597.04</v>
      </c>
      <c r="P390" s="740">
        <v>0.47057178576128444</v>
      </c>
      <c r="Q390" s="728">
        <v>1287.3150000000001</v>
      </c>
    </row>
    <row r="391" spans="1:17" ht="14.4" customHeight="1" x14ac:dyDescent="0.3">
      <c r="A391" s="723" t="s">
        <v>561</v>
      </c>
      <c r="B391" s="724" t="s">
        <v>5607</v>
      </c>
      <c r="C391" s="724" t="s">
        <v>4871</v>
      </c>
      <c r="D391" s="724" t="s">
        <v>5096</v>
      </c>
      <c r="E391" s="724" t="s">
        <v>1614</v>
      </c>
      <c r="F391" s="727">
        <v>2.6</v>
      </c>
      <c r="G391" s="727">
        <v>5462.26</v>
      </c>
      <c r="H391" s="727"/>
      <c r="I391" s="727">
        <v>2100.8692307692309</v>
      </c>
      <c r="J391" s="727"/>
      <c r="K391" s="727"/>
      <c r="L391" s="727"/>
      <c r="M391" s="727"/>
      <c r="N391" s="727">
        <v>7.8</v>
      </c>
      <c r="O391" s="727">
        <v>12728.62</v>
      </c>
      <c r="P391" s="740"/>
      <c r="Q391" s="728">
        <v>1631.8743589743592</v>
      </c>
    </row>
    <row r="392" spans="1:17" ht="14.4" customHeight="1" x14ac:dyDescent="0.3">
      <c r="A392" s="723" t="s">
        <v>561</v>
      </c>
      <c r="B392" s="724" t="s">
        <v>5607</v>
      </c>
      <c r="C392" s="724" t="s">
        <v>4871</v>
      </c>
      <c r="D392" s="724" t="s">
        <v>5099</v>
      </c>
      <c r="E392" s="724" t="s">
        <v>1169</v>
      </c>
      <c r="F392" s="727"/>
      <c r="G392" s="727"/>
      <c r="H392" s="727"/>
      <c r="I392" s="727"/>
      <c r="J392" s="727"/>
      <c r="K392" s="727"/>
      <c r="L392" s="727"/>
      <c r="M392" s="727"/>
      <c r="N392" s="727">
        <v>3.3</v>
      </c>
      <c r="O392" s="727">
        <v>2548.11</v>
      </c>
      <c r="P392" s="740"/>
      <c r="Q392" s="728">
        <v>772.15454545454554</v>
      </c>
    </row>
    <row r="393" spans="1:17" ht="14.4" customHeight="1" x14ac:dyDescent="0.3">
      <c r="A393" s="723" t="s">
        <v>561</v>
      </c>
      <c r="B393" s="724" t="s">
        <v>5607</v>
      </c>
      <c r="C393" s="724" t="s">
        <v>4871</v>
      </c>
      <c r="D393" s="724" t="s">
        <v>5100</v>
      </c>
      <c r="E393" s="724" t="s">
        <v>5101</v>
      </c>
      <c r="F393" s="727">
        <v>4.67</v>
      </c>
      <c r="G393" s="727">
        <v>15401.83</v>
      </c>
      <c r="H393" s="727">
        <v>0.55946882930164066</v>
      </c>
      <c r="I393" s="727">
        <v>3298.0364025695931</v>
      </c>
      <c r="J393" s="727">
        <v>9.19</v>
      </c>
      <c r="K393" s="727">
        <v>27529.379999999997</v>
      </c>
      <c r="L393" s="727">
        <v>1</v>
      </c>
      <c r="M393" s="727">
        <v>2995.5799782372142</v>
      </c>
      <c r="N393" s="727"/>
      <c r="O393" s="727"/>
      <c r="P393" s="740"/>
      <c r="Q393" s="728"/>
    </row>
    <row r="394" spans="1:17" ht="14.4" customHeight="1" x14ac:dyDescent="0.3">
      <c r="A394" s="723" t="s">
        <v>561</v>
      </c>
      <c r="B394" s="724" t="s">
        <v>5607</v>
      </c>
      <c r="C394" s="724" t="s">
        <v>4871</v>
      </c>
      <c r="D394" s="724" t="s">
        <v>5608</v>
      </c>
      <c r="E394" s="724" t="s">
        <v>2250</v>
      </c>
      <c r="F394" s="727"/>
      <c r="G394" s="727"/>
      <c r="H394" s="727"/>
      <c r="I394" s="727"/>
      <c r="J394" s="727"/>
      <c r="K394" s="727"/>
      <c r="L394" s="727"/>
      <c r="M394" s="727"/>
      <c r="N394" s="727">
        <v>10</v>
      </c>
      <c r="O394" s="727">
        <v>2192</v>
      </c>
      <c r="P394" s="740"/>
      <c r="Q394" s="728">
        <v>219.2</v>
      </c>
    </row>
    <row r="395" spans="1:17" ht="14.4" customHeight="1" x14ac:dyDescent="0.3">
      <c r="A395" s="723" t="s">
        <v>561</v>
      </c>
      <c r="B395" s="724" t="s">
        <v>5607</v>
      </c>
      <c r="C395" s="724" t="s">
        <v>4871</v>
      </c>
      <c r="D395" s="724" t="s">
        <v>5609</v>
      </c>
      <c r="E395" s="724" t="s">
        <v>5610</v>
      </c>
      <c r="F395" s="727"/>
      <c r="G395" s="727"/>
      <c r="H395" s="727"/>
      <c r="I395" s="727"/>
      <c r="J395" s="727">
        <v>6</v>
      </c>
      <c r="K395" s="727">
        <v>61976.94</v>
      </c>
      <c r="L395" s="727">
        <v>1</v>
      </c>
      <c r="M395" s="727">
        <v>10329.49</v>
      </c>
      <c r="N395" s="727">
        <v>7</v>
      </c>
      <c r="O395" s="727">
        <v>72306.430000000008</v>
      </c>
      <c r="P395" s="740">
        <v>1.1666666666666667</v>
      </c>
      <c r="Q395" s="728">
        <v>10329.490000000002</v>
      </c>
    </row>
    <row r="396" spans="1:17" ht="14.4" customHeight="1" x14ac:dyDescent="0.3">
      <c r="A396" s="723" t="s">
        <v>561</v>
      </c>
      <c r="B396" s="724" t="s">
        <v>5607</v>
      </c>
      <c r="C396" s="724" t="s">
        <v>4871</v>
      </c>
      <c r="D396" s="724" t="s">
        <v>5103</v>
      </c>
      <c r="E396" s="724" t="s">
        <v>5104</v>
      </c>
      <c r="F396" s="727"/>
      <c r="G396" s="727"/>
      <c r="H396" s="727"/>
      <c r="I396" s="727"/>
      <c r="J396" s="727">
        <v>15</v>
      </c>
      <c r="K396" s="727">
        <v>986.25</v>
      </c>
      <c r="L396" s="727">
        <v>1</v>
      </c>
      <c r="M396" s="727">
        <v>65.75</v>
      </c>
      <c r="N396" s="727"/>
      <c r="O396" s="727"/>
      <c r="P396" s="740"/>
      <c r="Q396" s="728"/>
    </row>
    <row r="397" spans="1:17" ht="14.4" customHeight="1" x14ac:dyDescent="0.3">
      <c r="A397" s="723" t="s">
        <v>561</v>
      </c>
      <c r="B397" s="724" t="s">
        <v>5607</v>
      </c>
      <c r="C397" s="724" t="s">
        <v>4871</v>
      </c>
      <c r="D397" s="724" t="s">
        <v>5105</v>
      </c>
      <c r="E397" s="724" t="s">
        <v>5106</v>
      </c>
      <c r="F397" s="727"/>
      <c r="G397" s="727"/>
      <c r="H397" s="727"/>
      <c r="I397" s="727"/>
      <c r="J397" s="727"/>
      <c r="K397" s="727"/>
      <c r="L397" s="727"/>
      <c r="M397" s="727"/>
      <c r="N397" s="727">
        <v>7.5</v>
      </c>
      <c r="O397" s="727">
        <v>17710.400000000001</v>
      </c>
      <c r="P397" s="740"/>
      <c r="Q397" s="728">
        <v>2361.3866666666668</v>
      </c>
    </row>
    <row r="398" spans="1:17" ht="14.4" customHeight="1" x14ac:dyDescent="0.3">
      <c r="A398" s="723" t="s">
        <v>561</v>
      </c>
      <c r="B398" s="724" t="s">
        <v>5607</v>
      </c>
      <c r="C398" s="724" t="s">
        <v>4871</v>
      </c>
      <c r="D398" s="724" t="s">
        <v>5611</v>
      </c>
      <c r="E398" s="724" t="s">
        <v>2250</v>
      </c>
      <c r="F398" s="727"/>
      <c r="G398" s="727"/>
      <c r="H398" s="727"/>
      <c r="I398" s="727"/>
      <c r="J398" s="727"/>
      <c r="K398" s="727"/>
      <c r="L398" s="727"/>
      <c r="M398" s="727"/>
      <c r="N398" s="727">
        <v>5</v>
      </c>
      <c r="O398" s="727">
        <v>753.65</v>
      </c>
      <c r="P398" s="740"/>
      <c r="Q398" s="728">
        <v>150.72999999999999</v>
      </c>
    </row>
    <row r="399" spans="1:17" ht="14.4" customHeight="1" x14ac:dyDescent="0.3">
      <c r="A399" s="723" t="s">
        <v>561</v>
      </c>
      <c r="B399" s="724" t="s">
        <v>5607</v>
      </c>
      <c r="C399" s="724" t="s">
        <v>4871</v>
      </c>
      <c r="D399" s="724" t="s">
        <v>5113</v>
      </c>
      <c r="E399" s="724" t="s">
        <v>2245</v>
      </c>
      <c r="F399" s="727"/>
      <c r="G399" s="727"/>
      <c r="H399" s="727"/>
      <c r="I399" s="727"/>
      <c r="J399" s="727">
        <v>2</v>
      </c>
      <c r="K399" s="727">
        <v>6527.47</v>
      </c>
      <c r="L399" s="727">
        <v>1</v>
      </c>
      <c r="M399" s="727">
        <v>3263.7350000000001</v>
      </c>
      <c r="N399" s="727"/>
      <c r="O399" s="727"/>
      <c r="P399" s="740"/>
      <c r="Q399" s="728"/>
    </row>
    <row r="400" spans="1:17" ht="14.4" customHeight="1" x14ac:dyDescent="0.3">
      <c r="A400" s="723" t="s">
        <v>561</v>
      </c>
      <c r="B400" s="724" t="s">
        <v>5607</v>
      </c>
      <c r="C400" s="724" t="s">
        <v>5116</v>
      </c>
      <c r="D400" s="724" t="s">
        <v>5119</v>
      </c>
      <c r="E400" s="724" t="s">
        <v>5120</v>
      </c>
      <c r="F400" s="727">
        <v>58</v>
      </c>
      <c r="G400" s="727">
        <v>105154</v>
      </c>
      <c r="H400" s="727">
        <v>0.60433333333333328</v>
      </c>
      <c r="I400" s="727">
        <v>1813</v>
      </c>
      <c r="J400" s="727">
        <v>87</v>
      </c>
      <c r="K400" s="727">
        <v>174000</v>
      </c>
      <c r="L400" s="727">
        <v>1</v>
      </c>
      <c r="M400" s="727">
        <v>2000</v>
      </c>
      <c r="N400" s="727">
        <v>47</v>
      </c>
      <c r="O400" s="727">
        <v>97900</v>
      </c>
      <c r="P400" s="740">
        <v>0.56264367816091954</v>
      </c>
      <c r="Q400" s="728">
        <v>2082.9787234042551</v>
      </c>
    </row>
    <row r="401" spans="1:17" ht="14.4" customHeight="1" x14ac:dyDescent="0.3">
      <c r="A401" s="723" t="s">
        <v>561</v>
      </c>
      <c r="B401" s="724" t="s">
        <v>5607</v>
      </c>
      <c r="C401" s="724" t="s">
        <v>5116</v>
      </c>
      <c r="D401" s="724" t="s">
        <v>5121</v>
      </c>
      <c r="E401" s="724" t="s">
        <v>5122</v>
      </c>
      <c r="F401" s="727">
        <v>2</v>
      </c>
      <c r="G401" s="727">
        <v>5456</v>
      </c>
      <c r="H401" s="727">
        <v>0.44354514185558935</v>
      </c>
      <c r="I401" s="727">
        <v>2728</v>
      </c>
      <c r="J401" s="727">
        <v>5</v>
      </c>
      <c r="K401" s="727">
        <v>12300.89</v>
      </c>
      <c r="L401" s="727">
        <v>1</v>
      </c>
      <c r="M401" s="727">
        <v>2460.1779999999999</v>
      </c>
      <c r="N401" s="727">
        <v>12</v>
      </c>
      <c r="O401" s="727">
        <v>31080</v>
      </c>
      <c r="P401" s="740">
        <v>2.5266464459075726</v>
      </c>
      <c r="Q401" s="728">
        <v>2590</v>
      </c>
    </row>
    <row r="402" spans="1:17" ht="14.4" customHeight="1" x14ac:dyDescent="0.3">
      <c r="A402" s="723" t="s">
        <v>561</v>
      </c>
      <c r="B402" s="724" t="s">
        <v>5607</v>
      </c>
      <c r="C402" s="724" t="s">
        <v>5116</v>
      </c>
      <c r="D402" s="724" t="s">
        <v>5127</v>
      </c>
      <c r="E402" s="724" t="s">
        <v>5128</v>
      </c>
      <c r="F402" s="727"/>
      <c r="G402" s="727"/>
      <c r="H402" s="727"/>
      <c r="I402" s="727"/>
      <c r="J402" s="727">
        <v>2</v>
      </c>
      <c r="K402" s="727">
        <v>19770</v>
      </c>
      <c r="L402" s="727">
        <v>1</v>
      </c>
      <c r="M402" s="727">
        <v>9885</v>
      </c>
      <c r="N402" s="727">
        <v>3</v>
      </c>
      <c r="O402" s="727">
        <v>30390</v>
      </c>
      <c r="P402" s="740">
        <v>1.5371775417298938</v>
      </c>
      <c r="Q402" s="728">
        <v>10130</v>
      </c>
    </row>
    <row r="403" spans="1:17" ht="14.4" customHeight="1" x14ac:dyDescent="0.3">
      <c r="A403" s="723" t="s">
        <v>561</v>
      </c>
      <c r="B403" s="724" t="s">
        <v>5607</v>
      </c>
      <c r="C403" s="724" t="s">
        <v>5116</v>
      </c>
      <c r="D403" s="724" t="s">
        <v>5129</v>
      </c>
      <c r="E403" s="724" t="s">
        <v>5130</v>
      </c>
      <c r="F403" s="727">
        <v>37</v>
      </c>
      <c r="G403" s="727">
        <v>30812.010000000002</v>
      </c>
      <c r="H403" s="727">
        <v>0.46172765689624173</v>
      </c>
      <c r="I403" s="727">
        <v>832.75702702702711</v>
      </c>
      <c r="J403" s="727">
        <v>68</v>
      </c>
      <c r="K403" s="727">
        <v>66732</v>
      </c>
      <c r="L403" s="727">
        <v>1</v>
      </c>
      <c r="M403" s="727">
        <v>981.35294117647061</v>
      </c>
      <c r="N403" s="727">
        <v>23</v>
      </c>
      <c r="O403" s="727">
        <v>17032</v>
      </c>
      <c r="P403" s="740">
        <v>0.2552298747227717</v>
      </c>
      <c r="Q403" s="728">
        <v>740.52173913043475</v>
      </c>
    </row>
    <row r="404" spans="1:17" ht="14.4" customHeight="1" x14ac:dyDescent="0.3">
      <c r="A404" s="723" t="s">
        <v>561</v>
      </c>
      <c r="B404" s="724" t="s">
        <v>5607</v>
      </c>
      <c r="C404" s="724" t="s">
        <v>5116</v>
      </c>
      <c r="D404" s="724" t="s">
        <v>5131</v>
      </c>
      <c r="E404" s="724" t="s">
        <v>5132</v>
      </c>
      <c r="F404" s="727"/>
      <c r="G404" s="727"/>
      <c r="H404" s="727"/>
      <c r="I404" s="727"/>
      <c r="J404" s="727">
        <v>6</v>
      </c>
      <c r="K404" s="727">
        <v>1443.62</v>
      </c>
      <c r="L404" s="727">
        <v>1</v>
      </c>
      <c r="M404" s="727">
        <v>240.60333333333332</v>
      </c>
      <c r="N404" s="727">
        <v>10</v>
      </c>
      <c r="O404" s="727">
        <v>2450</v>
      </c>
      <c r="P404" s="740">
        <v>1.6971225114642359</v>
      </c>
      <c r="Q404" s="728">
        <v>245</v>
      </c>
    </row>
    <row r="405" spans="1:17" ht="14.4" customHeight="1" x14ac:dyDescent="0.3">
      <c r="A405" s="723" t="s">
        <v>561</v>
      </c>
      <c r="B405" s="724" t="s">
        <v>5607</v>
      </c>
      <c r="C405" s="724" t="s">
        <v>4883</v>
      </c>
      <c r="D405" s="724" t="s">
        <v>5145</v>
      </c>
      <c r="E405" s="724" t="s">
        <v>5146</v>
      </c>
      <c r="F405" s="727"/>
      <c r="G405" s="727"/>
      <c r="H405" s="727"/>
      <c r="I405" s="727"/>
      <c r="J405" s="727"/>
      <c r="K405" s="727"/>
      <c r="L405" s="727"/>
      <c r="M405" s="727"/>
      <c r="N405" s="727">
        <v>1</v>
      </c>
      <c r="O405" s="727">
        <v>6559.4</v>
      </c>
      <c r="P405" s="740"/>
      <c r="Q405" s="728">
        <v>6559.4</v>
      </c>
    </row>
    <row r="406" spans="1:17" ht="14.4" customHeight="1" x14ac:dyDescent="0.3">
      <c r="A406" s="723" t="s">
        <v>561</v>
      </c>
      <c r="B406" s="724" t="s">
        <v>5607</v>
      </c>
      <c r="C406" s="724" t="s">
        <v>4883</v>
      </c>
      <c r="D406" s="724" t="s">
        <v>5164</v>
      </c>
      <c r="E406" s="724" t="s">
        <v>5165</v>
      </c>
      <c r="F406" s="727"/>
      <c r="G406" s="727"/>
      <c r="H406" s="727"/>
      <c r="I406" s="727"/>
      <c r="J406" s="727"/>
      <c r="K406" s="727"/>
      <c r="L406" s="727"/>
      <c r="M406" s="727"/>
      <c r="N406" s="727">
        <v>1</v>
      </c>
      <c r="O406" s="727">
        <v>1638.39</v>
      </c>
      <c r="P406" s="740"/>
      <c r="Q406" s="728">
        <v>1638.39</v>
      </c>
    </row>
    <row r="407" spans="1:17" ht="14.4" customHeight="1" x14ac:dyDescent="0.3">
      <c r="A407" s="723" t="s">
        <v>561</v>
      </c>
      <c r="B407" s="724" t="s">
        <v>5607</v>
      </c>
      <c r="C407" s="724" t="s">
        <v>4883</v>
      </c>
      <c r="D407" s="724" t="s">
        <v>5166</v>
      </c>
      <c r="E407" s="724" t="s">
        <v>5167</v>
      </c>
      <c r="F407" s="727"/>
      <c r="G407" s="727"/>
      <c r="H407" s="727"/>
      <c r="I407" s="727"/>
      <c r="J407" s="727">
        <v>1</v>
      </c>
      <c r="K407" s="727">
        <v>9375.98</v>
      </c>
      <c r="L407" s="727">
        <v>1</v>
      </c>
      <c r="M407" s="727">
        <v>9375.98</v>
      </c>
      <c r="N407" s="727"/>
      <c r="O407" s="727"/>
      <c r="P407" s="740"/>
      <c r="Q407" s="728"/>
    </row>
    <row r="408" spans="1:17" ht="14.4" customHeight="1" x14ac:dyDescent="0.3">
      <c r="A408" s="723" t="s">
        <v>561</v>
      </c>
      <c r="B408" s="724" t="s">
        <v>5607</v>
      </c>
      <c r="C408" s="724" t="s">
        <v>4883</v>
      </c>
      <c r="D408" s="724" t="s">
        <v>5168</v>
      </c>
      <c r="E408" s="724" t="s">
        <v>5169</v>
      </c>
      <c r="F408" s="727"/>
      <c r="G408" s="727"/>
      <c r="H408" s="727"/>
      <c r="I408" s="727"/>
      <c r="J408" s="727">
        <v>4</v>
      </c>
      <c r="K408" s="727">
        <v>26388.32</v>
      </c>
      <c r="L408" s="727">
        <v>1</v>
      </c>
      <c r="M408" s="727">
        <v>6597.08</v>
      </c>
      <c r="N408" s="727"/>
      <c r="O408" s="727"/>
      <c r="P408" s="740"/>
      <c r="Q408" s="728"/>
    </row>
    <row r="409" spans="1:17" ht="14.4" customHeight="1" x14ac:dyDescent="0.3">
      <c r="A409" s="723" t="s">
        <v>561</v>
      </c>
      <c r="B409" s="724" t="s">
        <v>5607</v>
      </c>
      <c r="C409" s="724" t="s">
        <v>4883</v>
      </c>
      <c r="D409" s="724" t="s">
        <v>5181</v>
      </c>
      <c r="E409" s="724" t="s">
        <v>5182</v>
      </c>
      <c r="F409" s="727"/>
      <c r="G409" s="727"/>
      <c r="H409" s="727"/>
      <c r="I409" s="727"/>
      <c r="J409" s="727">
        <v>2</v>
      </c>
      <c r="K409" s="727">
        <v>20248.48</v>
      </c>
      <c r="L409" s="727">
        <v>1</v>
      </c>
      <c r="M409" s="727">
        <v>10124.24</v>
      </c>
      <c r="N409" s="727">
        <v>1</v>
      </c>
      <c r="O409" s="727">
        <v>9719.2999999999993</v>
      </c>
      <c r="P409" s="740">
        <v>0.48000146183812314</v>
      </c>
      <c r="Q409" s="728">
        <v>9719.2999999999993</v>
      </c>
    </row>
    <row r="410" spans="1:17" ht="14.4" customHeight="1" x14ac:dyDescent="0.3">
      <c r="A410" s="723" t="s">
        <v>561</v>
      </c>
      <c r="B410" s="724" t="s">
        <v>5607</v>
      </c>
      <c r="C410" s="724" t="s">
        <v>4883</v>
      </c>
      <c r="D410" s="724" t="s">
        <v>5183</v>
      </c>
      <c r="E410" s="724" t="s">
        <v>5184</v>
      </c>
      <c r="F410" s="727"/>
      <c r="G410" s="727"/>
      <c r="H410" s="727"/>
      <c r="I410" s="727"/>
      <c r="J410" s="727">
        <v>2</v>
      </c>
      <c r="K410" s="727">
        <v>13327.42</v>
      </c>
      <c r="L410" s="727">
        <v>1</v>
      </c>
      <c r="M410" s="727">
        <v>6663.71</v>
      </c>
      <c r="N410" s="727">
        <v>2</v>
      </c>
      <c r="O410" s="727">
        <v>12794.4</v>
      </c>
      <c r="P410" s="740">
        <v>0.96000576255569336</v>
      </c>
      <c r="Q410" s="728">
        <v>6397.2</v>
      </c>
    </row>
    <row r="411" spans="1:17" ht="14.4" customHeight="1" x14ac:dyDescent="0.3">
      <c r="A411" s="723" t="s">
        <v>561</v>
      </c>
      <c r="B411" s="724" t="s">
        <v>5607</v>
      </c>
      <c r="C411" s="724" t="s">
        <v>4883</v>
      </c>
      <c r="D411" s="724" t="s">
        <v>5195</v>
      </c>
      <c r="E411" s="724" t="s">
        <v>5196</v>
      </c>
      <c r="F411" s="727"/>
      <c r="G411" s="727"/>
      <c r="H411" s="727"/>
      <c r="I411" s="727"/>
      <c r="J411" s="727">
        <v>1</v>
      </c>
      <c r="K411" s="727">
        <v>21280.6</v>
      </c>
      <c r="L411" s="727">
        <v>1</v>
      </c>
      <c r="M411" s="727">
        <v>21280.6</v>
      </c>
      <c r="N411" s="727"/>
      <c r="O411" s="727"/>
      <c r="P411" s="740"/>
      <c r="Q411" s="728"/>
    </row>
    <row r="412" spans="1:17" ht="14.4" customHeight="1" x14ac:dyDescent="0.3">
      <c r="A412" s="723" t="s">
        <v>561</v>
      </c>
      <c r="B412" s="724" t="s">
        <v>5607</v>
      </c>
      <c r="C412" s="724" t="s">
        <v>4883</v>
      </c>
      <c r="D412" s="724" t="s">
        <v>5201</v>
      </c>
      <c r="E412" s="724" t="s">
        <v>5202</v>
      </c>
      <c r="F412" s="727"/>
      <c r="G412" s="727"/>
      <c r="H412" s="727"/>
      <c r="I412" s="727"/>
      <c r="J412" s="727"/>
      <c r="K412" s="727"/>
      <c r="L412" s="727"/>
      <c r="M412" s="727"/>
      <c r="N412" s="727">
        <v>1</v>
      </c>
      <c r="O412" s="727">
        <v>21280.400000000001</v>
      </c>
      <c r="P412" s="740"/>
      <c r="Q412" s="728">
        <v>21280.400000000001</v>
      </c>
    </row>
    <row r="413" spans="1:17" ht="14.4" customHeight="1" x14ac:dyDescent="0.3">
      <c r="A413" s="723" t="s">
        <v>561</v>
      </c>
      <c r="B413" s="724" t="s">
        <v>5607</v>
      </c>
      <c r="C413" s="724" t="s">
        <v>4883</v>
      </c>
      <c r="D413" s="724" t="s">
        <v>5223</v>
      </c>
      <c r="E413" s="724" t="s">
        <v>5224</v>
      </c>
      <c r="F413" s="727"/>
      <c r="G413" s="727"/>
      <c r="H413" s="727"/>
      <c r="I413" s="727"/>
      <c r="J413" s="727">
        <v>1</v>
      </c>
      <c r="K413" s="727">
        <v>5860.64</v>
      </c>
      <c r="L413" s="727">
        <v>1</v>
      </c>
      <c r="M413" s="727">
        <v>5860.64</v>
      </c>
      <c r="N413" s="727"/>
      <c r="O413" s="727"/>
      <c r="P413" s="740"/>
      <c r="Q413" s="728"/>
    </row>
    <row r="414" spans="1:17" ht="14.4" customHeight="1" x14ac:dyDescent="0.3">
      <c r="A414" s="723" t="s">
        <v>561</v>
      </c>
      <c r="B414" s="724" t="s">
        <v>5607</v>
      </c>
      <c r="C414" s="724" t="s">
        <v>4883</v>
      </c>
      <c r="D414" s="724" t="s">
        <v>5285</v>
      </c>
      <c r="E414" s="724" t="s">
        <v>5286</v>
      </c>
      <c r="F414" s="727"/>
      <c r="G414" s="727"/>
      <c r="H414" s="727"/>
      <c r="I414" s="727"/>
      <c r="J414" s="727">
        <v>1</v>
      </c>
      <c r="K414" s="727">
        <v>8181.99</v>
      </c>
      <c r="L414" s="727">
        <v>1</v>
      </c>
      <c r="M414" s="727">
        <v>8181.99</v>
      </c>
      <c r="N414" s="727"/>
      <c r="O414" s="727"/>
      <c r="P414" s="740"/>
      <c r="Q414" s="728"/>
    </row>
    <row r="415" spans="1:17" ht="14.4" customHeight="1" x14ac:dyDescent="0.3">
      <c r="A415" s="723" t="s">
        <v>561</v>
      </c>
      <c r="B415" s="724" t="s">
        <v>5607</v>
      </c>
      <c r="C415" s="724" t="s">
        <v>4883</v>
      </c>
      <c r="D415" s="724" t="s">
        <v>5297</v>
      </c>
      <c r="E415" s="724" t="s">
        <v>5298</v>
      </c>
      <c r="F415" s="727"/>
      <c r="G415" s="727"/>
      <c r="H415" s="727"/>
      <c r="I415" s="727"/>
      <c r="J415" s="727">
        <v>1</v>
      </c>
      <c r="K415" s="727">
        <v>7491.46</v>
      </c>
      <c r="L415" s="727">
        <v>1</v>
      </c>
      <c r="M415" s="727">
        <v>7491.46</v>
      </c>
      <c r="N415" s="727"/>
      <c r="O415" s="727"/>
      <c r="P415" s="740"/>
      <c r="Q415" s="728"/>
    </row>
    <row r="416" spans="1:17" ht="14.4" customHeight="1" x14ac:dyDescent="0.3">
      <c r="A416" s="723" t="s">
        <v>561</v>
      </c>
      <c r="B416" s="724" t="s">
        <v>5607</v>
      </c>
      <c r="C416" s="724" t="s">
        <v>4883</v>
      </c>
      <c r="D416" s="724" t="s">
        <v>5612</v>
      </c>
      <c r="E416" s="724" t="s">
        <v>5613</v>
      </c>
      <c r="F416" s="727">
        <v>1</v>
      </c>
      <c r="G416" s="727">
        <v>9310</v>
      </c>
      <c r="H416" s="727"/>
      <c r="I416" s="727">
        <v>9310</v>
      </c>
      <c r="J416" s="727"/>
      <c r="K416" s="727"/>
      <c r="L416" s="727"/>
      <c r="M416" s="727"/>
      <c r="N416" s="727"/>
      <c r="O416" s="727"/>
      <c r="P416" s="740"/>
      <c r="Q416" s="728"/>
    </row>
    <row r="417" spans="1:17" ht="14.4" customHeight="1" x14ac:dyDescent="0.3">
      <c r="A417" s="723" t="s">
        <v>561</v>
      </c>
      <c r="B417" s="724" t="s">
        <v>5607</v>
      </c>
      <c r="C417" s="724" t="s">
        <v>4886</v>
      </c>
      <c r="D417" s="724" t="s">
        <v>5614</v>
      </c>
      <c r="E417" s="724" t="s">
        <v>5615</v>
      </c>
      <c r="F417" s="727">
        <v>347</v>
      </c>
      <c r="G417" s="727">
        <v>4128259</v>
      </c>
      <c r="H417" s="727">
        <v>0.85049019607843135</v>
      </c>
      <c r="I417" s="727">
        <v>11897</v>
      </c>
      <c r="J417" s="727">
        <v>408</v>
      </c>
      <c r="K417" s="727">
        <v>4853976</v>
      </c>
      <c r="L417" s="727">
        <v>1</v>
      </c>
      <c r="M417" s="727">
        <v>11897</v>
      </c>
      <c r="N417" s="727">
        <v>441</v>
      </c>
      <c r="O417" s="727">
        <v>5246577</v>
      </c>
      <c r="P417" s="740">
        <v>1.0808823529411764</v>
      </c>
      <c r="Q417" s="728">
        <v>11897</v>
      </c>
    </row>
    <row r="418" spans="1:17" ht="14.4" customHeight="1" x14ac:dyDescent="0.3">
      <c r="A418" s="723" t="s">
        <v>561</v>
      </c>
      <c r="B418" s="724" t="s">
        <v>5607</v>
      </c>
      <c r="C418" s="724" t="s">
        <v>4886</v>
      </c>
      <c r="D418" s="724" t="s">
        <v>5616</v>
      </c>
      <c r="E418" s="724" t="s">
        <v>5617</v>
      </c>
      <c r="F418" s="727"/>
      <c r="G418" s="727"/>
      <c r="H418" s="727"/>
      <c r="I418" s="727"/>
      <c r="J418" s="727">
        <v>5</v>
      </c>
      <c r="K418" s="727">
        <v>2175</v>
      </c>
      <c r="L418" s="727">
        <v>1</v>
      </c>
      <c r="M418" s="727">
        <v>435</v>
      </c>
      <c r="N418" s="727"/>
      <c r="O418" s="727"/>
      <c r="P418" s="740"/>
      <c r="Q418" s="728"/>
    </row>
    <row r="419" spans="1:17" ht="14.4" customHeight="1" x14ac:dyDescent="0.3">
      <c r="A419" s="723" t="s">
        <v>561</v>
      </c>
      <c r="B419" s="724" t="s">
        <v>5607</v>
      </c>
      <c r="C419" s="724" t="s">
        <v>4886</v>
      </c>
      <c r="D419" s="724" t="s">
        <v>5333</v>
      </c>
      <c r="E419" s="724" t="s">
        <v>5334</v>
      </c>
      <c r="F419" s="727">
        <v>243</v>
      </c>
      <c r="G419" s="727">
        <v>93310</v>
      </c>
      <c r="H419" s="727">
        <v>0.85458108949701428</v>
      </c>
      <c r="I419" s="727">
        <v>383.99176954732508</v>
      </c>
      <c r="J419" s="727">
        <v>280</v>
      </c>
      <c r="K419" s="727">
        <v>109188</v>
      </c>
      <c r="L419" s="727">
        <v>1</v>
      </c>
      <c r="M419" s="727">
        <v>389.95714285714286</v>
      </c>
      <c r="N419" s="727">
        <v>248</v>
      </c>
      <c r="O419" s="727">
        <v>96720</v>
      </c>
      <c r="P419" s="740">
        <v>0.88581162765139021</v>
      </c>
      <c r="Q419" s="728">
        <v>390</v>
      </c>
    </row>
    <row r="420" spans="1:17" ht="14.4" customHeight="1" x14ac:dyDescent="0.3">
      <c r="A420" s="723" t="s">
        <v>561</v>
      </c>
      <c r="B420" s="724" t="s">
        <v>5607</v>
      </c>
      <c r="C420" s="724" t="s">
        <v>4886</v>
      </c>
      <c r="D420" s="724" t="s">
        <v>4913</v>
      </c>
      <c r="E420" s="724" t="s">
        <v>4914</v>
      </c>
      <c r="F420" s="727">
        <v>9</v>
      </c>
      <c r="G420" s="727">
        <v>2113</v>
      </c>
      <c r="H420" s="727">
        <v>0.60130904951622088</v>
      </c>
      <c r="I420" s="727">
        <v>234.77777777777777</v>
      </c>
      <c r="J420" s="727">
        <v>14</v>
      </c>
      <c r="K420" s="727">
        <v>3514</v>
      </c>
      <c r="L420" s="727">
        <v>1</v>
      </c>
      <c r="M420" s="727">
        <v>251</v>
      </c>
      <c r="N420" s="727">
        <v>19</v>
      </c>
      <c r="O420" s="727">
        <v>4769</v>
      </c>
      <c r="P420" s="740">
        <v>1.3571428571428572</v>
      </c>
      <c r="Q420" s="728">
        <v>251</v>
      </c>
    </row>
    <row r="421" spans="1:17" ht="14.4" customHeight="1" x14ac:dyDescent="0.3">
      <c r="A421" s="723" t="s">
        <v>561</v>
      </c>
      <c r="B421" s="724" t="s">
        <v>5607</v>
      </c>
      <c r="C421" s="724" t="s">
        <v>4886</v>
      </c>
      <c r="D421" s="724" t="s">
        <v>5422</v>
      </c>
      <c r="E421" s="724" t="s">
        <v>5423</v>
      </c>
      <c r="F421" s="727">
        <v>0</v>
      </c>
      <c r="G421" s="727">
        <v>0</v>
      </c>
      <c r="H421" s="727"/>
      <c r="I421" s="727"/>
      <c r="J421" s="727">
        <v>0</v>
      </c>
      <c r="K421" s="727">
        <v>0</v>
      </c>
      <c r="L421" s="727"/>
      <c r="M421" s="727"/>
      <c r="N421" s="727">
        <v>0</v>
      </c>
      <c r="O421" s="727">
        <v>0</v>
      </c>
      <c r="P421" s="740"/>
      <c r="Q421" s="728"/>
    </row>
    <row r="422" spans="1:17" ht="14.4" customHeight="1" x14ac:dyDescent="0.3">
      <c r="A422" s="723" t="s">
        <v>561</v>
      </c>
      <c r="B422" s="724" t="s">
        <v>5607</v>
      </c>
      <c r="C422" s="724" t="s">
        <v>4886</v>
      </c>
      <c r="D422" s="724" t="s">
        <v>5424</v>
      </c>
      <c r="E422" s="724" t="s">
        <v>5425</v>
      </c>
      <c r="F422" s="727">
        <v>398</v>
      </c>
      <c r="G422" s="727">
        <v>0</v>
      </c>
      <c r="H422" s="727"/>
      <c r="I422" s="727">
        <v>0</v>
      </c>
      <c r="J422" s="727">
        <v>466</v>
      </c>
      <c r="K422" s="727">
        <v>0</v>
      </c>
      <c r="L422" s="727"/>
      <c r="M422" s="727">
        <v>0</v>
      </c>
      <c r="N422" s="727">
        <v>363</v>
      </c>
      <c r="O422" s="727">
        <v>0</v>
      </c>
      <c r="P422" s="740"/>
      <c r="Q422" s="728">
        <v>0</v>
      </c>
    </row>
    <row r="423" spans="1:17" ht="14.4" customHeight="1" x14ac:dyDescent="0.3">
      <c r="A423" s="723" t="s">
        <v>561</v>
      </c>
      <c r="B423" s="724" t="s">
        <v>5607</v>
      </c>
      <c r="C423" s="724" t="s">
        <v>4886</v>
      </c>
      <c r="D423" s="724" t="s">
        <v>5618</v>
      </c>
      <c r="E423" s="724" t="s">
        <v>5619</v>
      </c>
      <c r="F423" s="727">
        <v>6</v>
      </c>
      <c r="G423" s="727">
        <v>32856</v>
      </c>
      <c r="H423" s="727">
        <v>0.42857142857142855</v>
      </c>
      <c r="I423" s="727">
        <v>5476</v>
      </c>
      <c r="J423" s="727">
        <v>14</v>
      </c>
      <c r="K423" s="727">
        <v>76664</v>
      </c>
      <c r="L423" s="727">
        <v>1</v>
      </c>
      <c r="M423" s="727">
        <v>5476</v>
      </c>
      <c r="N423" s="727">
        <v>6</v>
      </c>
      <c r="O423" s="727">
        <v>32856</v>
      </c>
      <c r="P423" s="740">
        <v>0.42857142857142855</v>
      </c>
      <c r="Q423" s="728">
        <v>5476</v>
      </c>
    </row>
    <row r="424" spans="1:17" ht="14.4" customHeight="1" x14ac:dyDescent="0.3">
      <c r="A424" s="723" t="s">
        <v>561</v>
      </c>
      <c r="B424" s="724" t="s">
        <v>5607</v>
      </c>
      <c r="C424" s="724" t="s">
        <v>4886</v>
      </c>
      <c r="D424" s="724" t="s">
        <v>5620</v>
      </c>
      <c r="E424" s="724" t="s">
        <v>5621</v>
      </c>
      <c r="F424" s="727">
        <v>157</v>
      </c>
      <c r="G424" s="727">
        <v>1048132</v>
      </c>
      <c r="H424" s="727">
        <v>1.1056338028169015</v>
      </c>
      <c r="I424" s="727">
        <v>6676</v>
      </c>
      <c r="J424" s="727">
        <v>142</v>
      </c>
      <c r="K424" s="727">
        <v>947992</v>
      </c>
      <c r="L424" s="727">
        <v>1</v>
      </c>
      <c r="M424" s="727">
        <v>6676</v>
      </c>
      <c r="N424" s="727">
        <v>90</v>
      </c>
      <c r="O424" s="727">
        <v>600840</v>
      </c>
      <c r="P424" s="740">
        <v>0.63380281690140849</v>
      </c>
      <c r="Q424" s="728">
        <v>6676</v>
      </c>
    </row>
    <row r="425" spans="1:17" ht="14.4" customHeight="1" x14ac:dyDescent="0.3">
      <c r="A425" s="723" t="s">
        <v>561</v>
      </c>
      <c r="B425" s="724" t="s">
        <v>5607</v>
      </c>
      <c r="C425" s="724" t="s">
        <v>4886</v>
      </c>
      <c r="D425" s="724" t="s">
        <v>4949</v>
      </c>
      <c r="E425" s="724" t="s">
        <v>4950</v>
      </c>
      <c r="F425" s="727">
        <v>13</v>
      </c>
      <c r="G425" s="727">
        <v>4536</v>
      </c>
      <c r="H425" s="727">
        <v>1.5241935483870968</v>
      </c>
      <c r="I425" s="727">
        <v>348.92307692307691</v>
      </c>
      <c r="J425" s="727">
        <v>8</v>
      </c>
      <c r="K425" s="727">
        <v>2976</v>
      </c>
      <c r="L425" s="727">
        <v>1</v>
      </c>
      <c r="M425" s="727">
        <v>372</v>
      </c>
      <c r="N425" s="727">
        <v>10</v>
      </c>
      <c r="O425" s="727">
        <v>3729</v>
      </c>
      <c r="P425" s="740">
        <v>1.253024193548387</v>
      </c>
      <c r="Q425" s="728">
        <v>372.9</v>
      </c>
    </row>
    <row r="426" spans="1:17" ht="14.4" customHeight="1" x14ac:dyDescent="0.3">
      <c r="A426" s="723" t="s">
        <v>561</v>
      </c>
      <c r="B426" s="724" t="s">
        <v>5622</v>
      </c>
      <c r="C426" s="724" t="s">
        <v>4871</v>
      </c>
      <c r="D426" s="724" t="s">
        <v>5623</v>
      </c>
      <c r="E426" s="724" t="s">
        <v>3062</v>
      </c>
      <c r="F426" s="727"/>
      <c r="G426" s="727"/>
      <c r="H426" s="727"/>
      <c r="I426" s="727"/>
      <c r="J426" s="727"/>
      <c r="K426" s="727"/>
      <c r="L426" s="727"/>
      <c r="M426" s="727"/>
      <c r="N426" s="727">
        <v>27</v>
      </c>
      <c r="O426" s="727">
        <v>1081.08</v>
      </c>
      <c r="P426" s="740"/>
      <c r="Q426" s="728">
        <v>40.04</v>
      </c>
    </row>
    <row r="427" spans="1:17" ht="14.4" customHeight="1" x14ac:dyDescent="0.3">
      <c r="A427" s="723" t="s">
        <v>561</v>
      </c>
      <c r="B427" s="724" t="s">
        <v>5622</v>
      </c>
      <c r="C427" s="724" t="s">
        <v>4871</v>
      </c>
      <c r="D427" s="724" t="s">
        <v>5035</v>
      </c>
      <c r="E427" s="724" t="s">
        <v>3062</v>
      </c>
      <c r="F427" s="727"/>
      <c r="G427" s="727"/>
      <c r="H427" s="727"/>
      <c r="I427" s="727"/>
      <c r="J427" s="727">
        <v>15</v>
      </c>
      <c r="K427" s="727">
        <v>1282.2</v>
      </c>
      <c r="L427" s="727">
        <v>1</v>
      </c>
      <c r="M427" s="727">
        <v>85.48</v>
      </c>
      <c r="N427" s="727">
        <v>6</v>
      </c>
      <c r="O427" s="727">
        <v>480.48</v>
      </c>
      <c r="P427" s="740">
        <v>0.37473093121197942</v>
      </c>
      <c r="Q427" s="728">
        <v>80.08</v>
      </c>
    </row>
    <row r="428" spans="1:17" ht="14.4" customHeight="1" x14ac:dyDescent="0.3">
      <c r="A428" s="723" t="s">
        <v>561</v>
      </c>
      <c r="B428" s="724" t="s">
        <v>5622</v>
      </c>
      <c r="C428" s="724" t="s">
        <v>4871</v>
      </c>
      <c r="D428" s="724" t="s">
        <v>5036</v>
      </c>
      <c r="E428" s="724" t="s">
        <v>3062</v>
      </c>
      <c r="F428" s="727"/>
      <c r="G428" s="727"/>
      <c r="H428" s="727"/>
      <c r="I428" s="727"/>
      <c r="J428" s="727"/>
      <c r="K428" s="727"/>
      <c r="L428" s="727"/>
      <c r="M428" s="727"/>
      <c r="N428" s="727">
        <v>6</v>
      </c>
      <c r="O428" s="727">
        <v>456.78</v>
      </c>
      <c r="P428" s="740"/>
      <c r="Q428" s="728">
        <v>76.13</v>
      </c>
    </row>
    <row r="429" spans="1:17" ht="14.4" customHeight="1" x14ac:dyDescent="0.3">
      <c r="A429" s="723" t="s">
        <v>561</v>
      </c>
      <c r="B429" s="724" t="s">
        <v>5622</v>
      </c>
      <c r="C429" s="724" t="s">
        <v>4871</v>
      </c>
      <c r="D429" s="724" t="s">
        <v>5040</v>
      </c>
      <c r="E429" s="724" t="s">
        <v>1142</v>
      </c>
      <c r="F429" s="727">
        <v>31</v>
      </c>
      <c r="G429" s="727">
        <v>1810.4</v>
      </c>
      <c r="H429" s="727">
        <v>0.26495726495726496</v>
      </c>
      <c r="I429" s="727">
        <v>58.400000000000006</v>
      </c>
      <c r="J429" s="727">
        <v>117</v>
      </c>
      <c r="K429" s="727">
        <v>6832.8</v>
      </c>
      <c r="L429" s="727">
        <v>1</v>
      </c>
      <c r="M429" s="727">
        <v>58.4</v>
      </c>
      <c r="N429" s="727">
        <v>117</v>
      </c>
      <c r="O429" s="727">
        <v>6832.7999999999993</v>
      </c>
      <c r="P429" s="740">
        <v>0.99999999999999989</v>
      </c>
      <c r="Q429" s="728">
        <v>58.399999999999991</v>
      </c>
    </row>
    <row r="430" spans="1:17" ht="14.4" customHeight="1" x14ac:dyDescent="0.3">
      <c r="A430" s="723" t="s">
        <v>561</v>
      </c>
      <c r="B430" s="724" t="s">
        <v>5622</v>
      </c>
      <c r="C430" s="724" t="s">
        <v>4871</v>
      </c>
      <c r="D430" s="724" t="s">
        <v>5047</v>
      </c>
      <c r="E430" s="724" t="s">
        <v>2235</v>
      </c>
      <c r="F430" s="727"/>
      <c r="G430" s="727"/>
      <c r="H430" s="727"/>
      <c r="I430" s="727"/>
      <c r="J430" s="727">
        <v>1.9</v>
      </c>
      <c r="K430" s="727">
        <v>22825.46</v>
      </c>
      <c r="L430" s="727">
        <v>1</v>
      </c>
      <c r="M430" s="727">
        <v>12013.4</v>
      </c>
      <c r="N430" s="727"/>
      <c r="O430" s="727"/>
      <c r="P430" s="740"/>
      <c r="Q430" s="728"/>
    </row>
    <row r="431" spans="1:17" ht="14.4" customHeight="1" x14ac:dyDescent="0.3">
      <c r="A431" s="723" t="s">
        <v>561</v>
      </c>
      <c r="B431" s="724" t="s">
        <v>5622</v>
      </c>
      <c r="C431" s="724" t="s">
        <v>4871</v>
      </c>
      <c r="D431" s="724" t="s">
        <v>5052</v>
      </c>
      <c r="E431" s="724" t="s">
        <v>5053</v>
      </c>
      <c r="F431" s="727"/>
      <c r="G431" s="727"/>
      <c r="H431" s="727"/>
      <c r="I431" s="727"/>
      <c r="J431" s="727">
        <v>58</v>
      </c>
      <c r="K431" s="727">
        <v>2239.38</v>
      </c>
      <c r="L431" s="727">
        <v>1</v>
      </c>
      <c r="M431" s="727">
        <v>38.61</v>
      </c>
      <c r="N431" s="727"/>
      <c r="O431" s="727"/>
      <c r="P431" s="740"/>
      <c r="Q431" s="728"/>
    </row>
    <row r="432" spans="1:17" ht="14.4" customHeight="1" x14ac:dyDescent="0.3">
      <c r="A432" s="723" t="s">
        <v>561</v>
      </c>
      <c r="B432" s="724" t="s">
        <v>5622</v>
      </c>
      <c r="C432" s="724" t="s">
        <v>4871</v>
      </c>
      <c r="D432" s="724" t="s">
        <v>5054</v>
      </c>
      <c r="E432" s="724" t="s">
        <v>5055</v>
      </c>
      <c r="F432" s="727">
        <v>21.2</v>
      </c>
      <c r="G432" s="727">
        <v>8196.0299999999988</v>
      </c>
      <c r="H432" s="727">
        <v>0.80000761351457383</v>
      </c>
      <c r="I432" s="727">
        <v>386.60518867924526</v>
      </c>
      <c r="J432" s="727">
        <v>26.5</v>
      </c>
      <c r="K432" s="727">
        <v>10244.94</v>
      </c>
      <c r="L432" s="727">
        <v>1</v>
      </c>
      <c r="M432" s="727">
        <v>386.60150943396229</v>
      </c>
      <c r="N432" s="727">
        <v>21.6</v>
      </c>
      <c r="O432" s="727">
        <v>8350.59</v>
      </c>
      <c r="P432" s="740">
        <v>0.8150940854704859</v>
      </c>
      <c r="Q432" s="728">
        <v>386.60138888888889</v>
      </c>
    </row>
    <row r="433" spans="1:17" ht="14.4" customHeight="1" x14ac:dyDescent="0.3">
      <c r="A433" s="723" t="s">
        <v>561</v>
      </c>
      <c r="B433" s="724" t="s">
        <v>5622</v>
      </c>
      <c r="C433" s="724" t="s">
        <v>4871</v>
      </c>
      <c r="D433" s="724" t="s">
        <v>5056</v>
      </c>
      <c r="E433" s="724" t="s">
        <v>5057</v>
      </c>
      <c r="F433" s="727"/>
      <c r="G433" s="727"/>
      <c r="H433" s="727"/>
      <c r="I433" s="727"/>
      <c r="J433" s="727">
        <v>14</v>
      </c>
      <c r="K433" s="727">
        <v>540.54</v>
      </c>
      <c r="L433" s="727">
        <v>1</v>
      </c>
      <c r="M433" s="727">
        <v>38.61</v>
      </c>
      <c r="N433" s="727"/>
      <c r="O433" s="727"/>
      <c r="P433" s="740"/>
      <c r="Q433" s="728"/>
    </row>
    <row r="434" spans="1:17" ht="14.4" customHeight="1" x14ac:dyDescent="0.3">
      <c r="A434" s="723" t="s">
        <v>561</v>
      </c>
      <c r="B434" s="724" t="s">
        <v>5622</v>
      </c>
      <c r="C434" s="724" t="s">
        <v>4871</v>
      </c>
      <c r="D434" s="724" t="s">
        <v>5624</v>
      </c>
      <c r="E434" s="724" t="s">
        <v>5625</v>
      </c>
      <c r="F434" s="727"/>
      <c r="G434" s="727"/>
      <c r="H434" s="727"/>
      <c r="I434" s="727"/>
      <c r="J434" s="727"/>
      <c r="K434" s="727"/>
      <c r="L434" s="727"/>
      <c r="M434" s="727"/>
      <c r="N434" s="727">
        <v>0.7</v>
      </c>
      <c r="O434" s="727">
        <v>380.42</v>
      </c>
      <c r="P434" s="740"/>
      <c r="Q434" s="728">
        <v>543.45714285714291</v>
      </c>
    </row>
    <row r="435" spans="1:17" ht="14.4" customHeight="1" x14ac:dyDescent="0.3">
      <c r="A435" s="723" t="s">
        <v>561</v>
      </c>
      <c r="B435" s="724" t="s">
        <v>5622</v>
      </c>
      <c r="C435" s="724" t="s">
        <v>4871</v>
      </c>
      <c r="D435" s="724" t="s">
        <v>5066</v>
      </c>
      <c r="E435" s="724" t="s">
        <v>5067</v>
      </c>
      <c r="F435" s="727">
        <v>7.6</v>
      </c>
      <c r="G435" s="727">
        <v>2760.7</v>
      </c>
      <c r="H435" s="727">
        <v>0.73624360283861945</v>
      </c>
      <c r="I435" s="727">
        <v>363.25</v>
      </c>
      <c r="J435" s="727">
        <v>13.8</v>
      </c>
      <c r="K435" s="727">
        <v>3749.71</v>
      </c>
      <c r="L435" s="727">
        <v>1</v>
      </c>
      <c r="M435" s="727">
        <v>271.71811594202899</v>
      </c>
      <c r="N435" s="727">
        <v>25</v>
      </c>
      <c r="O435" s="727">
        <v>6792.9500000000007</v>
      </c>
      <c r="P435" s="740">
        <v>1.8115934298919119</v>
      </c>
      <c r="Q435" s="728">
        <v>271.71800000000002</v>
      </c>
    </row>
    <row r="436" spans="1:17" ht="14.4" customHeight="1" x14ac:dyDescent="0.3">
      <c r="A436" s="723" t="s">
        <v>561</v>
      </c>
      <c r="B436" s="724" t="s">
        <v>5622</v>
      </c>
      <c r="C436" s="724" t="s">
        <v>4871</v>
      </c>
      <c r="D436" s="724" t="s">
        <v>5072</v>
      </c>
      <c r="E436" s="724" t="s">
        <v>5073</v>
      </c>
      <c r="F436" s="727">
        <v>11</v>
      </c>
      <c r="G436" s="727">
        <v>749.32</v>
      </c>
      <c r="H436" s="727"/>
      <c r="I436" s="727">
        <v>68.12</v>
      </c>
      <c r="J436" s="727"/>
      <c r="K436" s="727"/>
      <c r="L436" s="727"/>
      <c r="M436" s="727"/>
      <c r="N436" s="727"/>
      <c r="O436" s="727"/>
      <c r="P436" s="740"/>
      <c r="Q436" s="728"/>
    </row>
    <row r="437" spans="1:17" ht="14.4" customHeight="1" x14ac:dyDescent="0.3">
      <c r="A437" s="723" t="s">
        <v>561</v>
      </c>
      <c r="B437" s="724" t="s">
        <v>5622</v>
      </c>
      <c r="C437" s="724" t="s">
        <v>4871</v>
      </c>
      <c r="D437" s="724" t="s">
        <v>5074</v>
      </c>
      <c r="E437" s="724" t="s">
        <v>5075</v>
      </c>
      <c r="F437" s="727"/>
      <c r="G437" s="727"/>
      <c r="H437" s="727"/>
      <c r="I437" s="727"/>
      <c r="J437" s="727"/>
      <c r="K437" s="727"/>
      <c r="L437" s="727"/>
      <c r="M437" s="727"/>
      <c r="N437" s="727">
        <v>2.6</v>
      </c>
      <c r="O437" s="727">
        <v>8485.7099999999991</v>
      </c>
      <c r="P437" s="740"/>
      <c r="Q437" s="728">
        <v>3263.7346153846152</v>
      </c>
    </row>
    <row r="438" spans="1:17" ht="14.4" customHeight="1" x14ac:dyDescent="0.3">
      <c r="A438" s="723" t="s">
        <v>561</v>
      </c>
      <c r="B438" s="724" t="s">
        <v>5622</v>
      </c>
      <c r="C438" s="724" t="s">
        <v>4871</v>
      </c>
      <c r="D438" s="724" t="s">
        <v>5083</v>
      </c>
      <c r="E438" s="724" t="s">
        <v>5084</v>
      </c>
      <c r="F438" s="727">
        <v>2</v>
      </c>
      <c r="G438" s="727">
        <v>415.08000000000004</v>
      </c>
      <c r="H438" s="727"/>
      <c r="I438" s="727">
        <v>207.54000000000002</v>
      </c>
      <c r="J438" s="727"/>
      <c r="K438" s="727"/>
      <c r="L438" s="727"/>
      <c r="M438" s="727"/>
      <c r="N438" s="727">
        <v>0.8</v>
      </c>
      <c r="O438" s="727">
        <v>343.36</v>
      </c>
      <c r="P438" s="740"/>
      <c r="Q438" s="728">
        <v>429.2</v>
      </c>
    </row>
    <row r="439" spans="1:17" ht="14.4" customHeight="1" x14ac:dyDescent="0.3">
      <c r="A439" s="723" t="s">
        <v>561</v>
      </c>
      <c r="B439" s="724" t="s">
        <v>5622</v>
      </c>
      <c r="C439" s="724" t="s">
        <v>4871</v>
      </c>
      <c r="D439" s="724" t="s">
        <v>5086</v>
      </c>
      <c r="E439" s="724" t="s">
        <v>1589</v>
      </c>
      <c r="F439" s="727">
        <v>1.8</v>
      </c>
      <c r="G439" s="727">
        <v>166.92</v>
      </c>
      <c r="H439" s="727"/>
      <c r="I439" s="727">
        <v>92.73333333333332</v>
      </c>
      <c r="J439" s="727"/>
      <c r="K439" s="727"/>
      <c r="L439" s="727"/>
      <c r="M439" s="727"/>
      <c r="N439" s="727">
        <v>2.4</v>
      </c>
      <c r="O439" s="727">
        <v>189.12</v>
      </c>
      <c r="P439" s="740"/>
      <c r="Q439" s="728">
        <v>78.800000000000011</v>
      </c>
    </row>
    <row r="440" spans="1:17" ht="14.4" customHeight="1" x14ac:dyDescent="0.3">
      <c r="A440" s="723" t="s">
        <v>561</v>
      </c>
      <c r="B440" s="724" t="s">
        <v>5622</v>
      </c>
      <c r="C440" s="724" t="s">
        <v>4871</v>
      </c>
      <c r="D440" s="724" t="s">
        <v>5087</v>
      </c>
      <c r="E440" s="724" t="s">
        <v>2253</v>
      </c>
      <c r="F440" s="727"/>
      <c r="G440" s="727"/>
      <c r="H440" s="727"/>
      <c r="I440" s="727"/>
      <c r="J440" s="727"/>
      <c r="K440" s="727"/>
      <c r="L440" s="727"/>
      <c r="M440" s="727"/>
      <c r="N440" s="727">
        <v>44</v>
      </c>
      <c r="O440" s="727">
        <v>2644.26</v>
      </c>
      <c r="P440" s="740"/>
      <c r="Q440" s="728">
        <v>60.096818181818186</v>
      </c>
    </row>
    <row r="441" spans="1:17" ht="14.4" customHeight="1" x14ac:dyDescent="0.3">
      <c r="A441" s="723" t="s">
        <v>561</v>
      </c>
      <c r="B441" s="724" t="s">
        <v>5622</v>
      </c>
      <c r="C441" s="724" t="s">
        <v>4871</v>
      </c>
      <c r="D441" s="724" t="s">
        <v>5090</v>
      </c>
      <c r="E441" s="724" t="s">
        <v>5091</v>
      </c>
      <c r="F441" s="727"/>
      <c r="G441" s="727"/>
      <c r="H441" s="727"/>
      <c r="I441" s="727"/>
      <c r="J441" s="727"/>
      <c r="K441" s="727"/>
      <c r="L441" s="727"/>
      <c r="M441" s="727"/>
      <c r="N441" s="727">
        <v>0.3</v>
      </c>
      <c r="O441" s="727">
        <v>179.94</v>
      </c>
      <c r="P441" s="740"/>
      <c r="Q441" s="728">
        <v>599.80000000000007</v>
      </c>
    </row>
    <row r="442" spans="1:17" ht="14.4" customHeight="1" x14ac:dyDescent="0.3">
      <c r="A442" s="723" t="s">
        <v>561</v>
      </c>
      <c r="B442" s="724" t="s">
        <v>5622</v>
      </c>
      <c r="C442" s="724" t="s">
        <v>4871</v>
      </c>
      <c r="D442" s="724" t="s">
        <v>5092</v>
      </c>
      <c r="E442" s="724" t="s">
        <v>5091</v>
      </c>
      <c r="F442" s="727"/>
      <c r="G442" s="727"/>
      <c r="H442" s="727"/>
      <c r="I442" s="727"/>
      <c r="J442" s="727">
        <v>2.9</v>
      </c>
      <c r="K442" s="727">
        <v>2319.27</v>
      </c>
      <c r="L442" s="727">
        <v>1</v>
      </c>
      <c r="M442" s="727">
        <v>799.74827586206902</v>
      </c>
      <c r="N442" s="727">
        <v>2.8000000000000003</v>
      </c>
      <c r="O442" s="727">
        <v>2239.29</v>
      </c>
      <c r="P442" s="740">
        <v>0.9655150111888654</v>
      </c>
      <c r="Q442" s="728">
        <v>799.74642857142851</v>
      </c>
    </row>
    <row r="443" spans="1:17" ht="14.4" customHeight="1" x14ac:dyDescent="0.3">
      <c r="A443" s="723" t="s">
        <v>561</v>
      </c>
      <c r="B443" s="724" t="s">
        <v>5622</v>
      </c>
      <c r="C443" s="724" t="s">
        <v>4871</v>
      </c>
      <c r="D443" s="724" t="s">
        <v>5626</v>
      </c>
      <c r="E443" s="724" t="s">
        <v>5627</v>
      </c>
      <c r="F443" s="727">
        <v>1.6</v>
      </c>
      <c r="G443" s="727">
        <v>617.70000000000005</v>
      </c>
      <c r="H443" s="727"/>
      <c r="I443" s="727">
        <v>386.0625</v>
      </c>
      <c r="J443" s="727"/>
      <c r="K443" s="727"/>
      <c r="L443" s="727"/>
      <c r="M443" s="727"/>
      <c r="N443" s="727"/>
      <c r="O443" s="727"/>
      <c r="P443" s="740"/>
      <c r="Q443" s="728"/>
    </row>
    <row r="444" spans="1:17" ht="14.4" customHeight="1" x14ac:dyDescent="0.3">
      <c r="A444" s="723" t="s">
        <v>561</v>
      </c>
      <c r="B444" s="724" t="s">
        <v>5622</v>
      </c>
      <c r="C444" s="724" t="s">
        <v>4871</v>
      </c>
      <c r="D444" s="724" t="s">
        <v>5099</v>
      </c>
      <c r="E444" s="724" t="s">
        <v>1169</v>
      </c>
      <c r="F444" s="727">
        <v>1.1000000000000001</v>
      </c>
      <c r="G444" s="727">
        <v>849.36</v>
      </c>
      <c r="H444" s="727"/>
      <c r="I444" s="727">
        <v>772.14545454545453</v>
      </c>
      <c r="J444" s="727"/>
      <c r="K444" s="727"/>
      <c r="L444" s="727"/>
      <c r="M444" s="727"/>
      <c r="N444" s="727">
        <v>4.5</v>
      </c>
      <c r="O444" s="727">
        <v>3474.66</v>
      </c>
      <c r="P444" s="740"/>
      <c r="Q444" s="728">
        <v>772.14666666666665</v>
      </c>
    </row>
    <row r="445" spans="1:17" ht="14.4" customHeight="1" x14ac:dyDescent="0.3">
      <c r="A445" s="723" t="s">
        <v>561</v>
      </c>
      <c r="B445" s="724" t="s">
        <v>5622</v>
      </c>
      <c r="C445" s="724" t="s">
        <v>4871</v>
      </c>
      <c r="D445" s="724" t="s">
        <v>5100</v>
      </c>
      <c r="E445" s="724" t="s">
        <v>5101</v>
      </c>
      <c r="F445" s="727">
        <v>1.75</v>
      </c>
      <c r="G445" s="727">
        <v>6083.45</v>
      </c>
      <c r="H445" s="727">
        <v>0.67486210890179665</v>
      </c>
      <c r="I445" s="727">
        <v>3476.2571428571428</v>
      </c>
      <c r="J445" s="727">
        <v>3.17</v>
      </c>
      <c r="K445" s="727">
        <v>9014.36</v>
      </c>
      <c r="L445" s="727">
        <v>1</v>
      </c>
      <c r="M445" s="727">
        <v>2843.6466876971613</v>
      </c>
      <c r="N445" s="727"/>
      <c r="O445" s="727"/>
      <c r="P445" s="740"/>
      <c r="Q445" s="728"/>
    </row>
    <row r="446" spans="1:17" ht="14.4" customHeight="1" x14ac:dyDescent="0.3">
      <c r="A446" s="723" t="s">
        <v>561</v>
      </c>
      <c r="B446" s="724" t="s">
        <v>5622</v>
      </c>
      <c r="C446" s="724" t="s">
        <v>4871</v>
      </c>
      <c r="D446" s="724" t="s">
        <v>5105</v>
      </c>
      <c r="E446" s="724" t="s">
        <v>5106</v>
      </c>
      <c r="F446" s="727"/>
      <c r="G446" s="727"/>
      <c r="H446" s="727"/>
      <c r="I446" s="727"/>
      <c r="J446" s="727"/>
      <c r="K446" s="727"/>
      <c r="L446" s="727"/>
      <c r="M446" s="727"/>
      <c r="N446" s="727">
        <v>8.4</v>
      </c>
      <c r="O446" s="727">
        <v>19128.29</v>
      </c>
      <c r="P446" s="740"/>
      <c r="Q446" s="728">
        <v>2277.1773809523811</v>
      </c>
    </row>
    <row r="447" spans="1:17" ht="14.4" customHeight="1" x14ac:dyDescent="0.3">
      <c r="A447" s="723" t="s">
        <v>561</v>
      </c>
      <c r="B447" s="724" t="s">
        <v>5622</v>
      </c>
      <c r="C447" s="724" t="s">
        <v>4871</v>
      </c>
      <c r="D447" s="724" t="s">
        <v>5628</v>
      </c>
      <c r="E447" s="724" t="s">
        <v>5629</v>
      </c>
      <c r="F447" s="727"/>
      <c r="G447" s="727"/>
      <c r="H447" s="727"/>
      <c r="I447" s="727"/>
      <c r="J447" s="727">
        <v>0.3</v>
      </c>
      <c r="K447" s="727">
        <v>99.42</v>
      </c>
      <c r="L447" s="727">
        <v>1</v>
      </c>
      <c r="M447" s="727">
        <v>331.40000000000003</v>
      </c>
      <c r="N447" s="727">
        <v>0.6</v>
      </c>
      <c r="O447" s="727">
        <v>198.84</v>
      </c>
      <c r="P447" s="740">
        <v>2</v>
      </c>
      <c r="Q447" s="728">
        <v>331.40000000000003</v>
      </c>
    </row>
    <row r="448" spans="1:17" ht="14.4" customHeight="1" x14ac:dyDescent="0.3">
      <c r="A448" s="723" t="s">
        <v>561</v>
      </c>
      <c r="B448" s="724" t="s">
        <v>5622</v>
      </c>
      <c r="C448" s="724" t="s">
        <v>4871</v>
      </c>
      <c r="D448" s="724" t="s">
        <v>5630</v>
      </c>
      <c r="E448" s="724" t="s">
        <v>5631</v>
      </c>
      <c r="F448" s="727"/>
      <c r="G448" s="727"/>
      <c r="H448" s="727"/>
      <c r="I448" s="727"/>
      <c r="J448" s="727"/>
      <c r="K448" s="727"/>
      <c r="L448" s="727"/>
      <c r="M448" s="727"/>
      <c r="N448" s="727">
        <v>0.3</v>
      </c>
      <c r="O448" s="727">
        <v>115.98</v>
      </c>
      <c r="P448" s="740"/>
      <c r="Q448" s="728">
        <v>386.6</v>
      </c>
    </row>
    <row r="449" spans="1:17" ht="14.4" customHeight="1" x14ac:dyDescent="0.3">
      <c r="A449" s="723" t="s">
        <v>561</v>
      </c>
      <c r="B449" s="724" t="s">
        <v>5622</v>
      </c>
      <c r="C449" s="724" t="s">
        <v>5116</v>
      </c>
      <c r="D449" s="724" t="s">
        <v>5119</v>
      </c>
      <c r="E449" s="724" t="s">
        <v>5120</v>
      </c>
      <c r="F449" s="727">
        <v>4</v>
      </c>
      <c r="G449" s="727">
        <v>7252</v>
      </c>
      <c r="H449" s="727"/>
      <c r="I449" s="727">
        <v>1813</v>
      </c>
      <c r="J449" s="727"/>
      <c r="K449" s="727"/>
      <c r="L449" s="727"/>
      <c r="M449" s="727"/>
      <c r="N449" s="727">
        <v>11</v>
      </c>
      <c r="O449" s="727">
        <v>23100</v>
      </c>
      <c r="P449" s="740"/>
      <c r="Q449" s="728">
        <v>2100</v>
      </c>
    </row>
    <row r="450" spans="1:17" ht="14.4" customHeight="1" x14ac:dyDescent="0.3">
      <c r="A450" s="723" t="s">
        <v>561</v>
      </c>
      <c r="B450" s="724" t="s">
        <v>5622</v>
      </c>
      <c r="C450" s="724" t="s">
        <v>5116</v>
      </c>
      <c r="D450" s="724" t="s">
        <v>5121</v>
      </c>
      <c r="E450" s="724" t="s">
        <v>5122</v>
      </c>
      <c r="F450" s="727"/>
      <c r="G450" s="727"/>
      <c r="H450" s="727"/>
      <c r="I450" s="727"/>
      <c r="J450" s="727"/>
      <c r="K450" s="727"/>
      <c r="L450" s="727"/>
      <c r="M450" s="727"/>
      <c r="N450" s="727">
        <v>3</v>
      </c>
      <c r="O450" s="727">
        <v>7770</v>
      </c>
      <c r="P450" s="740"/>
      <c r="Q450" s="728">
        <v>2590</v>
      </c>
    </row>
    <row r="451" spans="1:17" ht="14.4" customHeight="1" x14ac:dyDescent="0.3">
      <c r="A451" s="723" t="s">
        <v>561</v>
      </c>
      <c r="B451" s="724" t="s">
        <v>5622</v>
      </c>
      <c r="C451" s="724" t="s">
        <v>5116</v>
      </c>
      <c r="D451" s="724" t="s">
        <v>5123</v>
      </c>
      <c r="E451" s="724" t="s">
        <v>5124</v>
      </c>
      <c r="F451" s="727"/>
      <c r="G451" s="727"/>
      <c r="H451" s="727"/>
      <c r="I451" s="727"/>
      <c r="J451" s="727"/>
      <c r="K451" s="727"/>
      <c r="L451" s="727"/>
      <c r="M451" s="727"/>
      <c r="N451" s="727">
        <v>4</v>
      </c>
      <c r="O451" s="727">
        <v>8420</v>
      </c>
      <c r="P451" s="740"/>
      <c r="Q451" s="728">
        <v>2105</v>
      </c>
    </row>
    <row r="452" spans="1:17" ht="14.4" customHeight="1" x14ac:dyDescent="0.3">
      <c r="A452" s="723" t="s">
        <v>561</v>
      </c>
      <c r="B452" s="724" t="s">
        <v>5622</v>
      </c>
      <c r="C452" s="724" t="s">
        <v>5116</v>
      </c>
      <c r="D452" s="724" t="s">
        <v>5125</v>
      </c>
      <c r="E452" s="724" t="s">
        <v>5126</v>
      </c>
      <c r="F452" s="727"/>
      <c r="G452" s="727"/>
      <c r="H452" s="727"/>
      <c r="I452" s="727"/>
      <c r="J452" s="727"/>
      <c r="K452" s="727"/>
      <c r="L452" s="727"/>
      <c r="M452" s="727"/>
      <c r="N452" s="727">
        <v>2</v>
      </c>
      <c r="O452" s="727">
        <v>17440</v>
      </c>
      <c r="P452" s="740"/>
      <c r="Q452" s="728">
        <v>8720</v>
      </c>
    </row>
    <row r="453" spans="1:17" ht="14.4" customHeight="1" x14ac:dyDescent="0.3">
      <c r="A453" s="723" t="s">
        <v>561</v>
      </c>
      <c r="B453" s="724" t="s">
        <v>5622</v>
      </c>
      <c r="C453" s="724" t="s">
        <v>5116</v>
      </c>
      <c r="D453" s="724" t="s">
        <v>5127</v>
      </c>
      <c r="E453" s="724" t="s">
        <v>5128</v>
      </c>
      <c r="F453" s="727"/>
      <c r="G453" s="727"/>
      <c r="H453" s="727"/>
      <c r="I453" s="727"/>
      <c r="J453" s="727"/>
      <c r="K453" s="727"/>
      <c r="L453" s="727"/>
      <c r="M453" s="727"/>
      <c r="N453" s="727">
        <v>7</v>
      </c>
      <c r="O453" s="727">
        <v>70910</v>
      </c>
      <c r="P453" s="740"/>
      <c r="Q453" s="728">
        <v>10130</v>
      </c>
    </row>
    <row r="454" spans="1:17" ht="14.4" customHeight="1" x14ac:dyDescent="0.3">
      <c r="A454" s="723" t="s">
        <v>561</v>
      </c>
      <c r="B454" s="724" t="s">
        <v>5622</v>
      </c>
      <c r="C454" s="724" t="s">
        <v>5116</v>
      </c>
      <c r="D454" s="724" t="s">
        <v>5129</v>
      </c>
      <c r="E454" s="724" t="s">
        <v>5130</v>
      </c>
      <c r="F454" s="727">
        <v>2</v>
      </c>
      <c r="G454" s="727">
        <v>1832</v>
      </c>
      <c r="H454" s="727"/>
      <c r="I454" s="727">
        <v>916</v>
      </c>
      <c r="J454" s="727"/>
      <c r="K454" s="727"/>
      <c r="L454" s="727"/>
      <c r="M454" s="727"/>
      <c r="N454" s="727">
        <v>6</v>
      </c>
      <c r="O454" s="727">
        <v>6428</v>
      </c>
      <c r="P454" s="740"/>
      <c r="Q454" s="728">
        <v>1071.3333333333333</v>
      </c>
    </row>
    <row r="455" spans="1:17" ht="14.4" customHeight="1" x14ac:dyDescent="0.3">
      <c r="A455" s="723" t="s">
        <v>561</v>
      </c>
      <c r="B455" s="724" t="s">
        <v>5622</v>
      </c>
      <c r="C455" s="724" t="s">
        <v>5116</v>
      </c>
      <c r="D455" s="724" t="s">
        <v>5131</v>
      </c>
      <c r="E455" s="724" t="s">
        <v>5132</v>
      </c>
      <c r="F455" s="727"/>
      <c r="G455" s="727"/>
      <c r="H455" s="727"/>
      <c r="I455" s="727"/>
      <c r="J455" s="727"/>
      <c r="K455" s="727"/>
      <c r="L455" s="727"/>
      <c r="M455" s="727"/>
      <c r="N455" s="727">
        <v>2</v>
      </c>
      <c r="O455" s="727">
        <v>490</v>
      </c>
      <c r="P455" s="740"/>
      <c r="Q455" s="728">
        <v>245</v>
      </c>
    </row>
    <row r="456" spans="1:17" ht="14.4" customHeight="1" x14ac:dyDescent="0.3">
      <c r="A456" s="723" t="s">
        <v>561</v>
      </c>
      <c r="B456" s="724" t="s">
        <v>5622</v>
      </c>
      <c r="C456" s="724" t="s">
        <v>4883</v>
      </c>
      <c r="D456" s="724" t="s">
        <v>5632</v>
      </c>
      <c r="E456" s="724" t="s">
        <v>5633</v>
      </c>
      <c r="F456" s="727">
        <v>9</v>
      </c>
      <c r="G456" s="727">
        <v>4252.32</v>
      </c>
      <c r="H456" s="727">
        <v>1.7999999999999998</v>
      </c>
      <c r="I456" s="727">
        <v>472.47999999999996</v>
      </c>
      <c r="J456" s="727">
        <v>5</v>
      </c>
      <c r="K456" s="727">
        <v>2362.4</v>
      </c>
      <c r="L456" s="727">
        <v>1</v>
      </c>
      <c r="M456" s="727">
        <v>472.48</v>
      </c>
      <c r="N456" s="727">
        <v>8</v>
      </c>
      <c r="O456" s="727">
        <v>3779.84</v>
      </c>
      <c r="P456" s="740">
        <v>1.6</v>
      </c>
      <c r="Q456" s="728">
        <v>472.48</v>
      </c>
    </row>
    <row r="457" spans="1:17" ht="14.4" customHeight="1" x14ac:dyDescent="0.3">
      <c r="A457" s="723" t="s">
        <v>561</v>
      </c>
      <c r="B457" s="724" t="s">
        <v>5622</v>
      </c>
      <c r="C457" s="724" t="s">
        <v>4883</v>
      </c>
      <c r="D457" s="724" t="s">
        <v>5634</v>
      </c>
      <c r="E457" s="724" t="s">
        <v>5635</v>
      </c>
      <c r="F457" s="727"/>
      <c r="G457" s="727"/>
      <c r="H457" s="727"/>
      <c r="I457" s="727"/>
      <c r="J457" s="727">
        <v>1</v>
      </c>
      <c r="K457" s="727">
        <v>4124.5200000000004</v>
      </c>
      <c r="L457" s="727">
        <v>1</v>
      </c>
      <c r="M457" s="727">
        <v>4124.5200000000004</v>
      </c>
      <c r="N457" s="727"/>
      <c r="O457" s="727"/>
      <c r="P457" s="740"/>
      <c r="Q457" s="728"/>
    </row>
    <row r="458" spans="1:17" ht="14.4" customHeight="1" x14ac:dyDescent="0.3">
      <c r="A458" s="723" t="s">
        <v>561</v>
      </c>
      <c r="B458" s="724" t="s">
        <v>5622</v>
      </c>
      <c r="C458" s="724" t="s">
        <v>4883</v>
      </c>
      <c r="D458" s="724" t="s">
        <v>5636</v>
      </c>
      <c r="E458" s="724" t="s">
        <v>5637</v>
      </c>
      <c r="F458" s="727">
        <v>1</v>
      </c>
      <c r="G458" s="727">
        <v>1265.81</v>
      </c>
      <c r="H458" s="727"/>
      <c r="I458" s="727">
        <v>1265.81</v>
      </c>
      <c r="J458" s="727"/>
      <c r="K458" s="727"/>
      <c r="L458" s="727"/>
      <c r="M458" s="727"/>
      <c r="N458" s="727"/>
      <c r="O458" s="727"/>
      <c r="P458" s="740"/>
      <c r="Q458" s="728"/>
    </row>
    <row r="459" spans="1:17" ht="14.4" customHeight="1" x14ac:dyDescent="0.3">
      <c r="A459" s="723" t="s">
        <v>561</v>
      </c>
      <c r="B459" s="724" t="s">
        <v>5622</v>
      </c>
      <c r="C459" s="724" t="s">
        <v>4883</v>
      </c>
      <c r="D459" s="724" t="s">
        <v>5638</v>
      </c>
      <c r="E459" s="724" t="s">
        <v>5639</v>
      </c>
      <c r="F459" s="727"/>
      <c r="G459" s="727"/>
      <c r="H459" s="727"/>
      <c r="I459" s="727"/>
      <c r="J459" s="727"/>
      <c r="K459" s="727"/>
      <c r="L459" s="727"/>
      <c r="M459" s="727"/>
      <c r="N459" s="727">
        <v>2</v>
      </c>
      <c r="O459" s="727">
        <v>138.04</v>
      </c>
      <c r="P459" s="740"/>
      <c r="Q459" s="728">
        <v>69.02</v>
      </c>
    </row>
    <row r="460" spans="1:17" ht="14.4" customHeight="1" x14ac:dyDescent="0.3">
      <c r="A460" s="723" t="s">
        <v>561</v>
      </c>
      <c r="B460" s="724" t="s">
        <v>5622</v>
      </c>
      <c r="C460" s="724" t="s">
        <v>4883</v>
      </c>
      <c r="D460" s="724" t="s">
        <v>5640</v>
      </c>
      <c r="E460" s="724" t="s">
        <v>5639</v>
      </c>
      <c r="F460" s="727">
        <v>10</v>
      </c>
      <c r="G460" s="727">
        <v>901.6</v>
      </c>
      <c r="H460" s="727">
        <v>0.76923076923076927</v>
      </c>
      <c r="I460" s="727">
        <v>90.16</v>
      </c>
      <c r="J460" s="727">
        <v>13</v>
      </c>
      <c r="K460" s="727">
        <v>1172.08</v>
      </c>
      <c r="L460" s="727">
        <v>1</v>
      </c>
      <c r="M460" s="727">
        <v>90.16</v>
      </c>
      <c r="N460" s="727">
        <v>12</v>
      </c>
      <c r="O460" s="727">
        <v>1081.92</v>
      </c>
      <c r="P460" s="740">
        <v>0.92307692307692324</v>
      </c>
      <c r="Q460" s="728">
        <v>90.160000000000011</v>
      </c>
    </row>
    <row r="461" spans="1:17" ht="14.4" customHeight="1" x14ac:dyDescent="0.3">
      <c r="A461" s="723" t="s">
        <v>561</v>
      </c>
      <c r="B461" s="724" t="s">
        <v>5622</v>
      </c>
      <c r="C461" s="724" t="s">
        <v>4883</v>
      </c>
      <c r="D461" s="724" t="s">
        <v>5163</v>
      </c>
      <c r="E461" s="724" t="s">
        <v>5162</v>
      </c>
      <c r="F461" s="727">
        <v>1</v>
      </c>
      <c r="G461" s="727">
        <v>8342.6200000000008</v>
      </c>
      <c r="H461" s="727"/>
      <c r="I461" s="727">
        <v>8342.6200000000008</v>
      </c>
      <c r="J461" s="727"/>
      <c r="K461" s="727"/>
      <c r="L461" s="727"/>
      <c r="M461" s="727"/>
      <c r="N461" s="727">
        <v>1</v>
      </c>
      <c r="O461" s="727">
        <v>8342.6200000000008</v>
      </c>
      <c r="P461" s="740"/>
      <c r="Q461" s="728">
        <v>8342.6200000000008</v>
      </c>
    </row>
    <row r="462" spans="1:17" ht="14.4" customHeight="1" x14ac:dyDescent="0.3">
      <c r="A462" s="723" t="s">
        <v>561</v>
      </c>
      <c r="B462" s="724" t="s">
        <v>5622</v>
      </c>
      <c r="C462" s="724" t="s">
        <v>4883</v>
      </c>
      <c r="D462" s="724" t="s">
        <v>5180</v>
      </c>
      <c r="E462" s="724" t="s">
        <v>5162</v>
      </c>
      <c r="F462" s="727"/>
      <c r="G462" s="727"/>
      <c r="H462" s="727"/>
      <c r="I462" s="727"/>
      <c r="J462" s="727"/>
      <c r="K462" s="727"/>
      <c r="L462" s="727"/>
      <c r="M462" s="727"/>
      <c r="N462" s="727">
        <v>1</v>
      </c>
      <c r="O462" s="727">
        <v>4101.82</v>
      </c>
      <c r="P462" s="740"/>
      <c r="Q462" s="728">
        <v>4101.82</v>
      </c>
    </row>
    <row r="463" spans="1:17" ht="14.4" customHeight="1" x14ac:dyDescent="0.3">
      <c r="A463" s="723" t="s">
        <v>561</v>
      </c>
      <c r="B463" s="724" t="s">
        <v>5622</v>
      </c>
      <c r="C463" s="724" t="s">
        <v>4883</v>
      </c>
      <c r="D463" s="724" t="s">
        <v>5225</v>
      </c>
      <c r="E463" s="724" t="s">
        <v>5226</v>
      </c>
      <c r="F463" s="727">
        <v>1</v>
      </c>
      <c r="G463" s="727">
        <v>7829</v>
      </c>
      <c r="H463" s="727"/>
      <c r="I463" s="727">
        <v>7829</v>
      </c>
      <c r="J463" s="727"/>
      <c r="K463" s="727"/>
      <c r="L463" s="727"/>
      <c r="M463" s="727"/>
      <c r="N463" s="727"/>
      <c r="O463" s="727"/>
      <c r="P463" s="740"/>
      <c r="Q463" s="728"/>
    </row>
    <row r="464" spans="1:17" ht="14.4" customHeight="1" x14ac:dyDescent="0.3">
      <c r="A464" s="723" t="s">
        <v>561</v>
      </c>
      <c r="B464" s="724" t="s">
        <v>5622</v>
      </c>
      <c r="C464" s="724" t="s">
        <v>4883</v>
      </c>
      <c r="D464" s="724" t="s">
        <v>5641</v>
      </c>
      <c r="E464" s="724" t="s">
        <v>5642</v>
      </c>
      <c r="F464" s="727">
        <v>3</v>
      </c>
      <c r="G464" s="727">
        <v>15303</v>
      </c>
      <c r="H464" s="727">
        <v>3</v>
      </c>
      <c r="I464" s="727">
        <v>5101</v>
      </c>
      <c r="J464" s="727">
        <v>1</v>
      </c>
      <c r="K464" s="727">
        <v>5101</v>
      </c>
      <c r="L464" s="727">
        <v>1</v>
      </c>
      <c r="M464" s="727">
        <v>5101</v>
      </c>
      <c r="N464" s="727">
        <v>4</v>
      </c>
      <c r="O464" s="727">
        <v>20404</v>
      </c>
      <c r="P464" s="740">
        <v>4</v>
      </c>
      <c r="Q464" s="728">
        <v>5101</v>
      </c>
    </row>
    <row r="465" spans="1:17" ht="14.4" customHeight="1" x14ac:dyDescent="0.3">
      <c r="A465" s="723" t="s">
        <v>561</v>
      </c>
      <c r="B465" s="724" t="s">
        <v>5622</v>
      </c>
      <c r="C465" s="724" t="s">
        <v>4883</v>
      </c>
      <c r="D465" s="724" t="s">
        <v>5643</v>
      </c>
      <c r="E465" s="724" t="s">
        <v>5642</v>
      </c>
      <c r="F465" s="727"/>
      <c r="G465" s="727"/>
      <c r="H465" s="727"/>
      <c r="I465" s="727"/>
      <c r="J465" s="727"/>
      <c r="K465" s="727"/>
      <c r="L465" s="727"/>
      <c r="M465" s="727"/>
      <c r="N465" s="727">
        <v>6</v>
      </c>
      <c r="O465" s="727">
        <v>47214</v>
      </c>
      <c r="P465" s="740"/>
      <c r="Q465" s="728">
        <v>7869</v>
      </c>
    </row>
    <row r="466" spans="1:17" ht="14.4" customHeight="1" x14ac:dyDescent="0.3">
      <c r="A466" s="723" t="s">
        <v>561</v>
      </c>
      <c r="B466" s="724" t="s">
        <v>5622</v>
      </c>
      <c r="C466" s="724" t="s">
        <v>4883</v>
      </c>
      <c r="D466" s="724" t="s">
        <v>5644</v>
      </c>
      <c r="E466" s="724" t="s">
        <v>5645</v>
      </c>
      <c r="F466" s="727">
        <v>1</v>
      </c>
      <c r="G466" s="727">
        <v>3816.93</v>
      </c>
      <c r="H466" s="727"/>
      <c r="I466" s="727">
        <v>3816.93</v>
      </c>
      <c r="J466" s="727"/>
      <c r="K466" s="727"/>
      <c r="L466" s="727"/>
      <c r="M466" s="727"/>
      <c r="N466" s="727"/>
      <c r="O466" s="727"/>
      <c r="P466" s="740"/>
      <c r="Q466" s="728"/>
    </row>
    <row r="467" spans="1:17" ht="14.4" customHeight="1" x14ac:dyDescent="0.3">
      <c r="A467" s="723" t="s">
        <v>561</v>
      </c>
      <c r="B467" s="724" t="s">
        <v>5622</v>
      </c>
      <c r="C467" s="724" t="s">
        <v>4883</v>
      </c>
      <c r="D467" s="724" t="s">
        <v>5646</v>
      </c>
      <c r="E467" s="724" t="s">
        <v>5228</v>
      </c>
      <c r="F467" s="727">
        <v>3</v>
      </c>
      <c r="G467" s="727">
        <v>175.8</v>
      </c>
      <c r="H467" s="727">
        <v>3</v>
      </c>
      <c r="I467" s="727">
        <v>58.6</v>
      </c>
      <c r="J467" s="727">
        <v>1</v>
      </c>
      <c r="K467" s="727">
        <v>58.6</v>
      </c>
      <c r="L467" s="727">
        <v>1</v>
      </c>
      <c r="M467" s="727">
        <v>58.6</v>
      </c>
      <c r="N467" s="727"/>
      <c r="O467" s="727"/>
      <c r="P467" s="740"/>
      <c r="Q467" s="728"/>
    </row>
    <row r="468" spans="1:17" ht="14.4" customHeight="1" x14ac:dyDescent="0.3">
      <c r="A468" s="723" t="s">
        <v>561</v>
      </c>
      <c r="B468" s="724" t="s">
        <v>5622</v>
      </c>
      <c r="C468" s="724" t="s">
        <v>4883</v>
      </c>
      <c r="D468" s="724" t="s">
        <v>5227</v>
      </c>
      <c r="E468" s="724" t="s">
        <v>5228</v>
      </c>
      <c r="F468" s="727"/>
      <c r="G468" s="727"/>
      <c r="H468" s="727"/>
      <c r="I468" s="727"/>
      <c r="J468" s="727"/>
      <c r="K468" s="727"/>
      <c r="L468" s="727"/>
      <c r="M468" s="727"/>
      <c r="N468" s="727">
        <v>1</v>
      </c>
      <c r="O468" s="727">
        <v>96.6</v>
      </c>
      <c r="P468" s="740"/>
      <c r="Q468" s="728">
        <v>96.6</v>
      </c>
    </row>
    <row r="469" spans="1:17" ht="14.4" customHeight="1" x14ac:dyDescent="0.3">
      <c r="A469" s="723" t="s">
        <v>561</v>
      </c>
      <c r="B469" s="724" t="s">
        <v>5622</v>
      </c>
      <c r="C469" s="724" t="s">
        <v>4883</v>
      </c>
      <c r="D469" s="724" t="s">
        <v>5647</v>
      </c>
      <c r="E469" s="724" t="s">
        <v>5648</v>
      </c>
      <c r="F469" s="727"/>
      <c r="G469" s="727"/>
      <c r="H469" s="727"/>
      <c r="I469" s="727"/>
      <c r="J469" s="727">
        <v>3</v>
      </c>
      <c r="K469" s="727">
        <v>23970</v>
      </c>
      <c r="L469" s="727">
        <v>1</v>
      </c>
      <c r="M469" s="727">
        <v>7990</v>
      </c>
      <c r="N469" s="727">
        <v>1</v>
      </c>
      <c r="O469" s="727">
        <v>7990</v>
      </c>
      <c r="P469" s="740">
        <v>0.33333333333333331</v>
      </c>
      <c r="Q469" s="728">
        <v>7990</v>
      </c>
    </row>
    <row r="470" spans="1:17" ht="14.4" customHeight="1" x14ac:dyDescent="0.3">
      <c r="A470" s="723" t="s">
        <v>561</v>
      </c>
      <c r="B470" s="724" t="s">
        <v>5622</v>
      </c>
      <c r="C470" s="724" t="s">
        <v>4883</v>
      </c>
      <c r="D470" s="724" t="s">
        <v>5649</v>
      </c>
      <c r="E470" s="724" t="s">
        <v>5648</v>
      </c>
      <c r="F470" s="727"/>
      <c r="G470" s="727"/>
      <c r="H470" s="727"/>
      <c r="I470" s="727"/>
      <c r="J470" s="727">
        <v>2</v>
      </c>
      <c r="K470" s="727">
        <v>19544</v>
      </c>
      <c r="L470" s="727">
        <v>1</v>
      </c>
      <c r="M470" s="727">
        <v>9772</v>
      </c>
      <c r="N470" s="727"/>
      <c r="O470" s="727"/>
      <c r="P470" s="740"/>
      <c r="Q470" s="728"/>
    </row>
    <row r="471" spans="1:17" ht="14.4" customHeight="1" x14ac:dyDescent="0.3">
      <c r="A471" s="723" t="s">
        <v>561</v>
      </c>
      <c r="B471" s="724" t="s">
        <v>5622</v>
      </c>
      <c r="C471" s="724" t="s">
        <v>4883</v>
      </c>
      <c r="D471" s="724" t="s">
        <v>5255</v>
      </c>
      <c r="E471" s="724" t="s">
        <v>5256</v>
      </c>
      <c r="F471" s="727">
        <v>12</v>
      </c>
      <c r="G471" s="727">
        <v>6756</v>
      </c>
      <c r="H471" s="727">
        <v>0.5714285714285714</v>
      </c>
      <c r="I471" s="727">
        <v>563</v>
      </c>
      <c r="J471" s="727">
        <v>21</v>
      </c>
      <c r="K471" s="727">
        <v>11823</v>
      </c>
      <c r="L471" s="727">
        <v>1</v>
      </c>
      <c r="M471" s="727">
        <v>563</v>
      </c>
      <c r="N471" s="727">
        <v>28</v>
      </c>
      <c r="O471" s="727">
        <v>15764</v>
      </c>
      <c r="P471" s="740">
        <v>1.3333333333333333</v>
      </c>
      <c r="Q471" s="728">
        <v>563</v>
      </c>
    </row>
    <row r="472" spans="1:17" ht="14.4" customHeight="1" x14ac:dyDescent="0.3">
      <c r="A472" s="723" t="s">
        <v>561</v>
      </c>
      <c r="B472" s="724" t="s">
        <v>5622</v>
      </c>
      <c r="C472" s="724" t="s">
        <v>4883</v>
      </c>
      <c r="D472" s="724" t="s">
        <v>5650</v>
      </c>
      <c r="E472" s="724" t="s">
        <v>5642</v>
      </c>
      <c r="F472" s="727">
        <v>2</v>
      </c>
      <c r="G472" s="727">
        <v>10202</v>
      </c>
      <c r="H472" s="727">
        <v>2</v>
      </c>
      <c r="I472" s="727">
        <v>5101</v>
      </c>
      <c r="J472" s="727">
        <v>1</v>
      </c>
      <c r="K472" s="727">
        <v>5101</v>
      </c>
      <c r="L472" s="727">
        <v>1</v>
      </c>
      <c r="M472" s="727">
        <v>5101</v>
      </c>
      <c r="N472" s="727">
        <v>2</v>
      </c>
      <c r="O472" s="727">
        <v>10202</v>
      </c>
      <c r="P472" s="740">
        <v>2</v>
      </c>
      <c r="Q472" s="728">
        <v>5101</v>
      </c>
    </row>
    <row r="473" spans="1:17" ht="14.4" customHeight="1" x14ac:dyDescent="0.3">
      <c r="A473" s="723" t="s">
        <v>561</v>
      </c>
      <c r="B473" s="724" t="s">
        <v>5622</v>
      </c>
      <c r="C473" s="724" t="s">
        <v>4883</v>
      </c>
      <c r="D473" s="724" t="s">
        <v>5651</v>
      </c>
      <c r="E473" s="724" t="s">
        <v>5652</v>
      </c>
      <c r="F473" s="727">
        <v>4</v>
      </c>
      <c r="G473" s="727">
        <v>343.64</v>
      </c>
      <c r="H473" s="727"/>
      <c r="I473" s="727">
        <v>85.91</v>
      </c>
      <c r="J473" s="727"/>
      <c r="K473" s="727"/>
      <c r="L473" s="727"/>
      <c r="M473" s="727"/>
      <c r="N473" s="727"/>
      <c r="O473" s="727"/>
      <c r="P473" s="740"/>
      <c r="Q473" s="728"/>
    </row>
    <row r="474" spans="1:17" ht="14.4" customHeight="1" x14ac:dyDescent="0.3">
      <c r="A474" s="723" t="s">
        <v>561</v>
      </c>
      <c r="B474" s="724" t="s">
        <v>5622</v>
      </c>
      <c r="C474" s="724" t="s">
        <v>4883</v>
      </c>
      <c r="D474" s="724" t="s">
        <v>5653</v>
      </c>
      <c r="E474" s="724" t="s">
        <v>5652</v>
      </c>
      <c r="F474" s="727">
        <v>2</v>
      </c>
      <c r="G474" s="727">
        <v>1000.5</v>
      </c>
      <c r="H474" s="727"/>
      <c r="I474" s="727">
        <v>500.25</v>
      </c>
      <c r="J474" s="727"/>
      <c r="K474" s="727"/>
      <c r="L474" s="727"/>
      <c r="M474" s="727"/>
      <c r="N474" s="727"/>
      <c r="O474" s="727"/>
      <c r="P474" s="740"/>
      <c r="Q474" s="728"/>
    </row>
    <row r="475" spans="1:17" ht="14.4" customHeight="1" x14ac:dyDescent="0.3">
      <c r="A475" s="723" t="s">
        <v>561</v>
      </c>
      <c r="B475" s="724" t="s">
        <v>5622</v>
      </c>
      <c r="C475" s="724" t="s">
        <v>4883</v>
      </c>
      <c r="D475" s="724" t="s">
        <v>5654</v>
      </c>
      <c r="E475" s="724" t="s">
        <v>5652</v>
      </c>
      <c r="F475" s="727">
        <v>5</v>
      </c>
      <c r="G475" s="727">
        <v>4930</v>
      </c>
      <c r="H475" s="727"/>
      <c r="I475" s="727">
        <v>986</v>
      </c>
      <c r="J475" s="727"/>
      <c r="K475" s="727"/>
      <c r="L475" s="727"/>
      <c r="M475" s="727"/>
      <c r="N475" s="727"/>
      <c r="O475" s="727"/>
      <c r="P475" s="740"/>
      <c r="Q475" s="728"/>
    </row>
    <row r="476" spans="1:17" ht="14.4" customHeight="1" x14ac:dyDescent="0.3">
      <c r="A476" s="723" t="s">
        <v>561</v>
      </c>
      <c r="B476" s="724" t="s">
        <v>5622</v>
      </c>
      <c r="C476" s="724" t="s">
        <v>4883</v>
      </c>
      <c r="D476" s="724" t="s">
        <v>5655</v>
      </c>
      <c r="E476" s="724" t="s">
        <v>5639</v>
      </c>
      <c r="F476" s="727">
        <v>5</v>
      </c>
      <c r="G476" s="727">
        <v>1513.1</v>
      </c>
      <c r="H476" s="727"/>
      <c r="I476" s="727">
        <v>302.62</v>
      </c>
      <c r="J476" s="727"/>
      <c r="K476" s="727"/>
      <c r="L476" s="727"/>
      <c r="M476" s="727"/>
      <c r="N476" s="727"/>
      <c r="O476" s="727"/>
      <c r="P476" s="740"/>
      <c r="Q476" s="728"/>
    </row>
    <row r="477" spans="1:17" ht="14.4" customHeight="1" x14ac:dyDescent="0.3">
      <c r="A477" s="723" t="s">
        <v>561</v>
      </c>
      <c r="B477" s="724" t="s">
        <v>5622</v>
      </c>
      <c r="C477" s="724" t="s">
        <v>4883</v>
      </c>
      <c r="D477" s="724" t="s">
        <v>5275</v>
      </c>
      <c r="E477" s="724" t="s">
        <v>5276</v>
      </c>
      <c r="F477" s="727"/>
      <c r="G477" s="727"/>
      <c r="H477" s="727"/>
      <c r="I477" s="727"/>
      <c r="J477" s="727">
        <v>5</v>
      </c>
      <c r="K477" s="727">
        <v>6062.75</v>
      </c>
      <c r="L477" s="727">
        <v>1</v>
      </c>
      <c r="M477" s="727">
        <v>1212.55</v>
      </c>
      <c r="N477" s="727">
        <v>16</v>
      </c>
      <c r="O477" s="727">
        <v>19400.8</v>
      </c>
      <c r="P477" s="740">
        <v>3.1999999999999997</v>
      </c>
      <c r="Q477" s="728">
        <v>1212.55</v>
      </c>
    </row>
    <row r="478" spans="1:17" ht="14.4" customHeight="1" x14ac:dyDescent="0.3">
      <c r="A478" s="723" t="s">
        <v>561</v>
      </c>
      <c r="B478" s="724" t="s">
        <v>5622</v>
      </c>
      <c r="C478" s="724" t="s">
        <v>4883</v>
      </c>
      <c r="D478" s="724" t="s">
        <v>5277</v>
      </c>
      <c r="E478" s="724" t="s">
        <v>5278</v>
      </c>
      <c r="F478" s="727"/>
      <c r="G478" s="727"/>
      <c r="H478" s="727"/>
      <c r="I478" s="727"/>
      <c r="J478" s="727">
        <v>3</v>
      </c>
      <c r="K478" s="727">
        <v>4290.54</v>
      </c>
      <c r="L478" s="727">
        <v>1</v>
      </c>
      <c r="M478" s="727">
        <v>1430.18</v>
      </c>
      <c r="N478" s="727">
        <v>1</v>
      </c>
      <c r="O478" s="727">
        <v>1430.18</v>
      </c>
      <c r="P478" s="740">
        <v>0.33333333333333337</v>
      </c>
      <c r="Q478" s="728">
        <v>1430.18</v>
      </c>
    </row>
    <row r="479" spans="1:17" ht="14.4" customHeight="1" x14ac:dyDescent="0.3">
      <c r="A479" s="723" t="s">
        <v>561</v>
      </c>
      <c r="B479" s="724" t="s">
        <v>5622</v>
      </c>
      <c r="C479" s="724" t="s">
        <v>4883</v>
      </c>
      <c r="D479" s="724" t="s">
        <v>5656</v>
      </c>
      <c r="E479" s="724" t="s">
        <v>5657</v>
      </c>
      <c r="F479" s="727"/>
      <c r="G479" s="727"/>
      <c r="H479" s="727"/>
      <c r="I479" s="727"/>
      <c r="J479" s="727"/>
      <c r="K479" s="727"/>
      <c r="L479" s="727"/>
      <c r="M479" s="727"/>
      <c r="N479" s="727">
        <v>1</v>
      </c>
      <c r="O479" s="727">
        <v>5531.38</v>
      </c>
      <c r="P479" s="740"/>
      <c r="Q479" s="728">
        <v>5531.38</v>
      </c>
    </row>
    <row r="480" spans="1:17" ht="14.4" customHeight="1" x14ac:dyDescent="0.3">
      <c r="A480" s="723" t="s">
        <v>561</v>
      </c>
      <c r="B480" s="724" t="s">
        <v>5622</v>
      </c>
      <c r="C480" s="724" t="s">
        <v>4883</v>
      </c>
      <c r="D480" s="724" t="s">
        <v>5658</v>
      </c>
      <c r="E480" s="724" t="s">
        <v>5659</v>
      </c>
      <c r="F480" s="727"/>
      <c r="G480" s="727"/>
      <c r="H480" s="727"/>
      <c r="I480" s="727"/>
      <c r="J480" s="727">
        <v>3</v>
      </c>
      <c r="K480" s="727">
        <v>4079.13</v>
      </c>
      <c r="L480" s="727">
        <v>1</v>
      </c>
      <c r="M480" s="727">
        <v>1359.71</v>
      </c>
      <c r="N480" s="727">
        <v>5</v>
      </c>
      <c r="O480" s="727">
        <v>6798.55</v>
      </c>
      <c r="P480" s="740">
        <v>1.6666666666666667</v>
      </c>
      <c r="Q480" s="728">
        <v>1359.71</v>
      </c>
    </row>
    <row r="481" spans="1:17" ht="14.4" customHeight="1" x14ac:dyDescent="0.3">
      <c r="A481" s="723" t="s">
        <v>561</v>
      </c>
      <c r="B481" s="724" t="s">
        <v>5622</v>
      </c>
      <c r="C481" s="724" t="s">
        <v>4883</v>
      </c>
      <c r="D481" s="724" t="s">
        <v>5291</v>
      </c>
      <c r="E481" s="724" t="s">
        <v>5292</v>
      </c>
      <c r="F481" s="727"/>
      <c r="G481" s="727"/>
      <c r="H481" s="727"/>
      <c r="I481" s="727"/>
      <c r="J481" s="727">
        <v>2</v>
      </c>
      <c r="K481" s="727">
        <v>2151.5</v>
      </c>
      <c r="L481" s="727">
        <v>1</v>
      </c>
      <c r="M481" s="727">
        <v>1075.75</v>
      </c>
      <c r="N481" s="727">
        <v>16</v>
      </c>
      <c r="O481" s="727">
        <v>17212</v>
      </c>
      <c r="P481" s="740">
        <v>8</v>
      </c>
      <c r="Q481" s="728">
        <v>1075.75</v>
      </c>
    </row>
    <row r="482" spans="1:17" ht="14.4" customHeight="1" x14ac:dyDescent="0.3">
      <c r="A482" s="723" t="s">
        <v>561</v>
      </c>
      <c r="B482" s="724" t="s">
        <v>5622</v>
      </c>
      <c r="C482" s="724" t="s">
        <v>4883</v>
      </c>
      <c r="D482" s="724" t="s">
        <v>5293</v>
      </c>
      <c r="E482" s="724" t="s">
        <v>5294</v>
      </c>
      <c r="F482" s="727"/>
      <c r="G482" s="727"/>
      <c r="H482" s="727"/>
      <c r="I482" s="727"/>
      <c r="J482" s="727">
        <v>3</v>
      </c>
      <c r="K482" s="727">
        <v>4850.1899999999996</v>
      </c>
      <c r="L482" s="727">
        <v>1</v>
      </c>
      <c r="M482" s="727">
        <v>1616.7299999999998</v>
      </c>
      <c r="N482" s="727">
        <v>1</v>
      </c>
      <c r="O482" s="727">
        <v>1616.73</v>
      </c>
      <c r="P482" s="740">
        <v>0.33333333333333337</v>
      </c>
      <c r="Q482" s="728">
        <v>1616.73</v>
      </c>
    </row>
    <row r="483" spans="1:17" ht="14.4" customHeight="1" x14ac:dyDescent="0.3">
      <c r="A483" s="723" t="s">
        <v>561</v>
      </c>
      <c r="B483" s="724" t="s">
        <v>5622</v>
      </c>
      <c r="C483" s="724" t="s">
        <v>4883</v>
      </c>
      <c r="D483" s="724" t="s">
        <v>5299</v>
      </c>
      <c r="E483" s="724" t="s">
        <v>5300</v>
      </c>
      <c r="F483" s="727">
        <v>11</v>
      </c>
      <c r="G483" s="727">
        <v>2736.03</v>
      </c>
      <c r="H483" s="727">
        <v>0.52380952380952384</v>
      </c>
      <c r="I483" s="727">
        <v>248.73000000000002</v>
      </c>
      <c r="J483" s="727">
        <v>21</v>
      </c>
      <c r="K483" s="727">
        <v>5223.33</v>
      </c>
      <c r="L483" s="727">
        <v>1</v>
      </c>
      <c r="M483" s="727">
        <v>248.73</v>
      </c>
      <c r="N483" s="727">
        <v>27</v>
      </c>
      <c r="O483" s="727">
        <v>6715.71</v>
      </c>
      <c r="P483" s="740">
        <v>1.2857142857142858</v>
      </c>
      <c r="Q483" s="728">
        <v>248.73</v>
      </c>
    </row>
    <row r="484" spans="1:17" ht="14.4" customHeight="1" x14ac:dyDescent="0.3">
      <c r="A484" s="723" t="s">
        <v>561</v>
      </c>
      <c r="B484" s="724" t="s">
        <v>5622</v>
      </c>
      <c r="C484" s="724" t="s">
        <v>4883</v>
      </c>
      <c r="D484" s="724" t="s">
        <v>5660</v>
      </c>
      <c r="E484" s="724" t="s">
        <v>5661</v>
      </c>
      <c r="F484" s="727"/>
      <c r="G484" s="727"/>
      <c r="H484" s="727"/>
      <c r="I484" s="727"/>
      <c r="J484" s="727">
        <v>1</v>
      </c>
      <c r="K484" s="727">
        <v>9850</v>
      </c>
      <c r="L484" s="727">
        <v>1</v>
      </c>
      <c r="M484" s="727">
        <v>9850</v>
      </c>
      <c r="N484" s="727">
        <v>14</v>
      </c>
      <c r="O484" s="727">
        <v>137900</v>
      </c>
      <c r="P484" s="740">
        <v>14</v>
      </c>
      <c r="Q484" s="728">
        <v>9850</v>
      </c>
    </row>
    <row r="485" spans="1:17" ht="14.4" customHeight="1" x14ac:dyDescent="0.3">
      <c r="A485" s="723" t="s">
        <v>561</v>
      </c>
      <c r="B485" s="724" t="s">
        <v>5622</v>
      </c>
      <c r="C485" s="724" t="s">
        <v>4883</v>
      </c>
      <c r="D485" s="724" t="s">
        <v>5662</v>
      </c>
      <c r="E485" s="724" t="s">
        <v>5661</v>
      </c>
      <c r="F485" s="727"/>
      <c r="G485" s="727"/>
      <c r="H485" s="727"/>
      <c r="I485" s="727"/>
      <c r="J485" s="727"/>
      <c r="K485" s="727"/>
      <c r="L485" s="727"/>
      <c r="M485" s="727"/>
      <c r="N485" s="727">
        <v>1</v>
      </c>
      <c r="O485" s="727">
        <v>9200</v>
      </c>
      <c r="P485" s="740"/>
      <c r="Q485" s="728">
        <v>9200</v>
      </c>
    </row>
    <row r="486" spans="1:17" ht="14.4" customHeight="1" x14ac:dyDescent="0.3">
      <c r="A486" s="723" t="s">
        <v>561</v>
      </c>
      <c r="B486" s="724" t="s">
        <v>5622</v>
      </c>
      <c r="C486" s="724" t="s">
        <v>4883</v>
      </c>
      <c r="D486" s="724" t="s">
        <v>5663</v>
      </c>
      <c r="E486" s="724" t="s">
        <v>5661</v>
      </c>
      <c r="F486" s="727"/>
      <c r="G486" s="727"/>
      <c r="H486" s="727"/>
      <c r="I486" s="727"/>
      <c r="J486" s="727">
        <v>2</v>
      </c>
      <c r="K486" s="727">
        <v>19700</v>
      </c>
      <c r="L486" s="727">
        <v>1</v>
      </c>
      <c r="M486" s="727">
        <v>9850</v>
      </c>
      <c r="N486" s="727">
        <v>4</v>
      </c>
      <c r="O486" s="727">
        <v>39400</v>
      </c>
      <c r="P486" s="740">
        <v>2</v>
      </c>
      <c r="Q486" s="728">
        <v>9850</v>
      </c>
    </row>
    <row r="487" spans="1:17" ht="14.4" customHeight="1" x14ac:dyDescent="0.3">
      <c r="A487" s="723" t="s">
        <v>561</v>
      </c>
      <c r="B487" s="724" t="s">
        <v>5622</v>
      </c>
      <c r="C487" s="724" t="s">
        <v>4883</v>
      </c>
      <c r="D487" s="724" t="s">
        <v>5664</v>
      </c>
      <c r="E487" s="724" t="s">
        <v>5665</v>
      </c>
      <c r="F487" s="727"/>
      <c r="G487" s="727"/>
      <c r="H487" s="727"/>
      <c r="I487" s="727"/>
      <c r="J487" s="727">
        <v>2</v>
      </c>
      <c r="K487" s="727">
        <v>5611</v>
      </c>
      <c r="L487" s="727">
        <v>1</v>
      </c>
      <c r="M487" s="727">
        <v>2805.5</v>
      </c>
      <c r="N487" s="727"/>
      <c r="O487" s="727"/>
      <c r="P487" s="740"/>
      <c r="Q487" s="728"/>
    </row>
    <row r="488" spans="1:17" ht="14.4" customHeight="1" x14ac:dyDescent="0.3">
      <c r="A488" s="723" t="s">
        <v>561</v>
      </c>
      <c r="B488" s="724" t="s">
        <v>5622</v>
      </c>
      <c r="C488" s="724" t="s">
        <v>4883</v>
      </c>
      <c r="D488" s="724" t="s">
        <v>5666</v>
      </c>
      <c r="E488" s="724" t="s">
        <v>5648</v>
      </c>
      <c r="F488" s="727"/>
      <c r="G488" s="727"/>
      <c r="H488" s="727"/>
      <c r="I488" s="727"/>
      <c r="J488" s="727">
        <v>1</v>
      </c>
      <c r="K488" s="727">
        <v>7990</v>
      </c>
      <c r="L488" s="727">
        <v>1</v>
      </c>
      <c r="M488" s="727">
        <v>7990</v>
      </c>
      <c r="N488" s="727"/>
      <c r="O488" s="727"/>
      <c r="P488" s="740"/>
      <c r="Q488" s="728"/>
    </row>
    <row r="489" spans="1:17" ht="14.4" customHeight="1" x14ac:dyDescent="0.3">
      <c r="A489" s="723" t="s">
        <v>561</v>
      </c>
      <c r="B489" s="724" t="s">
        <v>5622</v>
      </c>
      <c r="C489" s="724" t="s">
        <v>4883</v>
      </c>
      <c r="D489" s="724" t="s">
        <v>5667</v>
      </c>
      <c r="E489" s="724" t="s">
        <v>5668</v>
      </c>
      <c r="F489" s="727"/>
      <c r="G489" s="727"/>
      <c r="H489" s="727"/>
      <c r="I489" s="727"/>
      <c r="J489" s="727"/>
      <c r="K489" s="727"/>
      <c r="L489" s="727"/>
      <c r="M489" s="727"/>
      <c r="N489" s="727">
        <v>5</v>
      </c>
      <c r="O489" s="727">
        <v>6714.75</v>
      </c>
      <c r="P489" s="740"/>
      <c r="Q489" s="728">
        <v>1342.95</v>
      </c>
    </row>
    <row r="490" spans="1:17" ht="14.4" customHeight="1" x14ac:dyDescent="0.3">
      <c r="A490" s="723" t="s">
        <v>561</v>
      </c>
      <c r="B490" s="724" t="s">
        <v>5622</v>
      </c>
      <c r="C490" s="724" t="s">
        <v>4883</v>
      </c>
      <c r="D490" s="724" t="s">
        <v>5669</v>
      </c>
      <c r="E490" s="724" t="s">
        <v>5661</v>
      </c>
      <c r="F490" s="727"/>
      <c r="G490" s="727"/>
      <c r="H490" s="727"/>
      <c r="I490" s="727"/>
      <c r="J490" s="727"/>
      <c r="K490" s="727"/>
      <c r="L490" s="727"/>
      <c r="M490" s="727"/>
      <c r="N490" s="727">
        <v>4</v>
      </c>
      <c r="O490" s="727">
        <v>36800</v>
      </c>
      <c r="P490" s="740"/>
      <c r="Q490" s="728">
        <v>9200</v>
      </c>
    </row>
    <row r="491" spans="1:17" ht="14.4" customHeight="1" x14ac:dyDescent="0.3">
      <c r="A491" s="723" t="s">
        <v>561</v>
      </c>
      <c r="B491" s="724" t="s">
        <v>5622</v>
      </c>
      <c r="C491" s="724" t="s">
        <v>4886</v>
      </c>
      <c r="D491" s="724" t="s">
        <v>5331</v>
      </c>
      <c r="E491" s="724" t="s">
        <v>5332</v>
      </c>
      <c r="F491" s="727">
        <v>1</v>
      </c>
      <c r="G491" s="727">
        <v>189</v>
      </c>
      <c r="H491" s="727"/>
      <c r="I491" s="727">
        <v>189</v>
      </c>
      <c r="J491" s="727"/>
      <c r="K491" s="727"/>
      <c r="L491" s="727"/>
      <c r="M491" s="727"/>
      <c r="N491" s="727">
        <v>9</v>
      </c>
      <c r="O491" s="727">
        <v>1764</v>
      </c>
      <c r="P491" s="740"/>
      <c r="Q491" s="728">
        <v>196</v>
      </c>
    </row>
    <row r="492" spans="1:17" ht="14.4" customHeight="1" x14ac:dyDescent="0.3">
      <c r="A492" s="723" t="s">
        <v>561</v>
      </c>
      <c r="B492" s="724" t="s">
        <v>5622</v>
      </c>
      <c r="C492" s="724" t="s">
        <v>4886</v>
      </c>
      <c r="D492" s="724" t="s">
        <v>5343</v>
      </c>
      <c r="E492" s="724" t="s">
        <v>5344</v>
      </c>
      <c r="F492" s="727">
        <v>2</v>
      </c>
      <c r="G492" s="727">
        <v>5982</v>
      </c>
      <c r="H492" s="727">
        <v>0.11351043643263757</v>
      </c>
      <c r="I492" s="727">
        <v>2991</v>
      </c>
      <c r="J492" s="727">
        <v>17</v>
      </c>
      <c r="K492" s="727">
        <v>52700</v>
      </c>
      <c r="L492" s="727">
        <v>1</v>
      </c>
      <c r="M492" s="727">
        <v>3100</v>
      </c>
      <c r="N492" s="727">
        <v>22</v>
      </c>
      <c r="O492" s="727">
        <v>68222</v>
      </c>
      <c r="P492" s="740">
        <v>1.2945351043643263</v>
      </c>
      <c r="Q492" s="728">
        <v>3101</v>
      </c>
    </row>
    <row r="493" spans="1:17" ht="14.4" customHeight="1" x14ac:dyDescent="0.3">
      <c r="A493" s="723" t="s">
        <v>561</v>
      </c>
      <c r="B493" s="724" t="s">
        <v>5622</v>
      </c>
      <c r="C493" s="724" t="s">
        <v>4886</v>
      </c>
      <c r="D493" s="724" t="s">
        <v>5394</v>
      </c>
      <c r="E493" s="724" t="s">
        <v>5395</v>
      </c>
      <c r="F493" s="727">
        <v>1</v>
      </c>
      <c r="G493" s="727">
        <v>5148</v>
      </c>
      <c r="H493" s="727"/>
      <c r="I493" s="727">
        <v>5148</v>
      </c>
      <c r="J493" s="727"/>
      <c r="K493" s="727"/>
      <c r="L493" s="727"/>
      <c r="M493" s="727"/>
      <c r="N493" s="727">
        <v>2</v>
      </c>
      <c r="O493" s="727">
        <v>10296</v>
      </c>
      <c r="P493" s="740"/>
      <c r="Q493" s="728">
        <v>5148</v>
      </c>
    </row>
    <row r="494" spans="1:17" ht="14.4" customHeight="1" x14ac:dyDescent="0.3">
      <c r="A494" s="723" t="s">
        <v>561</v>
      </c>
      <c r="B494" s="724" t="s">
        <v>5622</v>
      </c>
      <c r="C494" s="724" t="s">
        <v>4886</v>
      </c>
      <c r="D494" s="724" t="s">
        <v>5402</v>
      </c>
      <c r="E494" s="724" t="s">
        <v>5403</v>
      </c>
      <c r="F494" s="727"/>
      <c r="G494" s="727"/>
      <c r="H494" s="727"/>
      <c r="I494" s="727"/>
      <c r="J494" s="727"/>
      <c r="K494" s="727"/>
      <c r="L494" s="727"/>
      <c r="M494" s="727"/>
      <c r="N494" s="727">
        <v>1</v>
      </c>
      <c r="O494" s="727">
        <v>710</v>
      </c>
      <c r="P494" s="740"/>
      <c r="Q494" s="728">
        <v>710</v>
      </c>
    </row>
    <row r="495" spans="1:17" ht="14.4" customHeight="1" x14ac:dyDescent="0.3">
      <c r="A495" s="723" t="s">
        <v>561</v>
      </c>
      <c r="B495" s="724" t="s">
        <v>5622</v>
      </c>
      <c r="C495" s="724" t="s">
        <v>4886</v>
      </c>
      <c r="D495" s="724" t="s">
        <v>5670</v>
      </c>
      <c r="E495" s="724" t="s">
        <v>5671</v>
      </c>
      <c r="F495" s="727">
        <v>1</v>
      </c>
      <c r="G495" s="727">
        <v>5703</v>
      </c>
      <c r="H495" s="727"/>
      <c r="I495" s="727">
        <v>5703</v>
      </c>
      <c r="J495" s="727"/>
      <c r="K495" s="727"/>
      <c r="L495" s="727"/>
      <c r="M495" s="727"/>
      <c r="N495" s="727"/>
      <c r="O495" s="727"/>
      <c r="P495" s="740"/>
      <c r="Q495" s="728"/>
    </row>
    <row r="496" spans="1:17" ht="14.4" customHeight="1" x14ac:dyDescent="0.3">
      <c r="A496" s="723" t="s">
        <v>561</v>
      </c>
      <c r="B496" s="724" t="s">
        <v>5622</v>
      </c>
      <c r="C496" s="724" t="s">
        <v>4886</v>
      </c>
      <c r="D496" s="724" t="s">
        <v>5672</v>
      </c>
      <c r="E496" s="724" t="s">
        <v>5673</v>
      </c>
      <c r="F496" s="727">
        <v>1</v>
      </c>
      <c r="G496" s="727">
        <v>5746</v>
      </c>
      <c r="H496" s="727"/>
      <c r="I496" s="727">
        <v>5746</v>
      </c>
      <c r="J496" s="727"/>
      <c r="K496" s="727"/>
      <c r="L496" s="727"/>
      <c r="M496" s="727"/>
      <c r="N496" s="727"/>
      <c r="O496" s="727"/>
      <c r="P496" s="740"/>
      <c r="Q496" s="728"/>
    </row>
    <row r="497" spans="1:17" ht="14.4" customHeight="1" x14ac:dyDescent="0.3">
      <c r="A497" s="723" t="s">
        <v>561</v>
      </c>
      <c r="B497" s="724" t="s">
        <v>5622</v>
      </c>
      <c r="C497" s="724" t="s">
        <v>4886</v>
      </c>
      <c r="D497" s="724" t="s">
        <v>5674</v>
      </c>
      <c r="E497" s="724" t="s">
        <v>5675</v>
      </c>
      <c r="F497" s="727"/>
      <c r="G497" s="727"/>
      <c r="H497" s="727"/>
      <c r="I497" s="727"/>
      <c r="J497" s="727">
        <v>2</v>
      </c>
      <c r="K497" s="727">
        <v>348</v>
      </c>
      <c r="L497" s="727">
        <v>1</v>
      </c>
      <c r="M497" s="727">
        <v>174</v>
      </c>
      <c r="N497" s="727">
        <v>61</v>
      </c>
      <c r="O497" s="727">
        <v>10614</v>
      </c>
      <c r="P497" s="740">
        <v>30.5</v>
      </c>
      <c r="Q497" s="728">
        <v>174</v>
      </c>
    </row>
    <row r="498" spans="1:17" ht="14.4" customHeight="1" x14ac:dyDescent="0.3">
      <c r="A498" s="723" t="s">
        <v>561</v>
      </c>
      <c r="B498" s="724" t="s">
        <v>5622</v>
      </c>
      <c r="C498" s="724" t="s">
        <v>4886</v>
      </c>
      <c r="D498" s="724" t="s">
        <v>5676</v>
      </c>
      <c r="E498" s="724" t="s">
        <v>5677</v>
      </c>
      <c r="F498" s="727">
        <v>137</v>
      </c>
      <c r="G498" s="727">
        <v>32195</v>
      </c>
      <c r="H498" s="727">
        <v>0.91619237336368808</v>
      </c>
      <c r="I498" s="727">
        <v>235</v>
      </c>
      <c r="J498" s="727">
        <v>140</v>
      </c>
      <c r="K498" s="727">
        <v>35140</v>
      </c>
      <c r="L498" s="727">
        <v>1</v>
      </c>
      <c r="M498" s="727">
        <v>251</v>
      </c>
      <c r="N498" s="727">
        <v>192</v>
      </c>
      <c r="O498" s="727">
        <v>48192</v>
      </c>
      <c r="P498" s="740">
        <v>1.3714285714285714</v>
      </c>
      <c r="Q498" s="728">
        <v>251</v>
      </c>
    </row>
    <row r="499" spans="1:17" ht="14.4" customHeight="1" x14ac:dyDescent="0.3">
      <c r="A499" s="723" t="s">
        <v>561</v>
      </c>
      <c r="B499" s="724" t="s">
        <v>5622</v>
      </c>
      <c r="C499" s="724" t="s">
        <v>4886</v>
      </c>
      <c r="D499" s="724" t="s">
        <v>5678</v>
      </c>
      <c r="E499" s="724" t="s">
        <v>5679</v>
      </c>
      <c r="F499" s="727">
        <v>7</v>
      </c>
      <c r="G499" s="727">
        <v>3724</v>
      </c>
      <c r="H499" s="727">
        <v>1.7240740740740741</v>
      </c>
      <c r="I499" s="727">
        <v>532</v>
      </c>
      <c r="J499" s="727">
        <v>4</v>
      </c>
      <c r="K499" s="727">
        <v>2160</v>
      </c>
      <c r="L499" s="727">
        <v>1</v>
      </c>
      <c r="M499" s="727">
        <v>540</v>
      </c>
      <c r="N499" s="727">
        <v>5</v>
      </c>
      <c r="O499" s="727">
        <v>2705</v>
      </c>
      <c r="P499" s="740">
        <v>1.2523148148148149</v>
      </c>
      <c r="Q499" s="728">
        <v>541</v>
      </c>
    </row>
    <row r="500" spans="1:17" ht="14.4" customHeight="1" x14ac:dyDescent="0.3">
      <c r="A500" s="723" t="s">
        <v>561</v>
      </c>
      <c r="B500" s="724" t="s">
        <v>5622</v>
      </c>
      <c r="C500" s="724" t="s">
        <v>4886</v>
      </c>
      <c r="D500" s="724" t="s">
        <v>5680</v>
      </c>
      <c r="E500" s="724" t="s">
        <v>5681</v>
      </c>
      <c r="F500" s="727">
        <v>3</v>
      </c>
      <c r="G500" s="727">
        <v>4485</v>
      </c>
      <c r="H500" s="727">
        <v>1.4533376539209333</v>
      </c>
      <c r="I500" s="727">
        <v>1495</v>
      </c>
      <c r="J500" s="727">
        <v>2</v>
      </c>
      <c r="K500" s="727">
        <v>3086</v>
      </c>
      <c r="L500" s="727">
        <v>1</v>
      </c>
      <c r="M500" s="727">
        <v>1543</v>
      </c>
      <c r="N500" s="727">
        <v>8</v>
      </c>
      <c r="O500" s="727">
        <v>12352</v>
      </c>
      <c r="P500" s="740">
        <v>4.0025923525599483</v>
      </c>
      <c r="Q500" s="728">
        <v>1544</v>
      </c>
    </row>
    <row r="501" spans="1:17" ht="14.4" customHeight="1" x14ac:dyDescent="0.3">
      <c r="A501" s="723" t="s">
        <v>561</v>
      </c>
      <c r="B501" s="724" t="s">
        <v>5622</v>
      </c>
      <c r="C501" s="724" t="s">
        <v>4886</v>
      </c>
      <c r="D501" s="724" t="s">
        <v>5682</v>
      </c>
      <c r="E501" s="724" t="s">
        <v>5683</v>
      </c>
      <c r="F501" s="727"/>
      <c r="G501" s="727"/>
      <c r="H501" s="727"/>
      <c r="I501" s="727"/>
      <c r="J501" s="727"/>
      <c r="K501" s="727"/>
      <c r="L501" s="727"/>
      <c r="M501" s="727"/>
      <c r="N501" s="727">
        <v>3</v>
      </c>
      <c r="O501" s="727">
        <v>13332</v>
      </c>
      <c r="P501" s="740"/>
      <c r="Q501" s="728">
        <v>4444</v>
      </c>
    </row>
    <row r="502" spans="1:17" ht="14.4" customHeight="1" x14ac:dyDescent="0.3">
      <c r="A502" s="723" t="s">
        <v>561</v>
      </c>
      <c r="B502" s="724" t="s">
        <v>5622</v>
      </c>
      <c r="C502" s="724" t="s">
        <v>4886</v>
      </c>
      <c r="D502" s="724" t="s">
        <v>4921</v>
      </c>
      <c r="E502" s="724" t="s">
        <v>4922</v>
      </c>
      <c r="F502" s="727">
        <v>10</v>
      </c>
      <c r="G502" s="727">
        <v>4860</v>
      </c>
      <c r="H502" s="727">
        <v>0.88363636363636366</v>
      </c>
      <c r="I502" s="727">
        <v>486</v>
      </c>
      <c r="J502" s="727">
        <v>11</v>
      </c>
      <c r="K502" s="727">
        <v>5500</v>
      </c>
      <c r="L502" s="727">
        <v>1</v>
      </c>
      <c r="M502" s="727">
        <v>500</v>
      </c>
      <c r="N502" s="727">
        <v>5</v>
      </c>
      <c r="O502" s="727">
        <v>2505</v>
      </c>
      <c r="P502" s="740">
        <v>0.45545454545454545</v>
      </c>
      <c r="Q502" s="728">
        <v>501</v>
      </c>
    </row>
    <row r="503" spans="1:17" ht="14.4" customHeight="1" x14ac:dyDescent="0.3">
      <c r="A503" s="723" t="s">
        <v>561</v>
      </c>
      <c r="B503" s="724" t="s">
        <v>5622</v>
      </c>
      <c r="C503" s="724" t="s">
        <v>4886</v>
      </c>
      <c r="D503" s="724" t="s">
        <v>5684</v>
      </c>
      <c r="E503" s="724" t="s">
        <v>5685</v>
      </c>
      <c r="F503" s="727">
        <v>1</v>
      </c>
      <c r="G503" s="727">
        <v>2440</v>
      </c>
      <c r="H503" s="727">
        <v>0.95723813260101998</v>
      </c>
      <c r="I503" s="727">
        <v>2440</v>
      </c>
      <c r="J503" s="727">
        <v>1</v>
      </c>
      <c r="K503" s="727">
        <v>2549</v>
      </c>
      <c r="L503" s="727">
        <v>1</v>
      </c>
      <c r="M503" s="727">
        <v>2549</v>
      </c>
      <c r="N503" s="727"/>
      <c r="O503" s="727"/>
      <c r="P503" s="740"/>
      <c r="Q503" s="728"/>
    </row>
    <row r="504" spans="1:17" ht="14.4" customHeight="1" x14ac:dyDescent="0.3">
      <c r="A504" s="723" t="s">
        <v>561</v>
      </c>
      <c r="B504" s="724" t="s">
        <v>5622</v>
      </c>
      <c r="C504" s="724" t="s">
        <v>4886</v>
      </c>
      <c r="D504" s="724" t="s">
        <v>4923</v>
      </c>
      <c r="E504" s="724" t="s">
        <v>4924</v>
      </c>
      <c r="F504" s="727">
        <v>2</v>
      </c>
      <c r="G504" s="727">
        <v>1332</v>
      </c>
      <c r="H504" s="727">
        <v>0.17833712679073505</v>
      </c>
      <c r="I504" s="727">
        <v>666</v>
      </c>
      <c r="J504" s="727">
        <v>11</v>
      </c>
      <c r="K504" s="727">
        <v>7469</v>
      </c>
      <c r="L504" s="727">
        <v>1</v>
      </c>
      <c r="M504" s="727">
        <v>679</v>
      </c>
      <c r="N504" s="727">
        <v>7</v>
      </c>
      <c r="O504" s="727">
        <v>4753</v>
      </c>
      <c r="P504" s="740">
        <v>0.63636363636363635</v>
      </c>
      <c r="Q504" s="728">
        <v>679</v>
      </c>
    </row>
    <row r="505" spans="1:17" ht="14.4" customHeight="1" x14ac:dyDescent="0.3">
      <c r="A505" s="723" t="s">
        <v>561</v>
      </c>
      <c r="B505" s="724" t="s">
        <v>5622</v>
      </c>
      <c r="C505" s="724" t="s">
        <v>4886</v>
      </c>
      <c r="D505" s="724" t="s">
        <v>5686</v>
      </c>
      <c r="E505" s="724" t="s">
        <v>5687</v>
      </c>
      <c r="F505" s="727">
        <v>8</v>
      </c>
      <c r="G505" s="727">
        <v>13896</v>
      </c>
      <c r="H505" s="727">
        <v>0.54929243418452056</v>
      </c>
      <c r="I505" s="727">
        <v>1737</v>
      </c>
      <c r="J505" s="727">
        <v>14</v>
      </c>
      <c r="K505" s="727">
        <v>25298</v>
      </c>
      <c r="L505" s="727">
        <v>1</v>
      </c>
      <c r="M505" s="727">
        <v>1807</v>
      </c>
      <c r="N505" s="727">
        <v>25</v>
      </c>
      <c r="O505" s="727">
        <v>45200</v>
      </c>
      <c r="P505" s="740">
        <v>1.7867025061269666</v>
      </c>
      <c r="Q505" s="728">
        <v>1808</v>
      </c>
    </row>
    <row r="506" spans="1:17" ht="14.4" customHeight="1" x14ac:dyDescent="0.3">
      <c r="A506" s="723" t="s">
        <v>561</v>
      </c>
      <c r="B506" s="724" t="s">
        <v>5622</v>
      </c>
      <c r="C506" s="724" t="s">
        <v>4886</v>
      </c>
      <c r="D506" s="724" t="s">
        <v>5688</v>
      </c>
      <c r="E506" s="724" t="s">
        <v>5689</v>
      </c>
      <c r="F506" s="727"/>
      <c r="G506" s="727"/>
      <c r="H506" s="727"/>
      <c r="I506" s="727"/>
      <c r="J506" s="727">
        <v>1</v>
      </c>
      <c r="K506" s="727">
        <v>1498</v>
      </c>
      <c r="L506" s="727">
        <v>1</v>
      </c>
      <c r="M506" s="727">
        <v>1498</v>
      </c>
      <c r="N506" s="727"/>
      <c r="O506" s="727"/>
      <c r="P506" s="740"/>
      <c r="Q506" s="728"/>
    </row>
    <row r="507" spans="1:17" ht="14.4" customHeight="1" x14ac:dyDescent="0.3">
      <c r="A507" s="723" t="s">
        <v>561</v>
      </c>
      <c r="B507" s="724" t="s">
        <v>5622</v>
      </c>
      <c r="C507" s="724" t="s">
        <v>4886</v>
      </c>
      <c r="D507" s="724" t="s">
        <v>5690</v>
      </c>
      <c r="E507" s="724" t="s">
        <v>5691</v>
      </c>
      <c r="F507" s="727">
        <v>2</v>
      </c>
      <c r="G507" s="727">
        <v>1850</v>
      </c>
      <c r="H507" s="727">
        <v>1.9230769230769231</v>
      </c>
      <c r="I507" s="727">
        <v>925</v>
      </c>
      <c r="J507" s="727">
        <v>1</v>
      </c>
      <c r="K507" s="727">
        <v>962</v>
      </c>
      <c r="L507" s="727">
        <v>1</v>
      </c>
      <c r="M507" s="727">
        <v>962</v>
      </c>
      <c r="N507" s="727">
        <v>1</v>
      </c>
      <c r="O507" s="727">
        <v>963</v>
      </c>
      <c r="P507" s="740">
        <v>1.001039501039501</v>
      </c>
      <c r="Q507" s="728">
        <v>963</v>
      </c>
    </row>
    <row r="508" spans="1:17" ht="14.4" customHeight="1" x14ac:dyDescent="0.3">
      <c r="A508" s="723" t="s">
        <v>561</v>
      </c>
      <c r="B508" s="724" t="s">
        <v>5622</v>
      </c>
      <c r="C508" s="724" t="s">
        <v>4886</v>
      </c>
      <c r="D508" s="724" t="s">
        <v>5692</v>
      </c>
      <c r="E508" s="724" t="s">
        <v>5693</v>
      </c>
      <c r="F508" s="727">
        <v>1</v>
      </c>
      <c r="G508" s="727">
        <v>1367</v>
      </c>
      <c r="H508" s="727"/>
      <c r="I508" s="727">
        <v>1367</v>
      </c>
      <c r="J508" s="727"/>
      <c r="K508" s="727"/>
      <c r="L508" s="727"/>
      <c r="M508" s="727"/>
      <c r="N508" s="727">
        <v>3</v>
      </c>
      <c r="O508" s="727">
        <v>4200</v>
      </c>
      <c r="P508" s="740"/>
      <c r="Q508" s="728">
        <v>1400</v>
      </c>
    </row>
    <row r="509" spans="1:17" ht="14.4" customHeight="1" x14ac:dyDescent="0.3">
      <c r="A509" s="723" t="s">
        <v>561</v>
      </c>
      <c r="B509" s="724" t="s">
        <v>5622</v>
      </c>
      <c r="C509" s="724" t="s">
        <v>4886</v>
      </c>
      <c r="D509" s="724" t="s">
        <v>5694</v>
      </c>
      <c r="E509" s="724" t="s">
        <v>5695</v>
      </c>
      <c r="F509" s="727">
        <v>20</v>
      </c>
      <c r="G509" s="727">
        <v>20240</v>
      </c>
      <c r="H509" s="727">
        <v>0.89233753637245394</v>
      </c>
      <c r="I509" s="727">
        <v>1012</v>
      </c>
      <c r="J509" s="727">
        <v>22</v>
      </c>
      <c r="K509" s="727">
        <v>22682</v>
      </c>
      <c r="L509" s="727">
        <v>1</v>
      </c>
      <c r="M509" s="727">
        <v>1031</v>
      </c>
      <c r="N509" s="727">
        <v>31</v>
      </c>
      <c r="O509" s="727">
        <v>31992</v>
      </c>
      <c r="P509" s="740">
        <v>1.4104576316021515</v>
      </c>
      <c r="Q509" s="728">
        <v>1032</v>
      </c>
    </row>
    <row r="510" spans="1:17" ht="14.4" customHeight="1" x14ac:dyDescent="0.3">
      <c r="A510" s="723" t="s">
        <v>561</v>
      </c>
      <c r="B510" s="724" t="s">
        <v>5622</v>
      </c>
      <c r="C510" s="724" t="s">
        <v>4886</v>
      </c>
      <c r="D510" s="724" t="s">
        <v>5696</v>
      </c>
      <c r="E510" s="724" t="s">
        <v>5697</v>
      </c>
      <c r="F510" s="727">
        <v>14</v>
      </c>
      <c r="G510" s="727">
        <v>28238</v>
      </c>
      <c r="H510" s="727">
        <v>0.79173442494252233</v>
      </c>
      <c r="I510" s="727">
        <v>2017</v>
      </c>
      <c r="J510" s="727">
        <v>17</v>
      </c>
      <c r="K510" s="727">
        <v>35666</v>
      </c>
      <c r="L510" s="727">
        <v>1</v>
      </c>
      <c r="M510" s="727">
        <v>2098</v>
      </c>
      <c r="N510" s="727">
        <v>12</v>
      </c>
      <c r="O510" s="727">
        <v>25200</v>
      </c>
      <c r="P510" s="740">
        <v>0.70655526271519098</v>
      </c>
      <c r="Q510" s="728">
        <v>2100</v>
      </c>
    </row>
    <row r="511" spans="1:17" ht="14.4" customHeight="1" x14ac:dyDescent="0.3">
      <c r="A511" s="723" t="s">
        <v>561</v>
      </c>
      <c r="B511" s="724" t="s">
        <v>5622</v>
      </c>
      <c r="C511" s="724" t="s">
        <v>4886</v>
      </c>
      <c r="D511" s="724" t="s">
        <v>5698</v>
      </c>
      <c r="E511" s="724" t="s">
        <v>5699</v>
      </c>
      <c r="F511" s="727">
        <v>4</v>
      </c>
      <c r="G511" s="727">
        <v>14068</v>
      </c>
      <c r="H511" s="727">
        <v>1.290760620240389</v>
      </c>
      <c r="I511" s="727">
        <v>3517</v>
      </c>
      <c r="J511" s="727">
        <v>3</v>
      </c>
      <c r="K511" s="727">
        <v>10899</v>
      </c>
      <c r="L511" s="727">
        <v>1</v>
      </c>
      <c r="M511" s="727">
        <v>3633</v>
      </c>
      <c r="N511" s="727">
        <v>3</v>
      </c>
      <c r="O511" s="727">
        <v>10905</v>
      </c>
      <c r="P511" s="740">
        <v>1.0005505092210294</v>
      </c>
      <c r="Q511" s="728">
        <v>3635</v>
      </c>
    </row>
    <row r="512" spans="1:17" ht="14.4" customHeight="1" x14ac:dyDescent="0.3">
      <c r="A512" s="723" t="s">
        <v>561</v>
      </c>
      <c r="B512" s="724" t="s">
        <v>5622</v>
      </c>
      <c r="C512" s="724" t="s">
        <v>4886</v>
      </c>
      <c r="D512" s="724" t="s">
        <v>5700</v>
      </c>
      <c r="E512" s="724" t="s">
        <v>5701</v>
      </c>
      <c r="F512" s="727">
        <v>1</v>
      </c>
      <c r="G512" s="727">
        <v>4021</v>
      </c>
      <c r="H512" s="727">
        <v>0.31889919898485208</v>
      </c>
      <c r="I512" s="727">
        <v>4021</v>
      </c>
      <c r="J512" s="727">
        <v>3</v>
      </c>
      <c r="K512" s="727">
        <v>12609</v>
      </c>
      <c r="L512" s="727">
        <v>1</v>
      </c>
      <c r="M512" s="727">
        <v>4203</v>
      </c>
      <c r="N512" s="727"/>
      <c r="O512" s="727"/>
      <c r="P512" s="740"/>
      <c r="Q512" s="728"/>
    </row>
    <row r="513" spans="1:17" ht="14.4" customHeight="1" x14ac:dyDescent="0.3">
      <c r="A513" s="723" t="s">
        <v>561</v>
      </c>
      <c r="B513" s="724" t="s">
        <v>5622</v>
      </c>
      <c r="C513" s="724" t="s">
        <v>4886</v>
      </c>
      <c r="D513" s="724" t="s">
        <v>5702</v>
      </c>
      <c r="E513" s="724" t="s">
        <v>5703</v>
      </c>
      <c r="F513" s="727">
        <v>3</v>
      </c>
      <c r="G513" s="727">
        <v>61515</v>
      </c>
      <c r="H513" s="727"/>
      <c r="I513" s="727">
        <v>20505</v>
      </c>
      <c r="J513" s="727"/>
      <c r="K513" s="727"/>
      <c r="L513" s="727"/>
      <c r="M513" s="727"/>
      <c r="N513" s="727">
        <v>4</v>
      </c>
      <c r="O513" s="727">
        <v>85728</v>
      </c>
      <c r="P513" s="740"/>
      <c r="Q513" s="728">
        <v>21432</v>
      </c>
    </row>
    <row r="514" spans="1:17" ht="14.4" customHeight="1" x14ac:dyDescent="0.3">
      <c r="A514" s="723" t="s">
        <v>561</v>
      </c>
      <c r="B514" s="724" t="s">
        <v>5622</v>
      </c>
      <c r="C514" s="724" t="s">
        <v>4886</v>
      </c>
      <c r="D514" s="724" t="s">
        <v>5704</v>
      </c>
      <c r="E514" s="724" t="s">
        <v>5705</v>
      </c>
      <c r="F514" s="727">
        <v>3</v>
      </c>
      <c r="G514" s="727">
        <v>3705</v>
      </c>
      <c r="H514" s="727">
        <v>0.72761194029850751</v>
      </c>
      <c r="I514" s="727">
        <v>1235</v>
      </c>
      <c r="J514" s="727">
        <v>4</v>
      </c>
      <c r="K514" s="727">
        <v>5092</v>
      </c>
      <c r="L514" s="727">
        <v>1</v>
      </c>
      <c r="M514" s="727">
        <v>1273</v>
      </c>
      <c r="N514" s="727">
        <v>5</v>
      </c>
      <c r="O514" s="727">
        <v>6375</v>
      </c>
      <c r="P514" s="740">
        <v>1.2519638648860958</v>
      </c>
      <c r="Q514" s="728">
        <v>1275</v>
      </c>
    </row>
    <row r="515" spans="1:17" ht="14.4" customHeight="1" x14ac:dyDescent="0.3">
      <c r="A515" s="723" t="s">
        <v>561</v>
      </c>
      <c r="B515" s="724" t="s">
        <v>5622</v>
      </c>
      <c r="C515" s="724" t="s">
        <v>4886</v>
      </c>
      <c r="D515" s="724" t="s">
        <v>5706</v>
      </c>
      <c r="E515" s="724" t="s">
        <v>5707</v>
      </c>
      <c r="F515" s="727">
        <v>1</v>
      </c>
      <c r="G515" s="727">
        <v>1764</v>
      </c>
      <c r="H515" s="727">
        <v>0.96498905908096277</v>
      </c>
      <c r="I515" s="727">
        <v>1764</v>
      </c>
      <c r="J515" s="727">
        <v>1</v>
      </c>
      <c r="K515" s="727">
        <v>1828</v>
      </c>
      <c r="L515" s="727">
        <v>1</v>
      </c>
      <c r="M515" s="727">
        <v>1828</v>
      </c>
      <c r="N515" s="727"/>
      <c r="O515" s="727"/>
      <c r="P515" s="740"/>
      <c r="Q515" s="728"/>
    </row>
    <row r="516" spans="1:17" ht="14.4" customHeight="1" x14ac:dyDescent="0.3">
      <c r="A516" s="723" t="s">
        <v>561</v>
      </c>
      <c r="B516" s="724" t="s">
        <v>5622</v>
      </c>
      <c r="C516" s="724" t="s">
        <v>4886</v>
      </c>
      <c r="D516" s="724" t="s">
        <v>5708</v>
      </c>
      <c r="E516" s="724" t="s">
        <v>5709</v>
      </c>
      <c r="F516" s="727">
        <v>1</v>
      </c>
      <c r="G516" s="727">
        <v>3070</v>
      </c>
      <c r="H516" s="727"/>
      <c r="I516" s="727">
        <v>3070</v>
      </c>
      <c r="J516" s="727"/>
      <c r="K516" s="727"/>
      <c r="L516" s="727"/>
      <c r="M516" s="727"/>
      <c r="N516" s="727">
        <v>1</v>
      </c>
      <c r="O516" s="727">
        <v>3213</v>
      </c>
      <c r="P516" s="740"/>
      <c r="Q516" s="728">
        <v>3213</v>
      </c>
    </row>
    <row r="517" spans="1:17" ht="14.4" customHeight="1" x14ac:dyDescent="0.3">
      <c r="A517" s="723" t="s">
        <v>561</v>
      </c>
      <c r="B517" s="724" t="s">
        <v>5622</v>
      </c>
      <c r="C517" s="724" t="s">
        <v>4886</v>
      </c>
      <c r="D517" s="724" t="s">
        <v>5710</v>
      </c>
      <c r="E517" s="724" t="s">
        <v>5711</v>
      </c>
      <c r="F517" s="727">
        <v>5</v>
      </c>
      <c r="G517" s="727">
        <v>4730</v>
      </c>
      <c r="H517" s="727">
        <v>2.435633367662204</v>
      </c>
      <c r="I517" s="727">
        <v>946</v>
      </c>
      <c r="J517" s="727">
        <v>2</v>
      </c>
      <c r="K517" s="727">
        <v>1942</v>
      </c>
      <c r="L517" s="727">
        <v>1</v>
      </c>
      <c r="M517" s="727">
        <v>971</v>
      </c>
      <c r="N517" s="727"/>
      <c r="O517" s="727"/>
      <c r="P517" s="740"/>
      <c r="Q517" s="728"/>
    </row>
    <row r="518" spans="1:17" ht="14.4" customHeight="1" x14ac:dyDescent="0.3">
      <c r="A518" s="723" t="s">
        <v>561</v>
      </c>
      <c r="B518" s="724" t="s">
        <v>5622</v>
      </c>
      <c r="C518" s="724" t="s">
        <v>4886</v>
      </c>
      <c r="D518" s="724" t="s">
        <v>5712</v>
      </c>
      <c r="E518" s="724" t="s">
        <v>5713</v>
      </c>
      <c r="F518" s="727"/>
      <c r="G518" s="727"/>
      <c r="H518" s="727"/>
      <c r="I518" s="727"/>
      <c r="J518" s="727"/>
      <c r="K518" s="727"/>
      <c r="L518" s="727"/>
      <c r="M518" s="727"/>
      <c r="N518" s="727">
        <v>3</v>
      </c>
      <c r="O518" s="727">
        <v>2535</v>
      </c>
      <c r="P518" s="740"/>
      <c r="Q518" s="728">
        <v>845</v>
      </c>
    </row>
    <row r="519" spans="1:17" ht="14.4" customHeight="1" x14ac:dyDescent="0.3">
      <c r="A519" s="723" t="s">
        <v>561</v>
      </c>
      <c r="B519" s="724" t="s">
        <v>5622</v>
      </c>
      <c r="C519" s="724" t="s">
        <v>4886</v>
      </c>
      <c r="D519" s="724" t="s">
        <v>5714</v>
      </c>
      <c r="E519" s="724" t="s">
        <v>5715</v>
      </c>
      <c r="F519" s="727">
        <v>1</v>
      </c>
      <c r="G519" s="727">
        <v>798</v>
      </c>
      <c r="H519" s="727">
        <v>0.97674418604651159</v>
      </c>
      <c r="I519" s="727">
        <v>798</v>
      </c>
      <c r="J519" s="727">
        <v>1</v>
      </c>
      <c r="K519" s="727">
        <v>817</v>
      </c>
      <c r="L519" s="727">
        <v>1</v>
      </c>
      <c r="M519" s="727">
        <v>817</v>
      </c>
      <c r="N519" s="727"/>
      <c r="O519" s="727"/>
      <c r="P519" s="740"/>
      <c r="Q519" s="728"/>
    </row>
    <row r="520" spans="1:17" ht="14.4" customHeight="1" x14ac:dyDescent="0.3">
      <c r="A520" s="723" t="s">
        <v>561</v>
      </c>
      <c r="B520" s="724" t="s">
        <v>5622</v>
      </c>
      <c r="C520" s="724" t="s">
        <v>4886</v>
      </c>
      <c r="D520" s="724" t="s">
        <v>5716</v>
      </c>
      <c r="E520" s="724" t="s">
        <v>5717</v>
      </c>
      <c r="F520" s="727"/>
      <c r="G520" s="727"/>
      <c r="H520" s="727"/>
      <c r="I520" s="727"/>
      <c r="J520" s="727"/>
      <c r="K520" s="727"/>
      <c r="L520" s="727"/>
      <c r="M520" s="727"/>
      <c r="N520" s="727">
        <v>1</v>
      </c>
      <c r="O520" s="727">
        <v>2471</v>
      </c>
      <c r="P520" s="740"/>
      <c r="Q520" s="728">
        <v>2471</v>
      </c>
    </row>
    <row r="521" spans="1:17" ht="14.4" customHeight="1" x14ac:dyDescent="0.3">
      <c r="A521" s="723" t="s">
        <v>561</v>
      </c>
      <c r="B521" s="724" t="s">
        <v>5622</v>
      </c>
      <c r="C521" s="724" t="s">
        <v>4886</v>
      </c>
      <c r="D521" s="724" t="s">
        <v>5718</v>
      </c>
      <c r="E521" s="724" t="s">
        <v>5719</v>
      </c>
      <c r="F521" s="727">
        <v>2</v>
      </c>
      <c r="G521" s="727">
        <v>4104</v>
      </c>
      <c r="H521" s="727"/>
      <c r="I521" s="727">
        <v>2052</v>
      </c>
      <c r="J521" s="727"/>
      <c r="K521" s="727"/>
      <c r="L521" s="727"/>
      <c r="M521" s="727"/>
      <c r="N521" s="727"/>
      <c r="O521" s="727"/>
      <c r="P521" s="740"/>
      <c r="Q521" s="728"/>
    </row>
    <row r="522" spans="1:17" ht="14.4" customHeight="1" x14ac:dyDescent="0.3">
      <c r="A522" s="723" t="s">
        <v>561</v>
      </c>
      <c r="B522" s="724" t="s">
        <v>5622</v>
      </c>
      <c r="C522" s="724" t="s">
        <v>4886</v>
      </c>
      <c r="D522" s="724" t="s">
        <v>5720</v>
      </c>
      <c r="E522" s="724" t="s">
        <v>5721</v>
      </c>
      <c r="F522" s="727"/>
      <c r="G522" s="727"/>
      <c r="H522" s="727"/>
      <c r="I522" s="727"/>
      <c r="J522" s="727">
        <v>3</v>
      </c>
      <c r="K522" s="727">
        <v>5031</v>
      </c>
      <c r="L522" s="727">
        <v>1</v>
      </c>
      <c r="M522" s="727">
        <v>1677</v>
      </c>
      <c r="N522" s="727">
        <v>2</v>
      </c>
      <c r="O522" s="727">
        <v>3356</v>
      </c>
      <c r="P522" s="740">
        <v>0.66706420194792293</v>
      </c>
      <c r="Q522" s="728">
        <v>1678</v>
      </c>
    </row>
    <row r="523" spans="1:17" ht="14.4" customHeight="1" x14ac:dyDescent="0.3">
      <c r="A523" s="723" t="s">
        <v>561</v>
      </c>
      <c r="B523" s="724" t="s">
        <v>5622</v>
      </c>
      <c r="C523" s="724" t="s">
        <v>4886</v>
      </c>
      <c r="D523" s="724" t="s">
        <v>5722</v>
      </c>
      <c r="E523" s="724" t="s">
        <v>5723</v>
      </c>
      <c r="F523" s="727">
        <v>1</v>
      </c>
      <c r="G523" s="727">
        <v>1784</v>
      </c>
      <c r="H523" s="727">
        <v>0.32109431245500358</v>
      </c>
      <c r="I523" s="727">
        <v>1784</v>
      </c>
      <c r="J523" s="727">
        <v>3</v>
      </c>
      <c r="K523" s="727">
        <v>5556</v>
      </c>
      <c r="L523" s="727">
        <v>1</v>
      </c>
      <c r="M523" s="727">
        <v>1852</v>
      </c>
      <c r="N523" s="727">
        <v>5</v>
      </c>
      <c r="O523" s="727">
        <v>9265</v>
      </c>
      <c r="P523" s="740">
        <v>1.6675665946724263</v>
      </c>
      <c r="Q523" s="728">
        <v>1853</v>
      </c>
    </row>
    <row r="524" spans="1:17" ht="14.4" customHeight="1" x14ac:dyDescent="0.3">
      <c r="A524" s="723" t="s">
        <v>561</v>
      </c>
      <c r="B524" s="724" t="s">
        <v>5622</v>
      </c>
      <c r="C524" s="724" t="s">
        <v>4886</v>
      </c>
      <c r="D524" s="724" t="s">
        <v>5724</v>
      </c>
      <c r="E524" s="724" t="s">
        <v>5725</v>
      </c>
      <c r="F524" s="727">
        <v>1</v>
      </c>
      <c r="G524" s="727">
        <v>1930</v>
      </c>
      <c r="H524" s="727">
        <v>0.16099432766099434</v>
      </c>
      <c r="I524" s="727">
        <v>1930</v>
      </c>
      <c r="J524" s="727">
        <v>6</v>
      </c>
      <c r="K524" s="727">
        <v>11988</v>
      </c>
      <c r="L524" s="727">
        <v>1</v>
      </c>
      <c r="M524" s="727">
        <v>1998</v>
      </c>
      <c r="N524" s="727">
        <v>14</v>
      </c>
      <c r="O524" s="727">
        <v>27986</v>
      </c>
      <c r="P524" s="740">
        <v>2.3345011678345013</v>
      </c>
      <c r="Q524" s="728">
        <v>1999</v>
      </c>
    </row>
    <row r="525" spans="1:17" ht="14.4" customHeight="1" x14ac:dyDescent="0.3">
      <c r="A525" s="723" t="s">
        <v>561</v>
      </c>
      <c r="B525" s="724" t="s">
        <v>5622</v>
      </c>
      <c r="C525" s="724" t="s">
        <v>4886</v>
      </c>
      <c r="D525" s="724" t="s">
        <v>5726</v>
      </c>
      <c r="E525" s="724" t="s">
        <v>5727</v>
      </c>
      <c r="F525" s="727">
        <v>1</v>
      </c>
      <c r="G525" s="727">
        <v>1740</v>
      </c>
      <c r="H525" s="727">
        <v>0.24356103023516237</v>
      </c>
      <c r="I525" s="727">
        <v>1740</v>
      </c>
      <c r="J525" s="727">
        <v>4</v>
      </c>
      <c r="K525" s="727">
        <v>7144</v>
      </c>
      <c r="L525" s="727">
        <v>1</v>
      </c>
      <c r="M525" s="727">
        <v>1786</v>
      </c>
      <c r="N525" s="727">
        <v>3</v>
      </c>
      <c r="O525" s="727">
        <v>5361</v>
      </c>
      <c r="P525" s="740">
        <v>0.75041993281075026</v>
      </c>
      <c r="Q525" s="728">
        <v>1787</v>
      </c>
    </row>
    <row r="526" spans="1:17" ht="14.4" customHeight="1" x14ac:dyDescent="0.3">
      <c r="A526" s="723" t="s">
        <v>561</v>
      </c>
      <c r="B526" s="724" t="s">
        <v>5622</v>
      </c>
      <c r="C526" s="724" t="s">
        <v>4886</v>
      </c>
      <c r="D526" s="724" t="s">
        <v>5728</v>
      </c>
      <c r="E526" s="724" t="s">
        <v>5729</v>
      </c>
      <c r="F526" s="727">
        <v>2</v>
      </c>
      <c r="G526" s="727">
        <v>6410</v>
      </c>
      <c r="H526" s="727">
        <v>0.32169025393957645</v>
      </c>
      <c r="I526" s="727">
        <v>3205</v>
      </c>
      <c r="J526" s="727">
        <v>6</v>
      </c>
      <c r="K526" s="727">
        <v>19926</v>
      </c>
      <c r="L526" s="727">
        <v>1</v>
      </c>
      <c r="M526" s="727">
        <v>3321</v>
      </c>
      <c r="N526" s="727">
        <v>10</v>
      </c>
      <c r="O526" s="727">
        <v>33230</v>
      </c>
      <c r="P526" s="740">
        <v>1.6676703804075077</v>
      </c>
      <c r="Q526" s="728">
        <v>3323</v>
      </c>
    </row>
    <row r="527" spans="1:17" ht="14.4" customHeight="1" x14ac:dyDescent="0.3">
      <c r="A527" s="723" t="s">
        <v>561</v>
      </c>
      <c r="B527" s="724" t="s">
        <v>5622</v>
      </c>
      <c r="C527" s="724" t="s">
        <v>4886</v>
      </c>
      <c r="D527" s="724" t="s">
        <v>5730</v>
      </c>
      <c r="E527" s="724" t="s">
        <v>5731</v>
      </c>
      <c r="F527" s="727"/>
      <c r="G527" s="727"/>
      <c r="H527" s="727"/>
      <c r="I527" s="727"/>
      <c r="J527" s="727"/>
      <c r="K527" s="727"/>
      <c r="L527" s="727"/>
      <c r="M527" s="727"/>
      <c r="N527" s="727">
        <v>2</v>
      </c>
      <c r="O527" s="727">
        <v>3878</v>
      </c>
      <c r="P527" s="740"/>
      <c r="Q527" s="728">
        <v>1939</v>
      </c>
    </row>
    <row r="528" spans="1:17" ht="14.4" customHeight="1" x14ac:dyDescent="0.3">
      <c r="A528" s="723" t="s">
        <v>561</v>
      </c>
      <c r="B528" s="724" t="s">
        <v>5622</v>
      </c>
      <c r="C528" s="724" t="s">
        <v>4886</v>
      </c>
      <c r="D528" s="724" t="s">
        <v>5732</v>
      </c>
      <c r="E528" s="724" t="s">
        <v>5733</v>
      </c>
      <c r="F528" s="727">
        <v>5</v>
      </c>
      <c r="G528" s="727">
        <v>10890</v>
      </c>
      <c r="H528" s="727">
        <v>2.423230974632844</v>
      </c>
      <c r="I528" s="727">
        <v>2178</v>
      </c>
      <c r="J528" s="727">
        <v>2</v>
      </c>
      <c r="K528" s="727">
        <v>4494</v>
      </c>
      <c r="L528" s="727">
        <v>1</v>
      </c>
      <c r="M528" s="727">
        <v>2247</v>
      </c>
      <c r="N528" s="727">
        <v>14</v>
      </c>
      <c r="O528" s="727">
        <v>31472</v>
      </c>
      <c r="P528" s="740">
        <v>7.0031152647975077</v>
      </c>
      <c r="Q528" s="728">
        <v>2248</v>
      </c>
    </row>
    <row r="529" spans="1:17" ht="14.4" customHeight="1" x14ac:dyDescent="0.3">
      <c r="A529" s="723" t="s">
        <v>561</v>
      </c>
      <c r="B529" s="724" t="s">
        <v>5622</v>
      </c>
      <c r="C529" s="724" t="s">
        <v>4886</v>
      </c>
      <c r="D529" s="724" t="s">
        <v>5734</v>
      </c>
      <c r="E529" s="724" t="s">
        <v>5735</v>
      </c>
      <c r="F529" s="727"/>
      <c r="G529" s="727"/>
      <c r="H529" s="727"/>
      <c r="I529" s="727"/>
      <c r="J529" s="727"/>
      <c r="K529" s="727"/>
      <c r="L529" s="727"/>
      <c r="M529" s="727"/>
      <c r="N529" s="727">
        <v>1</v>
      </c>
      <c r="O529" s="727">
        <v>443</v>
      </c>
      <c r="P529" s="740"/>
      <c r="Q529" s="728">
        <v>443</v>
      </c>
    </row>
    <row r="530" spans="1:17" ht="14.4" customHeight="1" x14ac:dyDescent="0.3">
      <c r="A530" s="723" t="s">
        <v>561</v>
      </c>
      <c r="B530" s="724" t="s">
        <v>5622</v>
      </c>
      <c r="C530" s="724" t="s">
        <v>4886</v>
      </c>
      <c r="D530" s="724" t="s">
        <v>5736</v>
      </c>
      <c r="E530" s="724" t="s">
        <v>5737</v>
      </c>
      <c r="F530" s="727"/>
      <c r="G530" s="727"/>
      <c r="H530" s="727"/>
      <c r="I530" s="727"/>
      <c r="J530" s="727">
        <v>1</v>
      </c>
      <c r="K530" s="727">
        <v>3188</v>
      </c>
      <c r="L530" s="727">
        <v>1</v>
      </c>
      <c r="M530" s="727">
        <v>3188</v>
      </c>
      <c r="N530" s="727"/>
      <c r="O530" s="727"/>
      <c r="P530" s="740"/>
      <c r="Q530" s="728"/>
    </row>
    <row r="531" spans="1:17" ht="14.4" customHeight="1" x14ac:dyDescent="0.3">
      <c r="A531" s="723" t="s">
        <v>561</v>
      </c>
      <c r="B531" s="724" t="s">
        <v>5622</v>
      </c>
      <c r="C531" s="724" t="s">
        <v>4886</v>
      </c>
      <c r="D531" s="724" t="s">
        <v>5738</v>
      </c>
      <c r="E531" s="724" t="s">
        <v>5739</v>
      </c>
      <c r="F531" s="727">
        <v>1</v>
      </c>
      <c r="G531" s="727">
        <v>2852</v>
      </c>
      <c r="H531" s="727"/>
      <c r="I531" s="727">
        <v>2852</v>
      </c>
      <c r="J531" s="727"/>
      <c r="K531" s="727"/>
      <c r="L531" s="727"/>
      <c r="M531" s="727"/>
      <c r="N531" s="727"/>
      <c r="O531" s="727"/>
      <c r="P531" s="740"/>
      <c r="Q531" s="728"/>
    </row>
    <row r="532" spans="1:17" ht="14.4" customHeight="1" x14ac:dyDescent="0.3">
      <c r="A532" s="723" t="s">
        <v>561</v>
      </c>
      <c r="B532" s="724" t="s">
        <v>5622</v>
      </c>
      <c r="C532" s="724" t="s">
        <v>4886</v>
      </c>
      <c r="D532" s="724" t="s">
        <v>5740</v>
      </c>
      <c r="E532" s="724" t="s">
        <v>5741</v>
      </c>
      <c r="F532" s="727"/>
      <c r="G532" s="727"/>
      <c r="H532" s="727"/>
      <c r="I532" s="727"/>
      <c r="J532" s="727"/>
      <c r="K532" s="727"/>
      <c r="L532" s="727"/>
      <c r="M532" s="727"/>
      <c r="N532" s="727">
        <v>1</v>
      </c>
      <c r="O532" s="727">
        <v>1310</v>
      </c>
      <c r="P532" s="740"/>
      <c r="Q532" s="728">
        <v>1310</v>
      </c>
    </row>
    <row r="533" spans="1:17" ht="14.4" customHeight="1" x14ac:dyDescent="0.3">
      <c r="A533" s="723" t="s">
        <v>561</v>
      </c>
      <c r="B533" s="724" t="s">
        <v>5622</v>
      </c>
      <c r="C533" s="724" t="s">
        <v>4886</v>
      </c>
      <c r="D533" s="724" t="s">
        <v>5742</v>
      </c>
      <c r="E533" s="724" t="s">
        <v>5743</v>
      </c>
      <c r="F533" s="727"/>
      <c r="G533" s="727"/>
      <c r="H533" s="727"/>
      <c r="I533" s="727"/>
      <c r="J533" s="727">
        <v>1</v>
      </c>
      <c r="K533" s="727">
        <v>1689</v>
      </c>
      <c r="L533" s="727">
        <v>1</v>
      </c>
      <c r="M533" s="727">
        <v>1689</v>
      </c>
      <c r="N533" s="727"/>
      <c r="O533" s="727"/>
      <c r="P533" s="740"/>
      <c r="Q533" s="728"/>
    </row>
    <row r="534" spans="1:17" ht="14.4" customHeight="1" x14ac:dyDescent="0.3">
      <c r="A534" s="723" t="s">
        <v>561</v>
      </c>
      <c r="B534" s="724" t="s">
        <v>5622</v>
      </c>
      <c r="C534" s="724" t="s">
        <v>4886</v>
      </c>
      <c r="D534" s="724" t="s">
        <v>5744</v>
      </c>
      <c r="E534" s="724" t="s">
        <v>5745</v>
      </c>
      <c r="F534" s="727">
        <v>1</v>
      </c>
      <c r="G534" s="727">
        <v>66</v>
      </c>
      <c r="H534" s="727">
        <v>1</v>
      </c>
      <c r="I534" s="727">
        <v>66</v>
      </c>
      <c r="J534" s="727">
        <v>1</v>
      </c>
      <c r="K534" s="727">
        <v>66</v>
      </c>
      <c r="L534" s="727">
        <v>1</v>
      </c>
      <c r="M534" s="727">
        <v>66</v>
      </c>
      <c r="N534" s="727">
        <v>9</v>
      </c>
      <c r="O534" s="727">
        <v>594</v>
      </c>
      <c r="P534" s="740">
        <v>9</v>
      </c>
      <c r="Q534" s="728">
        <v>66</v>
      </c>
    </row>
    <row r="535" spans="1:17" ht="14.4" customHeight="1" x14ac:dyDescent="0.3">
      <c r="A535" s="723" t="s">
        <v>561</v>
      </c>
      <c r="B535" s="724" t="s">
        <v>5622</v>
      </c>
      <c r="C535" s="724" t="s">
        <v>4886</v>
      </c>
      <c r="D535" s="724" t="s">
        <v>5746</v>
      </c>
      <c r="E535" s="724" t="s">
        <v>5747</v>
      </c>
      <c r="F535" s="727"/>
      <c r="G535" s="727"/>
      <c r="H535" s="727"/>
      <c r="I535" s="727"/>
      <c r="J535" s="727"/>
      <c r="K535" s="727"/>
      <c r="L535" s="727"/>
      <c r="M535" s="727"/>
      <c r="N535" s="727">
        <v>1</v>
      </c>
      <c r="O535" s="727">
        <v>1570</v>
      </c>
      <c r="P535" s="740"/>
      <c r="Q535" s="728">
        <v>1570</v>
      </c>
    </row>
    <row r="536" spans="1:17" ht="14.4" customHeight="1" x14ac:dyDescent="0.3">
      <c r="A536" s="723" t="s">
        <v>561</v>
      </c>
      <c r="B536" s="724" t="s">
        <v>5622</v>
      </c>
      <c r="C536" s="724" t="s">
        <v>4886</v>
      </c>
      <c r="D536" s="724" t="s">
        <v>5422</v>
      </c>
      <c r="E536" s="724" t="s">
        <v>5423</v>
      </c>
      <c r="F536" s="727">
        <v>0</v>
      </c>
      <c r="G536" s="727">
        <v>0</v>
      </c>
      <c r="H536" s="727"/>
      <c r="I536" s="727"/>
      <c r="J536" s="727">
        <v>0</v>
      </c>
      <c r="K536" s="727">
        <v>0</v>
      </c>
      <c r="L536" s="727"/>
      <c r="M536" s="727"/>
      <c r="N536" s="727">
        <v>0</v>
      </c>
      <c r="O536" s="727">
        <v>0</v>
      </c>
      <c r="P536" s="740"/>
      <c r="Q536" s="728"/>
    </row>
    <row r="537" spans="1:17" ht="14.4" customHeight="1" x14ac:dyDescent="0.3">
      <c r="A537" s="723" t="s">
        <v>561</v>
      </c>
      <c r="B537" s="724" t="s">
        <v>5622</v>
      </c>
      <c r="C537" s="724" t="s">
        <v>4886</v>
      </c>
      <c r="D537" s="724" t="s">
        <v>5424</v>
      </c>
      <c r="E537" s="724" t="s">
        <v>5425</v>
      </c>
      <c r="F537" s="727">
        <v>40</v>
      </c>
      <c r="G537" s="727">
        <v>0</v>
      </c>
      <c r="H537" s="727"/>
      <c r="I537" s="727">
        <v>0</v>
      </c>
      <c r="J537" s="727">
        <v>18</v>
      </c>
      <c r="K537" s="727">
        <v>0</v>
      </c>
      <c r="L537" s="727"/>
      <c r="M537" s="727">
        <v>0</v>
      </c>
      <c r="N537" s="727">
        <v>40</v>
      </c>
      <c r="O537" s="727">
        <v>0</v>
      </c>
      <c r="P537" s="740"/>
      <c r="Q537" s="728">
        <v>0</v>
      </c>
    </row>
    <row r="538" spans="1:17" ht="14.4" customHeight="1" x14ac:dyDescent="0.3">
      <c r="A538" s="723" t="s">
        <v>561</v>
      </c>
      <c r="B538" s="724" t="s">
        <v>5622</v>
      </c>
      <c r="C538" s="724" t="s">
        <v>4886</v>
      </c>
      <c r="D538" s="724" t="s">
        <v>5748</v>
      </c>
      <c r="E538" s="724" t="s">
        <v>5749</v>
      </c>
      <c r="F538" s="727">
        <v>4</v>
      </c>
      <c r="G538" s="727">
        <v>0</v>
      </c>
      <c r="H538" s="727"/>
      <c r="I538" s="727">
        <v>0</v>
      </c>
      <c r="J538" s="727">
        <v>4</v>
      </c>
      <c r="K538" s="727">
        <v>0</v>
      </c>
      <c r="L538" s="727"/>
      <c r="M538" s="727">
        <v>0</v>
      </c>
      <c r="N538" s="727">
        <v>5</v>
      </c>
      <c r="O538" s="727">
        <v>0</v>
      </c>
      <c r="P538" s="740"/>
      <c r="Q538" s="728">
        <v>0</v>
      </c>
    </row>
    <row r="539" spans="1:17" ht="14.4" customHeight="1" x14ac:dyDescent="0.3">
      <c r="A539" s="723" t="s">
        <v>561</v>
      </c>
      <c r="B539" s="724" t="s">
        <v>5622</v>
      </c>
      <c r="C539" s="724" t="s">
        <v>4886</v>
      </c>
      <c r="D539" s="724" t="s">
        <v>5750</v>
      </c>
      <c r="E539" s="724" t="s">
        <v>5751</v>
      </c>
      <c r="F539" s="727">
        <v>97</v>
      </c>
      <c r="G539" s="727">
        <v>33853</v>
      </c>
      <c r="H539" s="727">
        <v>0.77780075360720524</v>
      </c>
      <c r="I539" s="727">
        <v>349</v>
      </c>
      <c r="J539" s="727">
        <v>117</v>
      </c>
      <c r="K539" s="727">
        <v>43524</v>
      </c>
      <c r="L539" s="727">
        <v>1</v>
      </c>
      <c r="M539" s="727">
        <v>372</v>
      </c>
      <c r="N539" s="727">
        <v>141</v>
      </c>
      <c r="O539" s="727">
        <v>52593</v>
      </c>
      <c r="P539" s="740">
        <v>1.2083677970774744</v>
      </c>
      <c r="Q539" s="728">
        <v>373</v>
      </c>
    </row>
    <row r="540" spans="1:17" ht="14.4" customHeight="1" x14ac:dyDescent="0.3">
      <c r="A540" s="723" t="s">
        <v>561</v>
      </c>
      <c r="B540" s="724" t="s">
        <v>5622</v>
      </c>
      <c r="C540" s="724" t="s">
        <v>4886</v>
      </c>
      <c r="D540" s="724" t="s">
        <v>4935</v>
      </c>
      <c r="E540" s="724" t="s">
        <v>4936</v>
      </c>
      <c r="F540" s="727">
        <v>20</v>
      </c>
      <c r="G540" s="727">
        <v>1640</v>
      </c>
      <c r="H540" s="727">
        <v>0.82912032355915066</v>
      </c>
      <c r="I540" s="727">
        <v>82</v>
      </c>
      <c r="J540" s="727">
        <v>23</v>
      </c>
      <c r="K540" s="727">
        <v>1978</v>
      </c>
      <c r="L540" s="727">
        <v>1</v>
      </c>
      <c r="M540" s="727">
        <v>86</v>
      </c>
      <c r="N540" s="727">
        <v>52</v>
      </c>
      <c r="O540" s="727">
        <v>4472</v>
      </c>
      <c r="P540" s="740">
        <v>2.2608695652173911</v>
      </c>
      <c r="Q540" s="728">
        <v>86</v>
      </c>
    </row>
    <row r="541" spans="1:17" ht="14.4" customHeight="1" x14ac:dyDescent="0.3">
      <c r="A541" s="723" t="s">
        <v>561</v>
      </c>
      <c r="B541" s="724" t="s">
        <v>5622</v>
      </c>
      <c r="C541" s="724" t="s">
        <v>4886</v>
      </c>
      <c r="D541" s="724" t="s">
        <v>5462</v>
      </c>
      <c r="E541" s="724" t="s">
        <v>5463</v>
      </c>
      <c r="F541" s="727">
        <v>340</v>
      </c>
      <c r="G541" s="727">
        <v>359380</v>
      </c>
      <c r="H541" s="727">
        <v>0.72066399427286887</v>
      </c>
      <c r="I541" s="727">
        <v>1057</v>
      </c>
      <c r="J541" s="727">
        <v>485</v>
      </c>
      <c r="K541" s="727">
        <v>498679</v>
      </c>
      <c r="L541" s="727">
        <v>1</v>
      </c>
      <c r="M541" s="727">
        <v>1028.2041237113401</v>
      </c>
      <c r="N541" s="727">
        <v>521</v>
      </c>
      <c r="O541" s="727">
        <v>535097</v>
      </c>
      <c r="P541" s="740">
        <v>1.0730289424659951</v>
      </c>
      <c r="Q541" s="728">
        <v>1027.0575815738964</v>
      </c>
    </row>
    <row r="542" spans="1:17" ht="14.4" customHeight="1" x14ac:dyDescent="0.3">
      <c r="A542" s="723" t="s">
        <v>561</v>
      </c>
      <c r="B542" s="724" t="s">
        <v>5622</v>
      </c>
      <c r="C542" s="724" t="s">
        <v>4886</v>
      </c>
      <c r="D542" s="724" t="s">
        <v>5752</v>
      </c>
      <c r="E542" s="724" t="s">
        <v>5679</v>
      </c>
      <c r="F542" s="727">
        <v>3</v>
      </c>
      <c r="G542" s="727">
        <v>2025</v>
      </c>
      <c r="H542" s="727">
        <v>1.4716569767441861</v>
      </c>
      <c r="I542" s="727">
        <v>675</v>
      </c>
      <c r="J542" s="727">
        <v>2</v>
      </c>
      <c r="K542" s="727">
        <v>1376</v>
      </c>
      <c r="L542" s="727">
        <v>1</v>
      </c>
      <c r="M542" s="727">
        <v>688</v>
      </c>
      <c r="N542" s="727">
        <v>3</v>
      </c>
      <c r="O542" s="727">
        <v>2064</v>
      </c>
      <c r="P542" s="740">
        <v>1.5</v>
      </c>
      <c r="Q542" s="728">
        <v>688</v>
      </c>
    </row>
    <row r="543" spans="1:17" ht="14.4" customHeight="1" x14ac:dyDescent="0.3">
      <c r="A543" s="723" t="s">
        <v>561</v>
      </c>
      <c r="B543" s="724" t="s">
        <v>5622</v>
      </c>
      <c r="C543" s="724" t="s">
        <v>4886</v>
      </c>
      <c r="D543" s="724" t="s">
        <v>5468</v>
      </c>
      <c r="E543" s="724" t="s">
        <v>5469</v>
      </c>
      <c r="F543" s="727"/>
      <c r="G543" s="727"/>
      <c r="H543" s="727"/>
      <c r="I543" s="727"/>
      <c r="J543" s="727">
        <v>23</v>
      </c>
      <c r="K543" s="727">
        <v>0</v>
      </c>
      <c r="L543" s="727"/>
      <c r="M543" s="727">
        <v>0</v>
      </c>
      <c r="N543" s="727"/>
      <c r="O543" s="727"/>
      <c r="P543" s="740"/>
      <c r="Q543" s="728"/>
    </row>
    <row r="544" spans="1:17" ht="14.4" customHeight="1" x14ac:dyDescent="0.3">
      <c r="A544" s="723" t="s">
        <v>561</v>
      </c>
      <c r="B544" s="724" t="s">
        <v>5622</v>
      </c>
      <c r="C544" s="724" t="s">
        <v>4886</v>
      </c>
      <c r="D544" s="724" t="s">
        <v>4945</v>
      </c>
      <c r="E544" s="724" t="s">
        <v>4946</v>
      </c>
      <c r="F544" s="727"/>
      <c r="G544" s="727"/>
      <c r="H544" s="727"/>
      <c r="I544" s="727"/>
      <c r="J544" s="727">
        <v>3</v>
      </c>
      <c r="K544" s="727">
        <v>1332</v>
      </c>
      <c r="L544" s="727">
        <v>1</v>
      </c>
      <c r="M544" s="727">
        <v>444</v>
      </c>
      <c r="N544" s="727">
        <v>2</v>
      </c>
      <c r="O544" s="727">
        <v>890</v>
      </c>
      <c r="P544" s="740">
        <v>0.66816816816816815</v>
      </c>
      <c r="Q544" s="728">
        <v>445</v>
      </c>
    </row>
    <row r="545" spans="1:17" ht="14.4" customHeight="1" x14ac:dyDescent="0.3">
      <c r="A545" s="723" t="s">
        <v>561</v>
      </c>
      <c r="B545" s="724" t="s">
        <v>5622</v>
      </c>
      <c r="C545" s="724" t="s">
        <v>4886</v>
      </c>
      <c r="D545" s="724" t="s">
        <v>5753</v>
      </c>
      <c r="E545" s="724" t="s">
        <v>5754</v>
      </c>
      <c r="F545" s="727"/>
      <c r="G545" s="727"/>
      <c r="H545" s="727"/>
      <c r="I545" s="727"/>
      <c r="J545" s="727">
        <v>1</v>
      </c>
      <c r="K545" s="727">
        <v>721</v>
      </c>
      <c r="L545" s="727">
        <v>1</v>
      </c>
      <c r="M545" s="727">
        <v>721</v>
      </c>
      <c r="N545" s="727">
        <v>1</v>
      </c>
      <c r="O545" s="727">
        <v>722</v>
      </c>
      <c r="P545" s="740">
        <v>1.0013869625520111</v>
      </c>
      <c r="Q545" s="728">
        <v>722</v>
      </c>
    </row>
    <row r="546" spans="1:17" ht="14.4" customHeight="1" x14ac:dyDescent="0.3">
      <c r="A546" s="723" t="s">
        <v>561</v>
      </c>
      <c r="B546" s="724" t="s">
        <v>5622</v>
      </c>
      <c r="C546" s="724" t="s">
        <v>4886</v>
      </c>
      <c r="D546" s="724" t="s">
        <v>4947</v>
      </c>
      <c r="E546" s="724" t="s">
        <v>4948</v>
      </c>
      <c r="F546" s="727">
        <v>17</v>
      </c>
      <c r="G546" s="727">
        <v>17850</v>
      </c>
      <c r="H546" s="727">
        <v>0.79962370649106307</v>
      </c>
      <c r="I546" s="727">
        <v>1050</v>
      </c>
      <c r="J546" s="727">
        <v>21</v>
      </c>
      <c r="K546" s="727">
        <v>22323</v>
      </c>
      <c r="L546" s="727">
        <v>1</v>
      </c>
      <c r="M546" s="727">
        <v>1063</v>
      </c>
      <c r="N546" s="727">
        <v>12</v>
      </c>
      <c r="O546" s="727">
        <v>12756</v>
      </c>
      <c r="P546" s="740">
        <v>0.5714285714285714</v>
      </c>
      <c r="Q546" s="728">
        <v>1063</v>
      </c>
    </row>
    <row r="547" spans="1:17" ht="14.4" customHeight="1" x14ac:dyDescent="0.3">
      <c r="A547" s="723" t="s">
        <v>561</v>
      </c>
      <c r="B547" s="724" t="s">
        <v>5622</v>
      </c>
      <c r="C547" s="724" t="s">
        <v>4886</v>
      </c>
      <c r="D547" s="724" t="s">
        <v>5474</v>
      </c>
      <c r="E547" s="724" t="s">
        <v>5475</v>
      </c>
      <c r="F547" s="727">
        <v>5</v>
      </c>
      <c r="G547" s="727">
        <v>4256</v>
      </c>
      <c r="H547" s="727">
        <v>0.44729374671571204</v>
      </c>
      <c r="I547" s="727">
        <v>851.2</v>
      </c>
      <c r="J547" s="727">
        <v>11</v>
      </c>
      <c r="K547" s="727">
        <v>9515</v>
      </c>
      <c r="L547" s="727">
        <v>1</v>
      </c>
      <c r="M547" s="727">
        <v>865</v>
      </c>
      <c r="N547" s="727">
        <v>23</v>
      </c>
      <c r="O547" s="727">
        <v>19895</v>
      </c>
      <c r="P547" s="740">
        <v>2.0909090909090908</v>
      </c>
      <c r="Q547" s="728">
        <v>865</v>
      </c>
    </row>
    <row r="548" spans="1:17" ht="14.4" customHeight="1" x14ac:dyDescent="0.3">
      <c r="A548" s="723" t="s">
        <v>561</v>
      </c>
      <c r="B548" s="724" t="s">
        <v>5622</v>
      </c>
      <c r="C548" s="724" t="s">
        <v>4886</v>
      </c>
      <c r="D548" s="724" t="s">
        <v>5755</v>
      </c>
      <c r="E548" s="724" t="s">
        <v>5756</v>
      </c>
      <c r="F548" s="727">
        <v>16</v>
      </c>
      <c r="G548" s="727">
        <v>63840</v>
      </c>
      <c r="H548" s="727">
        <v>1.1038489469862018</v>
      </c>
      <c r="I548" s="727">
        <v>3990</v>
      </c>
      <c r="J548" s="727">
        <v>14</v>
      </c>
      <c r="K548" s="727">
        <v>57834</v>
      </c>
      <c r="L548" s="727">
        <v>1</v>
      </c>
      <c r="M548" s="727">
        <v>4131</v>
      </c>
      <c r="N548" s="727">
        <v>12</v>
      </c>
      <c r="O548" s="727">
        <v>49596</v>
      </c>
      <c r="P548" s="740">
        <v>0.85755783794999485</v>
      </c>
      <c r="Q548" s="728">
        <v>4133</v>
      </c>
    </row>
    <row r="549" spans="1:17" ht="14.4" customHeight="1" x14ac:dyDescent="0.3">
      <c r="A549" s="723" t="s">
        <v>561</v>
      </c>
      <c r="B549" s="724" t="s">
        <v>5622</v>
      </c>
      <c r="C549" s="724" t="s">
        <v>4886</v>
      </c>
      <c r="D549" s="724" t="s">
        <v>5757</v>
      </c>
      <c r="E549" s="724" t="s">
        <v>5758</v>
      </c>
      <c r="F549" s="727">
        <v>13</v>
      </c>
      <c r="G549" s="727">
        <v>8983</v>
      </c>
      <c r="H549" s="727">
        <v>0.83640595903165738</v>
      </c>
      <c r="I549" s="727">
        <v>691</v>
      </c>
      <c r="J549" s="727">
        <v>15</v>
      </c>
      <c r="K549" s="727">
        <v>10740</v>
      </c>
      <c r="L549" s="727">
        <v>1</v>
      </c>
      <c r="M549" s="727">
        <v>716</v>
      </c>
      <c r="N549" s="727">
        <v>15</v>
      </c>
      <c r="O549" s="727">
        <v>10740</v>
      </c>
      <c r="P549" s="740">
        <v>1</v>
      </c>
      <c r="Q549" s="728">
        <v>716</v>
      </c>
    </row>
    <row r="550" spans="1:17" ht="14.4" customHeight="1" x14ac:dyDescent="0.3">
      <c r="A550" s="723" t="s">
        <v>561</v>
      </c>
      <c r="B550" s="724" t="s">
        <v>5622</v>
      </c>
      <c r="C550" s="724" t="s">
        <v>4886</v>
      </c>
      <c r="D550" s="724" t="s">
        <v>4957</v>
      </c>
      <c r="E550" s="724" t="s">
        <v>4958</v>
      </c>
      <c r="F550" s="727"/>
      <c r="G550" s="727"/>
      <c r="H550" s="727"/>
      <c r="I550" s="727"/>
      <c r="J550" s="727">
        <v>2</v>
      </c>
      <c r="K550" s="727">
        <v>366</v>
      </c>
      <c r="L550" s="727">
        <v>1</v>
      </c>
      <c r="M550" s="727">
        <v>183</v>
      </c>
      <c r="N550" s="727">
        <v>2</v>
      </c>
      <c r="O550" s="727">
        <v>366</v>
      </c>
      <c r="P550" s="740">
        <v>1</v>
      </c>
      <c r="Q550" s="728">
        <v>183</v>
      </c>
    </row>
    <row r="551" spans="1:17" ht="14.4" customHeight="1" x14ac:dyDescent="0.3">
      <c r="A551" s="723" t="s">
        <v>561</v>
      </c>
      <c r="B551" s="724" t="s">
        <v>5622</v>
      </c>
      <c r="C551" s="724" t="s">
        <v>4886</v>
      </c>
      <c r="D551" s="724" t="s">
        <v>5759</v>
      </c>
      <c r="E551" s="724" t="s">
        <v>5760</v>
      </c>
      <c r="F551" s="727">
        <v>6</v>
      </c>
      <c r="G551" s="727">
        <v>9228</v>
      </c>
      <c r="H551" s="727">
        <v>1.9883645765998708</v>
      </c>
      <c r="I551" s="727">
        <v>1538</v>
      </c>
      <c r="J551" s="727">
        <v>3</v>
      </c>
      <c r="K551" s="727">
        <v>4641</v>
      </c>
      <c r="L551" s="727">
        <v>1</v>
      </c>
      <c r="M551" s="727">
        <v>1547</v>
      </c>
      <c r="N551" s="727">
        <v>11</v>
      </c>
      <c r="O551" s="727">
        <v>16973</v>
      </c>
      <c r="P551" s="740">
        <v>3.6571859513035982</v>
      </c>
      <c r="Q551" s="728">
        <v>1543</v>
      </c>
    </row>
    <row r="552" spans="1:17" ht="14.4" customHeight="1" x14ac:dyDescent="0.3">
      <c r="A552" s="723" t="s">
        <v>561</v>
      </c>
      <c r="B552" s="724" t="s">
        <v>5622</v>
      </c>
      <c r="C552" s="724" t="s">
        <v>4886</v>
      </c>
      <c r="D552" s="724" t="s">
        <v>5761</v>
      </c>
      <c r="E552" s="724" t="s">
        <v>5762</v>
      </c>
      <c r="F552" s="727"/>
      <c r="G552" s="727"/>
      <c r="H552" s="727"/>
      <c r="I552" s="727"/>
      <c r="J552" s="727"/>
      <c r="K552" s="727"/>
      <c r="L552" s="727"/>
      <c r="M552" s="727"/>
      <c r="N552" s="727">
        <v>1</v>
      </c>
      <c r="O552" s="727">
        <v>135</v>
      </c>
      <c r="P552" s="740"/>
      <c r="Q552" s="728">
        <v>135</v>
      </c>
    </row>
    <row r="553" spans="1:17" ht="14.4" customHeight="1" x14ac:dyDescent="0.3">
      <c r="A553" s="723" t="s">
        <v>561</v>
      </c>
      <c r="B553" s="724" t="s">
        <v>5622</v>
      </c>
      <c r="C553" s="724" t="s">
        <v>4886</v>
      </c>
      <c r="D553" s="724" t="s">
        <v>5763</v>
      </c>
      <c r="E553" s="724" t="s">
        <v>5764</v>
      </c>
      <c r="F553" s="727">
        <v>3</v>
      </c>
      <c r="G553" s="727">
        <v>1068</v>
      </c>
      <c r="H553" s="727">
        <v>0.17259211376858435</v>
      </c>
      <c r="I553" s="727">
        <v>356</v>
      </c>
      <c r="J553" s="727">
        <v>17</v>
      </c>
      <c r="K553" s="727">
        <v>6188</v>
      </c>
      <c r="L553" s="727">
        <v>1</v>
      </c>
      <c r="M553" s="727">
        <v>364</v>
      </c>
      <c r="N553" s="727">
        <v>13</v>
      </c>
      <c r="O553" s="727">
        <v>5070</v>
      </c>
      <c r="P553" s="740">
        <v>0.81932773109243695</v>
      </c>
      <c r="Q553" s="728">
        <v>390</v>
      </c>
    </row>
    <row r="554" spans="1:17" ht="14.4" customHeight="1" x14ac:dyDescent="0.3">
      <c r="A554" s="723" t="s">
        <v>561</v>
      </c>
      <c r="B554" s="724" t="s">
        <v>5622</v>
      </c>
      <c r="C554" s="724" t="s">
        <v>4886</v>
      </c>
      <c r="D554" s="724" t="s">
        <v>5765</v>
      </c>
      <c r="E554" s="724" t="s">
        <v>5766</v>
      </c>
      <c r="F554" s="727">
        <v>6</v>
      </c>
      <c r="G554" s="727">
        <v>3768</v>
      </c>
      <c r="H554" s="727">
        <v>2.9622641509433962</v>
      </c>
      <c r="I554" s="727">
        <v>628</v>
      </c>
      <c r="J554" s="727">
        <v>2</v>
      </c>
      <c r="K554" s="727">
        <v>1272</v>
      </c>
      <c r="L554" s="727">
        <v>1</v>
      </c>
      <c r="M554" s="727">
        <v>636</v>
      </c>
      <c r="N554" s="727">
        <v>7</v>
      </c>
      <c r="O554" s="727">
        <v>3535</v>
      </c>
      <c r="P554" s="740">
        <v>2.7790880503144653</v>
      </c>
      <c r="Q554" s="728">
        <v>505</v>
      </c>
    </row>
    <row r="555" spans="1:17" ht="14.4" customHeight="1" x14ac:dyDescent="0.3">
      <c r="A555" s="723" t="s">
        <v>561</v>
      </c>
      <c r="B555" s="724" t="s">
        <v>5622</v>
      </c>
      <c r="C555" s="724" t="s">
        <v>4886</v>
      </c>
      <c r="D555" s="724" t="s">
        <v>5767</v>
      </c>
      <c r="E555" s="724" t="s">
        <v>5768</v>
      </c>
      <c r="F555" s="727">
        <v>7</v>
      </c>
      <c r="G555" s="727">
        <v>40579</v>
      </c>
      <c r="H555" s="727">
        <v>3.3963006360897223</v>
      </c>
      <c r="I555" s="727">
        <v>5797</v>
      </c>
      <c r="J555" s="727">
        <v>2</v>
      </c>
      <c r="K555" s="727">
        <v>11948</v>
      </c>
      <c r="L555" s="727">
        <v>1</v>
      </c>
      <c r="M555" s="727">
        <v>5974</v>
      </c>
      <c r="N555" s="727">
        <v>5</v>
      </c>
      <c r="O555" s="727">
        <v>29885</v>
      </c>
      <c r="P555" s="740">
        <v>2.5012554402410445</v>
      </c>
      <c r="Q555" s="728">
        <v>5977</v>
      </c>
    </row>
    <row r="556" spans="1:17" ht="14.4" customHeight="1" x14ac:dyDescent="0.3">
      <c r="A556" s="723" t="s">
        <v>561</v>
      </c>
      <c r="B556" s="724" t="s">
        <v>5622</v>
      </c>
      <c r="C556" s="724" t="s">
        <v>4886</v>
      </c>
      <c r="D556" s="724" t="s">
        <v>5769</v>
      </c>
      <c r="E556" s="724" t="s">
        <v>5770</v>
      </c>
      <c r="F556" s="727">
        <v>11</v>
      </c>
      <c r="G556" s="727">
        <v>29194</v>
      </c>
      <c r="H556" s="727">
        <v>0.75553830227743268</v>
      </c>
      <c r="I556" s="727">
        <v>2654</v>
      </c>
      <c r="J556" s="727">
        <v>14</v>
      </c>
      <c r="K556" s="727">
        <v>38640</v>
      </c>
      <c r="L556" s="727">
        <v>1</v>
      </c>
      <c r="M556" s="727">
        <v>2760</v>
      </c>
      <c r="N556" s="727">
        <v>15</v>
      </c>
      <c r="O556" s="727">
        <v>41430</v>
      </c>
      <c r="P556" s="740">
        <v>1.0722049689440993</v>
      </c>
      <c r="Q556" s="728">
        <v>2762</v>
      </c>
    </row>
    <row r="557" spans="1:17" ht="14.4" customHeight="1" x14ac:dyDescent="0.3">
      <c r="A557" s="723" t="s">
        <v>561</v>
      </c>
      <c r="B557" s="724" t="s">
        <v>5622</v>
      </c>
      <c r="C557" s="724" t="s">
        <v>4886</v>
      </c>
      <c r="D557" s="724" t="s">
        <v>5771</v>
      </c>
      <c r="E557" s="724" t="s">
        <v>5772</v>
      </c>
      <c r="F557" s="727">
        <v>4</v>
      </c>
      <c r="G557" s="727">
        <v>6392</v>
      </c>
      <c r="H557" s="727">
        <v>0.95803357314148685</v>
      </c>
      <c r="I557" s="727">
        <v>1598</v>
      </c>
      <c r="J557" s="727">
        <v>4</v>
      </c>
      <c r="K557" s="727">
        <v>6672</v>
      </c>
      <c r="L557" s="727">
        <v>1</v>
      </c>
      <c r="M557" s="727">
        <v>1668</v>
      </c>
      <c r="N557" s="727">
        <v>9</v>
      </c>
      <c r="O557" s="727">
        <v>15030</v>
      </c>
      <c r="P557" s="740">
        <v>2.2526978417266186</v>
      </c>
      <c r="Q557" s="728">
        <v>1670</v>
      </c>
    </row>
    <row r="558" spans="1:17" ht="14.4" customHeight="1" x14ac:dyDescent="0.3">
      <c r="A558" s="723" t="s">
        <v>561</v>
      </c>
      <c r="B558" s="724" t="s">
        <v>5622</v>
      </c>
      <c r="C558" s="724" t="s">
        <v>4886</v>
      </c>
      <c r="D558" s="724" t="s">
        <v>5773</v>
      </c>
      <c r="E558" s="724" t="s">
        <v>5774</v>
      </c>
      <c r="F558" s="727">
        <v>7</v>
      </c>
      <c r="G558" s="727">
        <v>1701</v>
      </c>
      <c r="H558" s="727">
        <v>1.7216599190283401</v>
      </c>
      <c r="I558" s="727">
        <v>243</v>
      </c>
      <c r="J558" s="727">
        <v>4</v>
      </c>
      <c r="K558" s="727">
        <v>988</v>
      </c>
      <c r="L558" s="727">
        <v>1</v>
      </c>
      <c r="M558" s="727">
        <v>247</v>
      </c>
      <c r="N558" s="727">
        <v>7</v>
      </c>
      <c r="O558" s="727">
        <v>2170</v>
      </c>
      <c r="P558" s="740">
        <v>2.1963562753036436</v>
      </c>
      <c r="Q558" s="728">
        <v>310</v>
      </c>
    </row>
    <row r="559" spans="1:17" ht="14.4" customHeight="1" x14ac:dyDescent="0.3">
      <c r="A559" s="723" t="s">
        <v>561</v>
      </c>
      <c r="B559" s="724" t="s">
        <v>5622</v>
      </c>
      <c r="C559" s="724" t="s">
        <v>4886</v>
      </c>
      <c r="D559" s="724" t="s">
        <v>5775</v>
      </c>
      <c r="E559" s="724" t="s">
        <v>5776</v>
      </c>
      <c r="F559" s="727">
        <v>2</v>
      </c>
      <c r="G559" s="727">
        <v>7070</v>
      </c>
      <c r="H559" s="727"/>
      <c r="I559" s="727">
        <v>3535</v>
      </c>
      <c r="J559" s="727"/>
      <c r="K559" s="727"/>
      <c r="L559" s="727"/>
      <c r="M559" s="727"/>
      <c r="N559" s="727"/>
      <c r="O559" s="727"/>
      <c r="P559" s="740"/>
      <c r="Q559" s="728"/>
    </row>
    <row r="560" spans="1:17" ht="14.4" customHeight="1" x14ac:dyDescent="0.3">
      <c r="A560" s="723" t="s">
        <v>561</v>
      </c>
      <c r="B560" s="724" t="s">
        <v>5622</v>
      </c>
      <c r="C560" s="724" t="s">
        <v>4886</v>
      </c>
      <c r="D560" s="724" t="s">
        <v>5777</v>
      </c>
      <c r="E560" s="724" t="s">
        <v>5778</v>
      </c>
      <c r="F560" s="727">
        <v>10</v>
      </c>
      <c r="G560" s="727">
        <v>16670</v>
      </c>
      <c r="H560" s="727">
        <v>0.5059794815759121</v>
      </c>
      <c r="I560" s="727">
        <v>1667</v>
      </c>
      <c r="J560" s="727">
        <v>19</v>
      </c>
      <c r="K560" s="727">
        <v>32946</v>
      </c>
      <c r="L560" s="727">
        <v>1</v>
      </c>
      <c r="M560" s="727">
        <v>1734</v>
      </c>
      <c r="N560" s="727">
        <v>15</v>
      </c>
      <c r="O560" s="727">
        <v>26025</v>
      </c>
      <c r="P560" s="740">
        <v>0.78992897468584955</v>
      </c>
      <c r="Q560" s="728">
        <v>1735</v>
      </c>
    </row>
    <row r="561" spans="1:17" ht="14.4" customHeight="1" x14ac:dyDescent="0.3">
      <c r="A561" s="723" t="s">
        <v>561</v>
      </c>
      <c r="B561" s="724" t="s">
        <v>5622</v>
      </c>
      <c r="C561" s="724" t="s">
        <v>4886</v>
      </c>
      <c r="D561" s="724" t="s">
        <v>5779</v>
      </c>
      <c r="E561" s="724" t="s">
        <v>5780</v>
      </c>
      <c r="F561" s="727">
        <v>6</v>
      </c>
      <c r="G561" s="727">
        <v>5856</v>
      </c>
      <c r="H561" s="727">
        <v>1.4625374625374625</v>
      </c>
      <c r="I561" s="727">
        <v>976</v>
      </c>
      <c r="J561" s="727">
        <v>4</v>
      </c>
      <c r="K561" s="727">
        <v>4004</v>
      </c>
      <c r="L561" s="727">
        <v>1</v>
      </c>
      <c r="M561" s="727">
        <v>1001</v>
      </c>
      <c r="N561" s="727">
        <v>9</v>
      </c>
      <c r="O561" s="727">
        <v>9018</v>
      </c>
      <c r="P561" s="740">
        <v>2.2522477522477522</v>
      </c>
      <c r="Q561" s="728">
        <v>1002</v>
      </c>
    </row>
    <row r="562" spans="1:17" ht="14.4" customHeight="1" x14ac:dyDescent="0.3">
      <c r="A562" s="723" t="s">
        <v>561</v>
      </c>
      <c r="B562" s="724" t="s">
        <v>5622</v>
      </c>
      <c r="C562" s="724" t="s">
        <v>4886</v>
      </c>
      <c r="D562" s="724" t="s">
        <v>5781</v>
      </c>
      <c r="E562" s="724" t="s">
        <v>5782</v>
      </c>
      <c r="F562" s="727">
        <v>8</v>
      </c>
      <c r="G562" s="727">
        <v>14232</v>
      </c>
      <c r="H562" s="727">
        <v>2.5782608695652174</v>
      </c>
      <c r="I562" s="727">
        <v>1779</v>
      </c>
      <c r="J562" s="727">
        <v>3</v>
      </c>
      <c r="K562" s="727">
        <v>5520</v>
      </c>
      <c r="L562" s="727">
        <v>1</v>
      </c>
      <c r="M562" s="727">
        <v>1840</v>
      </c>
      <c r="N562" s="727">
        <v>9</v>
      </c>
      <c r="O562" s="727">
        <v>16569</v>
      </c>
      <c r="P562" s="740">
        <v>3.0016304347826086</v>
      </c>
      <c r="Q562" s="728">
        <v>1841</v>
      </c>
    </row>
    <row r="563" spans="1:17" ht="14.4" customHeight="1" x14ac:dyDescent="0.3">
      <c r="A563" s="723" t="s">
        <v>561</v>
      </c>
      <c r="B563" s="724" t="s">
        <v>5622</v>
      </c>
      <c r="C563" s="724" t="s">
        <v>4886</v>
      </c>
      <c r="D563" s="724" t="s">
        <v>5783</v>
      </c>
      <c r="E563" s="724" t="s">
        <v>5784</v>
      </c>
      <c r="F563" s="727">
        <v>2</v>
      </c>
      <c r="G563" s="727">
        <v>2386</v>
      </c>
      <c r="H563" s="727"/>
      <c r="I563" s="727">
        <v>1193</v>
      </c>
      <c r="J563" s="727"/>
      <c r="K563" s="727"/>
      <c r="L563" s="727"/>
      <c r="M563" s="727"/>
      <c r="N563" s="727">
        <v>2</v>
      </c>
      <c r="O563" s="727">
        <v>3266</v>
      </c>
      <c r="P563" s="740"/>
      <c r="Q563" s="728">
        <v>1633</v>
      </c>
    </row>
    <row r="564" spans="1:17" ht="14.4" customHeight="1" x14ac:dyDescent="0.3">
      <c r="A564" s="723" t="s">
        <v>561</v>
      </c>
      <c r="B564" s="724" t="s">
        <v>5622</v>
      </c>
      <c r="C564" s="724" t="s">
        <v>4886</v>
      </c>
      <c r="D564" s="724" t="s">
        <v>5785</v>
      </c>
      <c r="E564" s="724" t="s">
        <v>5786</v>
      </c>
      <c r="F564" s="727"/>
      <c r="G564" s="727"/>
      <c r="H564" s="727"/>
      <c r="I564" s="727"/>
      <c r="J564" s="727">
        <v>1</v>
      </c>
      <c r="K564" s="727">
        <v>4757</v>
      </c>
      <c r="L564" s="727">
        <v>1</v>
      </c>
      <c r="M564" s="727">
        <v>4757</v>
      </c>
      <c r="N564" s="727">
        <v>1</v>
      </c>
      <c r="O564" s="727">
        <v>4761</v>
      </c>
      <c r="P564" s="740">
        <v>1.0008408660920749</v>
      </c>
      <c r="Q564" s="728">
        <v>4761</v>
      </c>
    </row>
    <row r="565" spans="1:17" ht="14.4" customHeight="1" x14ac:dyDescent="0.3">
      <c r="A565" s="723" t="s">
        <v>561</v>
      </c>
      <c r="B565" s="724" t="s">
        <v>5622</v>
      </c>
      <c r="C565" s="724" t="s">
        <v>4886</v>
      </c>
      <c r="D565" s="724" t="s">
        <v>5787</v>
      </c>
      <c r="E565" s="724" t="s">
        <v>5788</v>
      </c>
      <c r="F565" s="727">
        <v>1</v>
      </c>
      <c r="G565" s="727">
        <v>862</v>
      </c>
      <c r="H565" s="727">
        <v>0.48372615039281708</v>
      </c>
      <c r="I565" s="727">
        <v>862</v>
      </c>
      <c r="J565" s="727">
        <v>2</v>
      </c>
      <c r="K565" s="727">
        <v>1782</v>
      </c>
      <c r="L565" s="727">
        <v>1</v>
      </c>
      <c r="M565" s="727">
        <v>891</v>
      </c>
      <c r="N565" s="727">
        <v>1</v>
      </c>
      <c r="O565" s="727">
        <v>892</v>
      </c>
      <c r="P565" s="740">
        <v>0.50056116722783395</v>
      </c>
      <c r="Q565" s="728">
        <v>892</v>
      </c>
    </row>
    <row r="566" spans="1:17" ht="14.4" customHeight="1" x14ac:dyDescent="0.3">
      <c r="A566" s="723" t="s">
        <v>561</v>
      </c>
      <c r="B566" s="724" t="s">
        <v>5622</v>
      </c>
      <c r="C566" s="724" t="s">
        <v>4886</v>
      </c>
      <c r="D566" s="724" t="s">
        <v>5507</v>
      </c>
      <c r="E566" s="724" t="s">
        <v>5508</v>
      </c>
      <c r="F566" s="727">
        <v>3</v>
      </c>
      <c r="G566" s="727">
        <v>927</v>
      </c>
      <c r="H566" s="727">
        <v>0.22008547008547008</v>
      </c>
      <c r="I566" s="727">
        <v>309</v>
      </c>
      <c r="J566" s="727">
        <v>13</v>
      </c>
      <c r="K566" s="727">
        <v>4212</v>
      </c>
      <c r="L566" s="727">
        <v>1</v>
      </c>
      <c r="M566" s="727">
        <v>324</v>
      </c>
      <c r="N566" s="727">
        <v>16</v>
      </c>
      <c r="O566" s="727">
        <v>5184</v>
      </c>
      <c r="P566" s="740">
        <v>1.2307692307692308</v>
      </c>
      <c r="Q566" s="728">
        <v>324</v>
      </c>
    </row>
    <row r="567" spans="1:17" ht="14.4" customHeight="1" x14ac:dyDescent="0.3">
      <c r="A567" s="723" t="s">
        <v>561</v>
      </c>
      <c r="B567" s="724" t="s">
        <v>5622</v>
      </c>
      <c r="C567" s="724" t="s">
        <v>4886</v>
      </c>
      <c r="D567" s="724" t="s">
        <v>5509</v>
      </c>
      <c r="E567" s="724" t="s">
        <v>5510</v>
      </c>
      <c r="F567" s="727">
        <v>1</v>
      </c>
      <c r="G567" s="727">
        <v>3528</v>
      </c>
      <c r="H567" s="727"/>
      <c r="I567" s="727">
        <v>3528</v>
      </c>
      <c r="J567" s="727"/>
      <c r="K567" s="727"/>
      <c r="L567" s="727"/>
      <c r="M567" s="727"/>
      <c r="N567" s="727"/>
      <c r="O567" s="727"/>
      <c r="P567" s="740"/>
      <c r="Q567" s="728"/>
    </row>
    <row r="568" spans="1:17" ht="14.4" customHeight="1" x14ac:dyDescent="0.3">
      <c r="A568" s="723" t="s">
        <v>561</v>
      </c>
      <c r="B568" s="724" t="s">
        <v>5622</v>
      </c>
      <c r="C568" s="724" t="s">
        <v>4886</v>
      </c>
      <c r="D568" s="724" t="s">
        <v>5511</v>
      </c>
      <c r="E568" s="724" t="s">
        <v>5512</v>
      </c>
      <c r="F568" s="727"/>
      <c r="G568" s="727"/>
      <c r="H568" s="727"/>
      <c r="I568" s="727"/>
      <c r="J568" s="727">
        <v>1</v>
      </c>
      <c r="K568" s="727">
        <v>2537</v>
      </c>
      <c r="L568" s="727">
        <v>1</v>
      </c>
      <c r="M568" s="727">
        <v>2537</v>
      </c>
      <c r="N568" s="727">
        <v>1</v>
      </c>
      <c r="O568" s="727">
        <v>2538</v>
      </c>
      <c r="P568" s="740">
        <v>1.0003941663381948</v>
      </c>
      <c r="Q568" s="728">
        <v>2538</v>
      </c>
    </row>
    <row r="569" spans="1:17" ht="14.4" customHeight="1" x14ac:dyDescent="0.3">
      <c r="A569" s="723" t="s">
        <v>561</v>
      </c>
      <c r="B569" s="724" t="s">
        <v>5622</v>
      </c>
      <c r="C569" s="724" t="s">
        <v>4886</v>
      </c>
      <c r="D569" s="724" t="s">
        <v>5789</v>
      </c>
      <c r="E569" s="724" t="s">
        <v>5790</v>
      </c>
      <c r="F569" s="727">
        <v>4</v>
      </c>
      <c r="G569" s="727">
        <v>2764</v>
      </c>
      <c r="H569" s="727"/>
      <c r="I569" s="727">
        <v>691</v>
      </c>
      <c r="J569" s="727"/>
      <c r="K569" s="727"/>
      <c r="L569" s="727"/>
      <c r="M569" s="727"/>
      <c r="N569" s="727">
        <v>8</v>
      </c>
      <c r="O569" s="727">
        <v>11336</v>
      </c>
      <c r="P569" s="740"/>
      <c r="Q569" s="728">
        <v>1417</v>
      </c>
    </row>
    <row r="570" spans="1:17" ht="14.4" customHeight="1" x14ac:dyDescent="0.3">
      <c r="A570" s="723" t="s">
        <v>561</v>
      </c>
      <c r="B570" s="724" t="s">
        <v>5622</v>
      </c>
      <c r="C570" s="724" t="s">
        <v>4886</v>
      </c>
      <c r="D570" s="724" t="s">
        <v>5791</v>
      </c>
      <c r="E570" s="724" t="s">
        <v>5792</v>
      </c>
      <c r="F570" s="727">
        <v>1</v>
      </c>
      <c r="G570" s="727">
        <v>2193</v>
      </c>
      <c r="H570" s="727">
        <v>0.47903014416775885</v>
      </c>
      <c r="I570" s="727">
        <v>2193</v>
      </c>
      <c r="J570" s="727">
        <v>2</v>
      </c>
      <c r="K570" s="727">
        <v>4578</v>
      </c>
      <c r="L570" s="727">
        <v>1</v>
      </c>
      <c r="M570" s="727">
        <v>2289</v>
      </c>
      <c r="N570" s="727"/>
      <c r="O570" s="727"/>
      <c r="P570" s="740"/>
      <c r="Q570" s="728"/>
    </row>
    <row r="571" spans="1:17" ht="14.4" customHeight="1" x14ac:dyDescent="0.3">
      <c r="A571" s="723" t="s">
        <v>561</v>
      </c>
      <c r="B571" s="724" t="s">
        <v>5622</v>
      </c>
      <c r="C571" s="724" t="s">
        <v>4886</v>
      </c>
      <c r="D571" s="724" t="s">
        <v>5793</v>
      </c>
      <c r="E571" s="724" t="s">
        <v>5794</v>
      </c>
      <c r="F571" s="727">
        <v>3</v>
      </c>
      <c r="G571" s="727">
        <v>954</v>
      </c>
      <c r="H571" s="727">
        <v>0.57643504531722056</v>
      </c>
      <c r="I571" s="727">
        <v>318</v>
      </c>
      <c r="J571" s="727">
        <v>5</v>
      </c>
      <c r="K571" s="727">
        <v>1655</v>
      </c>
      <c r="L571" s="727">
        <v>1</v>
      </c>
      <c r="M571" s="727">
        <v>331</v>
      </c>
      <c r="N571" s="727">
        <v>6</v>
      </c>
      <c r="O571" s="727">
        <v>1986</v>
      </c>
      <c r="P571" s="740">
        <v>1.2</v>
      </c>
      <c r="Q571" s="728">
        <v>331</v>
      </c>
    </row>
    <row r="572" spans="1:17" ht="14.4" customHeight="1" x14ac:dyDescent="0.3">
      <c r="A572" s="723" t="s">
        <v>561</v>
      </c>
      <c r="B572" s="724" t="s">
        <v>5622</v>
      </c>
      <c r="C572" s="724" t="s">
        <v>4886</v>
      </c>
      <c r="D572" s="724" t="s">
        <v>5795</v>
      </c>
      <c r="E572" s="724" t="s">
        <v>5796</v>
      </c>
      <c r="F572" s="727">
        <v>2</v>
      </c>
      <c r="G572" s="727">
        <v>2016</v>
      </c>
      <c r="H572" s="727">
        <v>0.9757986447241046</v>
      </c>
      <c r="I572" s="727">
        <v>1008</v>
      </c>
      <c r="J572" s="727">
        <v>2</v>
      </c>
      <c r="K572" s="727">
        <v>2066</v>
      </c>
      <c r="L572" s="727">
        <v>1</v>
      </c>
      <c r="M572" s="727">
        <v>1033</v>
      </c>
      <c r="N572" s="727">
        <v>7</v>
      </c>
      <c r="O572" s="727">
        <v>7238</v>
      </c>
      <c r="P572" s="740">
        <v>3.5033881897386254</v>
      </c>
      <c r="Q572" s="728">
        <v>1034</v>
      </c>
    </row>
    <row r="573" spans="1:17" ht="14.4" customHeight="1" x14ac:dyDescent="0.3">
      <c r="A573" s="723" t="s">
        <v>561</v>
      </c>
      <c r="B573" s="724" t="s">
        <v>5622</v>
      </c>
      <c r="C573" s="724" t="s">
        <v>4886</v>
      </c>
      <c r="D573" s="724" t="s">
        <v>5797</v>
      </c>
      <c r="E573" s="724" t="s">
        <v>5798</v>
      </c>
      <c r="F573" s="727">
        <v>3</v>
      </c>
      <c r="G573" s="727">
        <v>2445</v>
      </c>
      <c r="H573" s="727">
        <v>0.3638392857142857</v>
      </c>
      <c r="I573" s="727">
        <v>815</v>
      </c>
      <c r="J573" s="727">
        <v>8</v>
      </c>
      <c r="K573" s="727">
        <v>6720</v>
      </c>
      <c r="L573" s="727">
        <v>1</v>
      </c>
      <c r="M573" s="727">
        <v>840</v>
      </c>
      <c r="N573" s="727">
        <v>5</v>
      </c>
      <c r="O573" s="727">
        <v>4200</v>
      </c>
      <c r="P573" s="740">
        <v>0.625</v>
      </c>
      <c r="Q573" s="728">
        <v>840</v>
      </c>
    </row>
    <row r="574" spans="1:17" ht="14.4" customHeight="1" x14ac:dyDescent="0.3">
      <c r="A574" s="723" t="s">
        <v>561</v>
      </c>
      <c r="B574" s="724" t="s">
        <v>5622</v>
      </c>
      <c r="C574" s="724" t="s">
        <v>4886</v>
      </c>
      <c r="D574" s="724" t="s">
        <v>5799</v>
      </c>
      <c r="E574" s="724" t="s">
        <v>5800</v>
      </c>
      <c r="F574" s="727"/>
      <c r="G574" s="727"/>
      <c r="H574" s="727"/>
      <c r="I574" s="727"/>
      <c r="J574" s="727"/>
      <c r="K574" s="727"/>
      <c r="L574" s="727"/>
      <c r="M574" s="727"/>
      <c r="N574" s="727">
        <v>1</v>
      </c>
      <c r="O574" s="727">
        <v>1422</v>
      </c>
      <c r="P574" s="740"/>
      <c r="Q574" s="728">
        <v>1422</v>
      </c>
    </row>
    <row r="575" spans="1:17" ht="14.4" customHeight="1" x14ac:dyDescent="0.3">
      <c r="A575" s="723" t="s">
        <v>561</v>
      </c>
      <c r="B575" s="724" t="s">
        <v>5622</v>
      </c>
      <c r="C575" s="724" t="s">
        <v>4886</v>
      </c>
      <c r="D575" s="724" t="s">
        <v>5801</v>
      </c>
      <c r="E575" s="724" t="s">
        <v>5802</v>
      </c>
      <c r="F575" s="727">
        <v>1</v>
      </c>
      <c r="G575" s="727">
        <v>3524</v>
      </c>
      <c r="H575" s="727">
        <v>0.32050932241928148</v>
      </c>
      <c r="I575" s="727">
        <v>3524</v>
      </c>
      <c r="J575" s="727">
        <v>3</v>
      </c>
      <c r="K575" s="727">
        <v>10995</v>
      </c>
      <c r="L575" s="727">
        <v>1</v>
      </c>
      <c r="M575" s="727">
        <v>3665</v>
      </c>
      <c r="N575" s="727">
        <v>1</v>
      </c>
      <c r="O575" s="727">
        <v>3667</v>
      </c>
      <c r="P575" s="740">
        <v>0.33351523419736245</v>
      </c>
      <c r="Q575" s="728">
        <v>3667</v>
      </c>
    </row>
    <row r="576" spans="1:17" ht="14.4" customHeight="1" x14ac:dyDescent="0.3">
      <c r="A576" s="723" t="s">
        <v>561</v>
      </c>
      <c r="B576" s="724" t="s">
        <v>5622</v>
      </c>
      <c r="C576" s="724" t="s">
        <v>4886</v>
      </c>
      <c r="D576" s="724" t="s">
        <v>5803</v>
      </c>
      <c r="E576" s="724" t="s">
        <v>5804</v>
      </c>
      <c r="F576" s="727">
        <v>3</v>
      </c>
      <c r="G576" s="727">
        <v>5907</v>
      </c>
      <c r="H576" s="727"/>
      <c r="I576" s="727">
        <v>1969</v>
      </c>
      <c r="J576" s="727"/>
      <c r="K576" s="727"/>
      <c r="L576" s="727"/>
      <c r="M576" s="727"/>
      <c r="N576" s="727">
        <v>1</v>
      </c>
      <c r="O576" s="727">
        <v>2063</v>
      </c>
      <c r="P576" s="740"/>
      <c r="Q576" s="728">
        <v>2063</v>
      </c>
    </row>
    <row r="577" spans="1:17" ht="14.4" customHeight="1" x14ac:dyDescent="0.3">
      <c r="A577" s="723" t="s">
        <v>561</v>
      </c>
      <c r="B577" s="724" t="s">
        <v>5622</v>
      </c>
      <c r="C577" s="724" t="s">
        <v>4886</v>
      </c>
      <c r="D577" s="724" t="s">
        <v>5805</v>
      </c>
      <c r="E577" s="724" t="s">
        <v>5806</v>
      </c>
      <c r="F577" s="727">
        <v>1</v>
      </c>
      <c r="G577" s="727">
        <v>15932</v>
      </c>
      <c r="H577" s="727"/>
      <c r="I577" s="727">
        <v>15932</v>
      </c>
      <c r="J577" s="727"/>
      <c r="K577" s="727"/>
      <c r="L577" s="727"/>
      <c r="M577" s="727"/>
      <c r="N577" s="727"/>
      <c r="O577" s="727"/>
      <c r="P577" s="740"/>
      <c r="Q577" s="728"/>
    </row>
    <row r="578" spans="1:17" ht="14.4" customHeight="1" x14ac:dyDescent="0.3">
      <c r="A578" s="723" t="s">
        <v>561</v>
      </c>
      <c r="B578" s="724" t="s">
        <v>5622</v>
      </c>
      <c r="C578" s="724" t="s">
        <v>4886</v>
      </c>
      <c r="D578" s="724" t="s">
        <v>5807</v>
      </c>
      <c r="E578" s="724" t="s">
        <v>5808</v>
      </c>
      <c r="F578" s="727">
        <v>2</v>
      </c>
      <c r="G578" s="727">
        <v>2330</v>
      </c>
      <c r="H578" s="727">
        <v>0.27738095238095239</v>
      </c>
      <c r="I578" s="727">
        <v>1165</v>
      </c>
      <c r="J578" s="727">
        <v>7</v>
      </c>
      <c r="K578" s="727">
        <v>8400</v>
      </c>
      <c r="L578" s="727">
        <v>1</v>
      </c>
      <c r="M578" s="727">
        <v>1200</v>
      </c>
      <c r="N578" s="727">
        <v>1</v>
      </c>
      <c r="O578" s="727">
        <v>1201</v>
      </c>
      <c r="P578" s="740">
        <v>0.14297619047619048</v>
      </c>
      <c r="Q578" s="728">
        <v>1201</v>
      </c>
    </row>
    <row r="579" spans="1:17" ht="14.4" customHeight="1" x14ac:dyDescent="0.3">
      <c r="A579" s="723" t="s">
        <v>561</v>
      </c>
      <c r="B579" s="724" t="s">
        <v>5622</v>
      </c>
      <c r="C579" s="724" t="s">
        <v>4886</v>
      </c>
      <c r="D579" s="724" t="s">
        <v>5809</v>
      </c>
      <c r="E579" s="724" t="s">
        <v>5810</v>
      </c>
      <c r="F579" s="727">
        <v>1</v>
      </c>
      <c r="G579" s="727">
        <v>1321</v>
      </c>
      <c r="H579" s="727">
        <v>0.32164597029461894</v>
      </c>
      <c r="I579" s="727">
        <v>1321</v>
      </c>
      <c r="J579" s="727">
        <v>3</v>
      </c>
      <c r="K579" s="727">
        <v>4107</v>
      </c>
      <c r="L579" s="727">
        <v>1</v>
      </c>
      <c r="M579" s="727">
        <v>1369</v>
      </c>
      <c r="N579" s="727">
        <v>3</v>
      </c>
      <c r="O579" s="727">
        <v>4110</v>
      </c>
      <c r="P579" s="740">
        <v>1.0007304601899196</v>
      </c>
      <c r="Q579" s="728">
        <v>1370</v>
      </c>
    </row>
    <row r="580" spans="1:17" ht="14.4" customHeight="1" x14ac:dyDescent="0.3">
      <c r="A580" s="723" t="s">
        <v>561</v>
      </c>
      <c r="B580" s="724" t="s">
        <v>5622</v>
      </c>
      <c r="C580" s="724" t="s">
        <v>4886</v>
      </c>
      <c r="D580" s="724" t="s">
        <v>5811</v>
      </c>
      <c r="E580" s="724" t="s">
        <v>5812</v>
      </c>
      <c r="F580" s="727">
        <v>3</v>
      </c>
      <c r="G580" s="727">
        <v>5409</v>
      </c>
      <c r="H580" s="727">
        <v>1.4706362153344208</v>
      </c>
      <c r="I580" s="727">
        <v>1803</v>
      </c>
      <c r="J580" s="727">
        <v>2</v>
      </c>
      <c r="K580" s="727">
        <v>3678</v>
      </c>
      <c r="L580" s="727">
        <v>1</v>
      </c>
      <c r="M580" s="727">
        <v>1839</v>
      </c>
      <c r="N580" s="727">
        <v>8</v>
      </c>
      <c r="O580" s="727">
        <v>12616</v>
      </c>
      <c r="P580" s="740">
        <v>3.4301250679717237</v>
      </c>
      <c r="Q580" s="728">
        <v>1577</v>
      </c>
    </row>
    <row r="581" spans="1:17" ht="14.4" customHeight="1" x14ac:dyDescent="0.3">
      <c r="A581" s="723" t="s">
        <v>561</v>
      </c>
      <c r="B581" s="724" t="s">
        <v>5622</v>
      </c>
      <c r="C581" s="724" t="s">
        <v>4886</v>
      </c>
      <c r="D581" s="724" t="s">
        <v>5813</v>
      </c>
      <c r="E581" s="724" t="s">
        <v>5814</v>
      </c>
      <c r="F581" s="727">
        <v>1</v>
      </c>
      <c r="G581" s="727">
        <v>2735</v>
      </c>
      <c r="H581" s="727">
        <v>0.95931252192213257</v>
      </c>
      <c r="I581" s="727">
        <v>2735</v>
      </c>
      <c r="J581" s="727">
        <v>1</v>
      </c>
      <c r="K581" s="727">
        <v>2851</v>
      </c>
      <c r="L581" s="727">
        <v>1</v>
      </c>
      <c r="M581" s="727">
        <v>2851</v>
      </c>
      <c r="N581" s="727">
        <v>2</v>
      </c>
      <c r="O581" s="727">
        <v>5706</v>
      </c>
      <c r="P581" s="740">
        <v>2.0014030164854435</v>
      </c>
      <c r="Q581" s="728">
        <v>2853</v>
      </c>
    </row>
    <row r="582" spans="1:17" ht="14.4" customHeight="1" x14ac:dyDescent="0.3">
      <c r="A582" s="723" t="s">
        <v>561</v>
      </c>
      <c r="B582" s="724" t="s">
        <v>5622</v>
      </c>
      <c r="C582" s="724" t="s">
        <v>4886</v>
      </c>
      <c r="D582" s="724" t="s">
        <v>5815</v>
      </c>
      <c r="E582" s="724" t="s">
        <v>5816</v>
      </c>
      <c r="F582" s="727"/>
      <c r="G582" s="727"/>
      <c r="H582" s="727"/>
      <c r="I582" s="727"/>
      <c r="J582" s="727"/>
      <c r="K582" s="727"/>
      <c r="L582" s="727"/>
      <c r="M582" s="727"/>
      <c r="N582" s="727">
        <v>1</v>
      </c>
      <c r="O582" s="727">
        <v>825</v>
      </c>
      <c r="P582" s="740"/>
      <c r="Q582" s="728">
        <v>825</v>
      </c>
    </row>
    <row r="583" spans="1:17" ht="14.4" customHeight="1" x14ac:dyDescent="0.3">
      <c r="A583" s="723" t="s">
        <v>561</v>
      </c>
      <c r="B583" s="724" t="s">
        <v>5622</v>
      </c>
      <c r="C583" s="724" t="s">
        <v>4886</v>
      </c>
      <c r="D583" s="724" t="s">
        <v>5817</v>
      </c>
      <c r="E583" s="724" t="s">
        <v>5818</v>
      </c>
      <c r="F583" s="727"/>
      <c r="G583" s="727"/>
      <c r="H583" s="727"/>
      <c r="I583" s="727"/>
      <c r="J583" s="727"/>
      <c r="K583" s="727"/>
      <c r="L583" s="727"/>
      <c r="M583" s="727"/>
      <c r="N583" s="727">
        <v>1</v>
      </c>
      <c r="O583" s="727">
        <v>2591</v>
      </c>
      <c r="P583" s="740"/>
      <c r="Q583" s="728">
        <v>2591</v>
      </c>
    </row>
    <row r="584" spans="1:17" ht="14.4" customHeight="1" x14ac:dyDescent="0.3">
      <c r="A584" s="723" t="s">
        <v>561</v>
      </c>
      <c r="B584" s="724" t="s">
        <v>5622</v>
      </c>
      <c r="C584" s="724" t="s">
        <v>4886</v>
      </c>
      <c r="D584" s="724" t="s">
        <v>5819</v>
      </c>
      <c r="E584" s="724" t="s">
        <v>5820</v>
      </c>
      <c r="F584" s="727">
        <v>2</v>
      </c>
      <c r="G584" s="727">
        <v>2446</v>
      </c>
      <c r="H584" s="727"/>
      <c r="I584" s="727">
        <v>1223</v>
      </c>
      <c r="J584" s="727"/>
      <c r="K584" s="727"/>
      <c r="L584" s="727"/>
      <c r="M584" s="727"/>
      <c r="N584" s="727"/>
      <c r="O584" s="727"/>
      <c r="P584" s="740"/>
      <c r="Q584" s="728"/>
    </row>
    <row r="585" spans="1:17" ht="14.4" customHeight="1" x14ac:dyDescent="0.3">
      <c r="A585" s="723" t="s">
        <v>561</v>
      </c>
      <c r="B585" s="724" t="s">
        <v>5622</v>
      </c>
      <c r="C585" s="724" t="s">
        <v>4886</v>
      </c>
      <c r="D585" s="724" t="s">
        <v>5821</v>
      </c>
      <c r="E585" s="724" t="s">
        <v>5822</v>
      </c>
      <c r="F585" s="727">
        <v>4</v>
      </c>
      <c r="G585" s="727">
        <v>6960</v>
      </c>
      <c r="H585" s="727">
        <v>0.29926473749838756</v>
      </c>
      <c r="I585" s="727">
        <v>1740</v>
      </c>
      <c r="J585" s="727">
        <v>13</v>
      </c>
      <c r="K585" s="727">
        <v>23257</v>
      </c>
      <c r="L585" s="727">
        <v>1</v>
      </c>
      <c r="M585" s="727">
        <v>1789</v>
      </c>
      <c r="N585" s="727">
        <v>20</v>
      </c>
      <c r="O585" s="727">
        <v>35800</v>
      </c>
      <c r="P585" s="740">
        <v>1.5393214946037752</v>
      </c>
      <c r="Q585" s="728">
        <v>1790</v>
      </c>
    </row>
    <row r="586" spans="1:17" ht="14.4" customHeight="1" x14ac:dyDescent="0.3">
      <c r="A586" s="723" t="s">
        <v>561</v>
      </c>
      <c r="B586" s="724" t="s">
        <v>5622</v>
      </c>
      <c r="C586" s="724" t="s">
        <v>4886</v>
      </c>
      <c r="D586" s="724" t="s">
        <v>5823</v>
      </c>
      <c r="E586" s="724" t="s">
        <v>5824</v>
      </c>
      <c r="F586" s="727">
        <v>2</v>
      </c>
      <c r="G586" s="727">
        <v>2500</v>
      </c>
      <c r="H586" s="727">
        <v>0.21301976823449217</v>
      </c>
      <c r="I586" s="727">
        <v>1250</v>
      </c>
      <c r="J586" s="727">
        <v>9</v>
      </c>
      <c r="K586" s="727">
        <v>11736</v>
      </c>
      <c r="L586" s="727">
        <v>1</v>
      </c>
      <c r="M586" s="727">
        <v>1304</v>
      </c>
      <c r="N586" s="727">
        <v>3</v>
      </c>
      <c r="O586" s="727">
        <v>3807</v>
      </c>
      <c r="P586" s="740">
        <v>0.32438650306748468</v>
      </c>
      <c r="Q586" s="728">
        <v>1269</v>
      </c>
    </row>
    <row r="587" spans="1:17" ht="14.4" customHeight="1" x14ac:dyDescent="0.3">
      <c r="A587" s="723" t="s">
        <v>561</v>
      </c>
      <c r="B587" s="724" t="s">
        <v>5622</v>
      </c>
      <c r="C587" s="724" t="s">
        <v>4886</v>
      </c>
      <c r="D587" s="724" t="s">
        <v>5825</v>
      </c>
      <c r="E587" s="724" t="s">
        <v>5826</v>
      </c>
      <c r="F587" s="727">
        <v>2</v>
      </c>
      <c r="G587" s="727">
        <v>4412</v>
      </c>
      <c r="H587" s="727"/>
      <c r="I587" s="727">
        <v>2206</v>
      </c>
      <c r="J587" s="727"/>
      <c r="K587" s="727"/>
      <c r="L587" s="727"/>
      <c r="M587" s="727"/>
      <c r="N587" s="727">
        <v>2</v>
      </c>
      <c r="O587" s="727">
        <v>7572</v>
      </c>
      <c r="P587" s="740"/>
      <c r="Q587" s="728">
        <v>3786</v>
      </c>
    </row>
    <row r="588" spans="1:17" ht="14.4" customHeight="1" x14ac:dyDescent="0.3">
      <c r="A588" s="723" t="s">
        <v>561</v>
      </c>
      <c r="B588" s="724" t="s">
        <v>5622</v>
      </c>
      <c r="C588" s="724" t="s">
        <v>4886</v>
      </c>
      <c r="D588" s="724" t="s">
        <v>5827</v>
      </c>
      <c r="E588" s="724" t="s">
        <v>5828</v>
      </c>
      <c r="F588" s="727"/>
      <c r="G588" s="727"/>
      <c r="H588" s="727"/>
      <c r="I588" s="727"/>
      <c r="J588" s="727">
        <v>3</v>
      </c>
      <c r="K588" s="727">
        <v>15684</v>
      </c>
      <c r="L588" s="727">
        <v>1</v>
      </c>
      <c r="M588" s="727">
        <v>5228</v>
      </c>
      <c r="N588" s="727">
        <v>3</v>
      </c>
      <c r="O588" s="727">
        <v>15693</v>
      </c>
      <c r="P588" s="740">
        <v>1.0005738332058149</v>
      </c>
      <c r="Q588" s="728">
        <v>5231</v>
      </c>
    </row>
    <row r="589" spans="1:17" ht="14.4" customHeight="1" x14ac:dyDescent="0.3">
      <c r="A589" s="723" t="s">
        <v>561</v>
      </c>
      <c r="B589" s="724" t="s">
        <v>5622</v>
      </c>
      <c r="C589" s="724" t="s">
        <v>4886</v>
      </c>
      <c r="D589" s="724" t="s">
        <v>5829</v>
      </c>
      <c r="E589" s="724" t="s">
        <v>5830</v>
      </c>
      <c r="F589" s="727">
        <v>1</v>
      </c>
      <c r="G589" s="727">
        <v>3393</v>
      </c>
      <c r="H589" s="727"/>
      <c r="I589" s="727">
        <v>3393</v>
      </c>
      <c r="J589" s="727"/>
      <c r="K589" s="727"/>
      <c r="L589" s="727"/>
      <c r="M589" s="727"/>
      <c r="N589" s="727"/>
      <c r="O589" s="727"/>
      <c r="P589" s="740"/>
      <c r="Q589" s="728"/>
    </row>
    <row r="590" spans="1:17" ht="14.4" customHeight="1" x14ac:dyDescent="0.3">
      <c r="A590" s="723" t="s">
        <v>561</v>
      </c>
      <c r="B590" s="724" t="s">
        <v>5622</v>
      </c>
      <c r="C590" s="724" t="s">
        <v>4886</v>
      </c>
      <c r="D590" s="724" t="s">
        <v>5831</v>
      </c>
      <c r="E590" s="724" t="s">
        <v>5832</v>
      </c>
      <c r="F590" s="727"/>
      <c r="G590" s="727"/>
      <c r="H590" s="727"/>
      <c r="I590" s="727"/>
      <c r="J590" s="727">
        <v>1</v>
      </c>
      <c r="K590" s="727">
        <v>734</v>
      </c>
      <c r="L590" s="727">
        <v>1</v>
      </c>
      <c r="M590" s="727">
        <v>734</v>
      </c>
      <c r="N590" s="727">
        <v>1</v>
      </c>
      <c r="O590" s="727">
        <v>735</v>
      </c>
      <c r="P590" s="740">
        <v>1.0013623978201636</v>
      </c>
      <c r="Q590" s="728">
        <v>735</v>
      </c>
    </row>
    <row r="591" spans="1:17" ht="14.4" customHeight="1" x14ac:dyDescent="0.3">
      <c r="A591" s="723" t="s">
        <v>561</v>
      </c>
      <c r="B591" s="724" t="s">
        <v>5622</v>
      </c>
      <c r="C591" s="724" t="s">
        <v>4886</v>
      </c>
      <c r="D591" s="724" t="s">
        <v>5833</v>
      </c>
      <c r="E591" s="724" t="s">
        <v>5834</v>
      </c>
      <c r="F591" s="727">
        <v>4</v>
      </c>
      <c r="G591" s="727">
        <v>7468</v>
      </c>
      <c r="H591" s="727"/>
      <c r="I591" s="727">
        <v>1867</v>
      </c>
      <c r="J591" s="727"/>
      <c r="K591" s="727"/>
      <c r="L591" s="727"/>
      <c r="M591" s="727"/>
      <c r="N591" s="727">
        <v>2</v>
      </c>
      <c r="O591" s="727">
        <v>4944</v>
      </c>
      <c r="P591" s="740"/>
      <c r="Q591" s="728">
        <v>2472</v>
      </c>
    </row>
    <row r="592" spans="1:17" ht="14.4" customHeight="1" x14ac:dyDescent="0.3">
      <c r="A592" s="723" t="s">
        <v>561</v>
      </c>
      <c r="B592" s="724" t="s">
        <v>5622</v>
      </c>
      <c r="C592" s="724" t="s">
        <v>4886</v>
      </c>
      <c r="D592" s="724" t="s">
        <v>5835</v>
      </c>
      <c r="E592" s="724" t="s">
        <v>5836</v>
      </c>
      <c r="F592" s="727">
        <v>1</v>
      </c>
      <c r="G592" s="727">
        <v>1576</v>
      </c>
      <c r="H592" s="727"/>
      <c r="I592" s="727">
        <v>1576</v>
      </c>
      <c r="J592" s="727"/>
      <c r="K592" s="727"/>
      <c r="L592" s="727"/>
      <c r="M592" s="727"/>
      <c r="N592" s="727"/>
      <c r="O592" s="727"/>
      <c r="P592" s="740"/>
      <c r="Q592" s="728"/>
    </row>
    <row r="593" spans="1:17" ht="14.4" customHeight="1" x14ac:dyDescent="0.3">
      <c r="A593" s="723" t="s">
        <v>561</v>
      </c>
      <c r="B593" s="724" t="s">
        <v>5622</v>
      </c>
      <c r="C593" s="724" t="s">
        <v>4886</v>
      </c>
      <c r="D593" s="724" t="s">
        <v>5837</v>
      </c>
      <c r="E593" s="724" t="s">
        <v>5838</v>
      </c>
      <c r="F593" s="727">
        <v>1</v>
      </c>
      <c r="G593" s="727">
        <v>3941</v>
      </c>
      <c r="H593" s="727"/>
      <c r="I593" s="727">
        <v>3941</v>
      </c>
      <c r="J593" s="727"/>
      <c r="K593" s="727"/>
      <c r="L593" s="727"/>
      <c r="M593" s="727"/>
      <c r="N593" s="727">
        <v>3</v>
      </c>
      <c r="O593" s="727">
        <v>11268</v>
      </c>
      <c r="P593" s="740"/>
      <c r="Q593" s="728">
        <v>3756</v>
      </c>
    </row>
    <row r="594" spans="1:17" ht="14.4" customHeight="1" x14ac:dyDescent="0.3">
      <c r="A594" s="723" t="s">
        <v>561</v>
      </c>
      <c r="B594" s="724" t="s">
        <v>5622</v>
      </c>
      <c r="C594" s="724" t="s">
        <v>4886</v>
      </c>
      <c r="D594" s="724" t="s">
        <v>5839</v>
      </c>
      <c r="E594" s="724" t="s">
        <v>5840</v>
      </c>
      <c r="F594" s="727">
        <v>3</v>
      </c>
      <c r="G594" s="727">
        <v>1095</v>
      </c>
      <c r="H594" s="727">
        <v>2.935656836461126</v>
      </c>
      <c r="I594" s="727">
        <v>365</v>
      </c>
      <c r="J594" s="727">
        <v>1</v>
      </c>
      <c r="K594" s="727">
        <v>373</v>
      </c>
      <c r="L594" s="727">
        <v>1</v>
      </c>
      <c r="M594" s="727">
        <v>373</v>
      </c>
      <c r="N594" s="727">
        <v>1</v>
      </c>
      <c r="O594" s="727">
        <v>374</v>
      </c>
      <c r="P594" s="740">
        <v>1.0026809651474531</v>
      </c>
      <c r="Q594" s="728">
        <v>374</v>
      </c>
    </row>
    <row r="595" spans="1:17" ht="14.4" customHeight="1" x14ac:dyDescent="0.3">
      <c r="A595" s="723" t="s">
        <v>561</v>
      </c>
      <c r="B595" s="724" t="s">
        <v>5622</v>
      </c>
      <c r="C595" s="724" t="s">
        <v>4886</v>
      </c>
      <c r="D595" s="724" t="s">
        <v>5841</v>
      </c>
      <c r="E595" s="724" t="s">
        <v>5842</v>
      </c>
      <c r="F595" s="727">
        <v>1</v>
      </c>
      <c r="G595" s="727">
        <v>2137</v>
      </c>
      <c r="H595" s="727">
        <v>0.96261261261261266</v>
      </c>
      <c r="I595" s="727">
        <v>2137</v>
      </c>
      <c r="J595" s="727">
        <v>1</v>
      </c>
      <c r="K595" s="727">
        <v>2220</v>
      </c>
      <c r="L595" s="727">
        <v>1</v>
      </c>
      <c r="M595" s="727">
        <v>2220</v>
      </c>
      <c r="N595" s="727"/>
      <c r="O595" s="727"/>
      <c r="P595" s="740"/>
      <c r="Q595" s="728"/>
    </row>
    <row r="596" spans="1:17" ht="14.4" customHeight="1" x14ac:dyDescent="0.3">
      <c r="A596" s="723" t="s">
        <v>561</v>
      </c>
      <c r="B596" s="724" t="s">
        <v>5622</v>
      </c>
      <c r="C596" s="724" t="s">
        <v>4886</v>
      </c>
      <c r="D596" s="724" t="s">
        <v>5843</v>
      </c>
      <c r="E596" s="724" t="s">
        <v>5844</v>
      </c>
      <c r="F596" s="727">
        <v>1</v>
      </c>
      <c r="G596" s="727">
        <v>790</v>
      </c>
      <c r="H596" s="727"/>
      <c r="I596" s="727">
        <v>790</v>
      </c>
      <c r="J596" s="727"/>
      <c r="K596" s="727"/>
      <c r="L596" s="727"/>
      <c r="M596" s="727"/>
      <c r="N596" s="727"/>
      <c r="O596" s="727"/>
      <c r="P596" s="740"/>
      <c r="Q596" s="728"/>
    </row>
    <row r="597" spans="1:17" ht="14.4" customHeight="1" x14ac:dyDescent="0.3">
      <c r="A597" s="723" t="s">
        <v>561</v>
      </c>
      <c r="B597" s="724" t="s">
        <v>5622</v>
      </c>
      <c r="C597" s="724" t="s">
        <v>4886</v>
      </c>
      <c r="D597" s="724" t="s">
        <v>5845</v>
      </c>
      <c r="E597" s="724" t="s">
        <v>5816</v>
      </c>
      <c r="F597" s="727"/>
      <c r="G597" s="727"/>
      <c r="H597" s="727"/>
      <c r="I597" s="727"/>
      <c r="J597" s="727">
        <v>1</v>
      </c>
      <c r="K597" s="727">
        <v>1297</v>
      </c>
      <c r="L597" s="727">
        <v>1</v>
      </c>
      <c r="M597" s="727">
        <v>1297</v>
      </c>
      <c r="N597" s="727"/>
      <c r="O597" s="727"/>
      <c r="P597" s="740"/>
      <c r="Q597" s="728"/>
    </row>
    <row r="598" spans="1:17" ht="14.4" customHeight="1" x14ac:dyDescent="0.3">
      <c r="A598" s="723" t="s">
        <v>561</v>
      </c>
      <c r="B598" s="724" t="s">
        <v>5622</v>
      </c>
      <c r="C598" s="724" t="s">
        <v>4886</v>
      </c>
      <c r="D598" s="724" t="s">
        <v>5846</v>
      </c>
      <c r="E598" s="724" t="s">
        <v>5847</v>
      </c>
      <c r="F598" s="727"/>
      <c r="G598" s="727"/>
      <c r="H598" s="727"/>
      <c r="I598" s="727"/>
      <c r="J598" s="727">
        <v>1</v>
      </c>
      <c r="K598" s="727">
        <v>9790</v>
      </c>
      <c r="L598" s="727">
        <v>1</v>
      </c>
      <c r="M598" s="727">
        <v>9790</v>
      </c>
      <c r="N598" s="727">
        <v>2</v>
      </c>
      <c r="O598" s="727">
        <v>19596</v>
      </c>
      <c r="P598" s="740">
        <v>2.0016343207354441</v>
      </c>
      <c r="Q598" s="728">
        <v>9798</v>
      </c>
    </row>
    <row r="599" spans="1:17" ht="14.4" customHeight="1" x14ac:dyDescent="0.3">
      <c r="A599" s="723" t="s">
        <v>561</v>
      </c>
      <c r="B599" s="724" t="s">
        <v>5622</v>
      </c>
      <c r="C599" s="724" t="s">
        <v>4886</v>
      </c>
      <c r="D599" s="724" t="s">
        <v>5848</v>
      </c>
      <c r="E599" s="724" t="s">
        <v>5849</v>
      </c>
      <c r="F599" s="727"/>
      <c r="G599" s="727"/>
      <c r="H599" s="727"/>
      <c r="I599" s="727"/>
      <c r="J599" s="727">
        <v>2</v>
      </c>
      <c r="K599" s="727">
        <v>3348</v>
      </c>
      <c r="L599" s="727">
        <v>1</v>
      </c>
      <c r="M599" s="727">
        <v>1674</v>
      </c>
      <c r="N599" s="727"/>
      <c r="O599" s="727"/>
      <c r="P599" s="740"/>
      <c r="Q599" s="728"/>
    </row>
    <row r="600" spans="1:17" ht="14.4" customHeight="1" x14ac:dyDescent="0.3">
      <c r="A600" s="723" t="s">
        <v>561</v>
      </c>
      <c r="B600" s="724" t="s">
        <v>5622</v>
      </c>
      <c r="C600" s="724" t="s">
        <v>4886</v>
      </c>
      <c r="D600" s="724" t="s">
        <v>5850</v>
      </c>
      <c r="E600" s="724" t="s">
        <v>5851</v>
      </c>
      <c r="F600" s="727"/>
      <c r="G600" s="727"/>
      <c r="H600" s="727"/>
      <c r="I600" s="727"/>
      <c r="J600" s="727">
        <v>1</v>
      </c>
      <c r="K600" s="727">
        <v>2348</v>
      </c>
      <c r="L600" s="727">
        <v>1</v>
      </c>
      <c r="M600" s="727">
        <v>2348</v>
      </c>
      <c r="N600" s="727"/>
      <c r="O600" s="727"/>
      <c r="P600" s="740"/>
      <c r="Q600" s="728"/>
    </row>
    <row r="601" spans="1:17" ht="14.4" customHeight="1" x14ac:dyDescent="0.3">
      <c r="A601" s="723" t="s">
        <v>561</v>
      </c>
      <c r="B601" s="724" t="s">
        <v>5622</v>
      </c>
      <c r="C601" s="724" t="s">
        <v>4886</v>
      </c>
      <c r="D601" s="724" t="s">
        <v>5852</v>
      </c>
      <c r="E601" s="724" t="s">
        <v>5853</v>
      </c>
      <c r="F601" s="727"/>
      <c r="G601" s="727"/>
      <c r="H601" s="727"/>
      <c r="I601" s="727"/>
      <c r="J601" s="727"/>
      <c r="K601" s="727"/>
      <c r="L601" s="727"/>
      <c r="M601" s="727"/>
      <c r="N601" s="727">
        <v>1</v>
      </c>
      <c r="O601" s="727">
        <v>1337</v>
      </c>
      <c r="P601" s="740"/>
      <c r="Q601" s="728">
        <v>1337</v>
      </c>
    </row>
    <row r="602" spans="1:17" ht="14.4" customHeight="1" x14ac:dyDescent="0.3">
      <c r="A602" s="723" t="s">
        <v>561</v>
      </c>
      <c r="B602" s="724" t="s">
        <v>5622</v>
      </c>
      <c r="C602" s="724" t="s">
        <v>4886</v>
      </c>
      <c r="D602" s="724" t="s">
        <v>5854</v>
      </c>
      <c r="E602" s="724" t="s">
        <v>5855</v>
      </c>
      <c r="F602" s="727"/>
      <c r="G602" s="727"/>
      <c r="H602" s="727"/>
      <c r="I602" s="727"/>
      <c r="J602" s="727"/>
      <c r="K602" s="727"/>
      <c r="L602" s="727"/>
      <c r="M602" s="727"/>
      <c r="N602" s="727">
        <v>1</v>
      </c>
      <c r="O602" s="727">
        <v>18439</v>
      </c>
      <c r="P602" s="740"/>
      <c r="Q602" s="728">
        <v>18439</v>
      </c>
    </row>
    <row r="603" spans="1:17" ht="14.4" customHeight="1" x14ac:dyDescent="0.3">
      <c r="A603" s="723" t="s">
        <v>561</v>
      </c>
      <c r="B603" s="724" t="s">
        <v>5856</v>
      </c>
      <c r="C603" s="724" t="s">
        <v>4886</v>
      </c>
      <c r="D603" s="724" t="s">
        <v>5857</v>
      </c>
      <c r="E603" s="724" t="s">
        <v>5858</v>
      </c>
      <c r="F603" s="727"/>
      <c r="G603" s="727"/>
      <c r="H603" s="727"/>
      <c r="I603" s="727"/>
      <c r="J603" s="727">
        <v>1</v>
      </c>
      <c r="K603" s="727">
        <v>4692</v>
      </c>
      <c r="L603" s="727">
        <v>1</v>
      </c>
      <c r="M603" s="727">
        <v>4692</v>
      </c>
      <c r="N603" s="727"/>
      <c r="O603" s="727"/>
      <c r="P603" s="740"/>
      <c r="Q603" s="728"/>
    </row>
    <row r="604" spans="1:17" ht="14.4" customHeight="1" x14ac:dyDescent="0.3">
      <c r="A604" s="723" t="s">
        <v>561</v>
      </c>
      <c r="B604" s="724" t="s">
        <v>5856</v>
      </c>
      <c r="C604" s="724" t="s">
        <v>4886</v>
      </c>
      <c r="D604" s="724" t="s">
        <v>4945</v>
      </c>
      <c r="E604" s="724" t="s">
        <v>4946</v>
      </c>
      <c r="F604" s="727"/>
      <c r="G604" s="727"/>
      <c r="H604" s="727"/>
      <c r="I604" s="727"/>
      <c r="J604" s="727"/>
      <c r="K604" s="727"/>
      <c r="L604" s="727"/>
      <c r="M604" s="727"/>
      <c r="N604" s="727">
        <v>1</v>
      </c>
      <c r="O604" s="727">
        <v>445</v>
      </c>
      <c r="P604" s="740"/>
      <c r="Q604" s="728">
        <v>445</v>
      </c>
    </row>
    <row r="605" spans="1:17" ht="14.4" customHeight="1" x14ac:dyDescent="0.3">
      <c r="A605" s="723" t="s">
        <v>561</v>
      </c>
      <c r="B605" s="724" t="s">
        <v>5859</v>
      </c>
      <c r="C605" s="724" t="s">
        <v>4886</v>
      </c>
      <c r="D605" s="724" t="s">
        <v>5860</v>
      </c>
      <c r="E605" s="724" t="s">
        <v>5861</v>
      </c>
      <c r="F605" s="727"/>
      <c r="G605" s="727"/>
      <c r="H605" s="727"/>
      <c r="I605" s="727"/>
      <c r="J605" s="727"/>
      <c r="K605" s="727"/>
      <c r="L605" s="727"/>
      <c r="M605" s="727"/>
      <c r="N605" s="727">
        <v>1</v>
      </c>
      <c r="O605" s="727">
        <v>1431</v>
      </c>
      <c r="P605" s="740"/>
      <c r="Q605" s="728">
        <v>1431</v>
      </c>
    </row>
    <row r="606" spans="1:17" ht="14.4" customHeight="1" x14ac:dyDescent="0.3">
      <c r="A606" s="723" t="s">
        <v>561</v>
      </c>
      <c r="B606" s="724" t="s">
        <v>5862</v>
      </c>
      <c r="C606" s="724" t="s">
        <v>4886</v>
      </c>
      <c r="D606" s="724" t="s">
        <v>5863</v>
      </c>
      <c r="E606" s="724" t="s">
        <v>5864</v>
      </c>
      <c r="F606" s="727"/>
      <c r="G606" s="727"/>
      <c r="H606" s="727"/>
      <c r="I606" s="727"/>
      <c r="J606" s="727"/>
      <c r="K606" s="727"/>
      <c r="L606" s="727"/>
      <c r="M606" s="727"/>
      <c r="N606" s="727">
        <v>1</v>
      </c>
      <c r="O606" s="727">
        <v>1124</v>
      </c>
      <c r="P606" s="740"/>
      <c r="Q606" s="728">
        <v>1124</v>
      </c>
    </row>
    <row r="607" spans="1:17" ht="14.4" customHeight="1" x14ac:dyDescent="0.3">
      <c r="A607" s="723" t="s">
        <v>561</v>
      </c>
      <c r="B607" s="724" t="s">
        <v>5862</v>
      </c>
      <c r="C607" s="724" t="s">
        <v>4886</v>
      </c>
      <c r="D607" s="724" t="s">
        <v>5865</v>
      </c>
      <c r="E607" s="724" t="s">
        <v>5866</v>
      </c>
      <c r="F607" s="727"/>
      <c r="G607" s="727"/>
      <c r="H607" s="727"/>
      <c r="I607" s="727"/>
      <c r="J607" s="727"/>
      <c r="K607" s="727"/>
      <c r="L607" s="727"/>
      <c r="M607" s="727"/>
      <c r="N607" s="727">
        <v>1</v>
      </c>
      <c r="O607" s="727">
        <v>5737</v>
      </c>
      <c r="P607" s="740"/>
      <c r="Q607" s="728">
        <v>5737</v>
      </c>
    </row>
    <row r="608" spans="1:17" ht="14.4" customHeight="1" x14ac:dyDescent="0.3">
      <c r="A608" s="723" t="s">
        <v>561</v>
      </c>
      <c r="B608" s="724" t="s">
        <v>5862</v>
      </c>
      <c r="C608" s="724" t="s">
        <v>4886</v>
      </c>
      <c r="D608" s="724" t="s">
        <v>5867</v>
      </c>
      <c r="E608" s="724" t="s">
        <v>5868</v>
      </c>
      <c r="F608" s="727"/>
      <c r="G608" s="727"/>
      <c r="H608" s="727"/>
      <c r="I608" s="727"/>
      <c r="J608" s="727"/>
      <c r="K608" s="727"/>
      <c r="L608" s="727"/>
      <c r="M608" s="727"/>
      <c r="N608" s="727">
        <v>1</v>
      </c>
      <c r="O608" s="727">
        <v>6102</v>
      </c>
      <c r="P608" s="740"/>
      <c r="Q608" s="728">
        <v>6102</v>
      </c>
    </row>
    <row r="609" spans="1:17" ht="14.4" customHeight="1" x14ac:dyDescent="0.3">
      <c r="A609" s="723" t="s">
        <v>561</v>
      </c>
      <c r="B609" s="724" t="s">
        <v>5869</v>
      </c>
      <c r="C609" s="724" t="s">
        <v>4886</v>
      </c>
      <c r="D609" s="724" t="s">
        <v>5870</v>
      </c>
      <c r="E609" s="724" t="s">
        <v>5871</v>
      </c>
      <c r="F609" s="727">
        <v>1</v>
      </c>
      <c r="G609" s="727">
        <v>2942</v>
      </c>
      <c r="H609" s="727"/>
      <c r="I609" s="727">
        <v>2942</v>
      </c>
      <c r="J609" s="727"/>
      <c r="K609" s="727"/>
      <c r="L609" s="727"/>
      <c r="M609" s="727"/>
      <c r="N609" s="727"/>
      <c r="O609" s="727"/>
      <c r="P609" s="740"/>
      <c r="Q609" s="728"/>
    </row>
    <row r="610" spans="1:17" ht="14.4" customHeight="1" x14ac:dyDescent="0.3">
      <c r="A610" s="723" t="s">
        <v>561</v>
      </c>
      <c r="B610" s="724" t="s">
        <v>5869</v>
      </c>
      <c r="C610" s="724" t="s">
        <v>4886</v>
      </c>
      <c r="D610" s="724" t="s">
        <v>5872</v>
      </c>
      <c r="E610" s="724" t="s">
        <v>5873</v>
      </c>
      <c r="F610" s="727"/>
      <c r="G610" s="727"/>
      <c r="H610" s="727"/>
      <c r="I610" s="727"/>
      <c r="J610" s="727">
        <v>1</v>
      </c>
      <c r="K610" s="727">
        <v>6941</v>
      </c>
      <c r="L610" s="727">
        <v>1</v>
      </c>
      <c r="M610" s="727">
        <v>6941</v>
      </c>
      <c r="N610" s="727">
        <v>1</v>
      </c>
      <c r="O610" s="727">
        <v>6945</v>
      </c>
      <c r="P610" s="740">
        <v>1.0005762858377756</v>
      </c>
      <c r="Q610" s="728">
        <v>6945</v>
      </c>
    </row>
    <row r="611" spans="1:17" ht="14.4" customHeight="1" x14ac:dyDescent="0.3">
      <c r="A611" s="723" t="s">
        <v>561</v>
      </c>
      <c r="B611" s="724" t="s">
        <v>5869</v>
      </c>
      <c r="C611" s="724" t="s">
        <v>4886</v>
      </c>
      <c r="D611" s="724" t="s">
        <v>5874</v>
      </c>
      <c r="E611" s="724" t="s">
        <v>5875</v>
      </c>
      <c r="F611" s="727"/>
      <c r="G611" s="727"/>
      <c r="H611" s="727"/>
      <c r="I611" s="727"/>
      <c r="J611" s="727"/>
      <c r="K611" s="727"/>
      <c r="L611" s="727"/>
      <c r="M611" s="727"/>
      <c r="N611" s="727">
        <v>1</v>
      </c>
      <c r="O611" s="727">
        <v>4061</v>
      </c>
      <c r="P611" s="740"/>
      <c r="Q611" s="728">
        <v>4061</v>
      </c>
    </row>
    <row r="612" spans="1:17" ht="14.4" customHeight="1" x14ac:dyDescent="0.3">
      <c r="A612" s="723" t="s">
        <v>561</v>
      </c>
      <c r="B612" s="724" t="s">
        <v>5869</v>
      </c>
      <c r="C612" s="724" t="s">
        <v>4886</v>
      </c>
      <c r="D612" s="724" t="s">
        <v>5876</v>
      </c>
      <c r="E612" s="724" t="s">
        <v>5877</v>
      </c>
      <c r="F612" s="727"/>
      <c r="G612" s="727"/>
      <c r="H612" s="727"/>
      <c r="I612" s="727"/>
      <c r="J612" s="727"/>
      <c r="K612" s="727"/>
      <c r="L612" s="727"/>
      <c r="M612" s="727"/>
      <c r="N612" s="727">
        <v>1</v>
      </c>
      <c r="O612" s="727">
        <v>4460</v>
      </c>
      <c r="P612" s="740"/>
      <c r="Q612" s="728">
        <v>4460</v>
      </c>
    </row>
    <row r="613" spans="1:17" ht="14.4" customHeight="1" x14ac:dyDescent="0.3">
      <c r="A613" s="723" t="s">
        <v>561</v>
      </c>
      <c r="B613" s="724" t="s">
        <v>5869</v>
      </c>
      <c r="C613" s="724" t="s">
        <v>4886</v>
      </c>
      <c r="D613" s="724" t="s">
        <v>5878</v>
      </c>
      <c r="E613" s="724" t="s">
        <v>5879</v>
      </c>
      <c r="F613" s="727">
        <v>1</v>
      </c>
      <c r="G613" s="727">
        <v>9209</v>
      </c>
      <c r="H613" s="727"/>
      <c r="I613" s="727">
        <v>9209</v>
      </c>
      <c r="J613" s="727"/>
      <c r="K613" s="727"/>
      <c r="L613" s="727"/>
      <c r="M613" s="727"/>
      <c r="N613" s="727"/>
      <c r="O613" s="727"/>
      <c r="P613" s="740"/>
      <c r="Q613" s="728"/>
    </row>
    <row r="614" spans="1:17" ht="14.4" customHeight="1" x14ac:dyDescent="0.3">
      <c r="A614" s="723" t="s">
        <v>5880</v>
      </c>
      <c r="B614" s="724" t="s">
        <v>4870</v>
      </c>
      <c r="C614" s="724" t="s">
        <v>4886</v>
      </c>
      <c r="D614" s="724" t="s">
        <v>4901</v>
      </c>
      <c r="E614" s="724" t="s">
        <v>4902</v>
      </c>
      <c r="F614" s="727"/>
      <c r="G614" s="727"/>
      <c r="H614" s="727"/>
      <c r="I614" s="727"/>
      <c r="J614" s="727">
        <v>1</v>
      </c>
      <c r="K614" s="727">
        <v>88</v>
      </c>
      <c r="L614" s="727">
        <v>1</v>
      </c>
      <c r="M614" s="727">
        <v>88</v>
      </c>
      <c r="N614" s="727"/>
      <c r="O614" s="727"/>
      <c r="P614" s="740"/>
      <c r="Q614" s="728"/>
    </row>
    <row r="615" spans="1:17" ht="14.4" customHeight="1" x14ac:dyDescent="0.3">
      <c r="A615" s="723" t="s">
        <v>5880</v>
      </c>
      <c r="B615" s="724" t="s">
        <v>4870</v>
      </c>
      <c r="C615" s="724" t="s">
        <v>4886</v>
      </c>
      <c r="D615" s="724" t="s">
        <v>4903</v>
      </c>
      <c r="E615" s="724" t="s">
        <v>4904</v>
      </c>
      <c r="F615" s="727"/>
      <c r="G615" s="727"/>
      <c r="H615" s="727"/>
      <c r="I615" s="727"/>
      <c r="J615" s="727">
        <v>1</v>
      </c>
      <c r="K615" s="727">
        <v>630</v>
      </c>
      <c r="L615" s="727">
        <v>1</v>
      </c>
      <c r="M615" s="727">
        <v>630</v>
      </c>
      <c r="N615" s="727"/>
      <c r="O615" s="727"/>
      <c r="P615" s="740"/>
      <c r="Q615" s="728"/>
    </row>
    <row r="616" spans="1:17" ht="14.4" customHeight="1" x14ac:dyDescent="0.3">
      <c r="A616" s="723" t="s">
        <v>5880</v>
      </c>
      <c r="B616" s="724" t="s">
        <v>4870</v>
      </c>
      <c r="C616" s="724" t="s">
        <v>4886</v>
      </c>
      <c r="D616" s="724" t="s">
        <v>4905</v>
      </c>
      <c r="E616" s="724" t="s">
        <v>4906</v>
      </c>
      <c r="F616" s="727">
        <v>1</v>
      </c>
      <c r="G616" s="727">
        <v>388</v>
      </c>
      <c r="H616" s="727">
        <v>0.98979591836734693</v>
      </c>
      <c r="I616" s="727">
        <v>388</v>
      </c>
      <c r="J616" s="727">
        <v>1</v>
      </c>
      <c r="K616" s="727">
        <v>392</v>
      </c>
      <c r="L616" s="727">
        <v>1</v>
      </c>
      <c r="M616" s="727">
        <v>392</v>
      </c>
      <c r="N616" s="727"/>
      <c r="O616" s="727"/>
      <c r="P616" s="740"/>
      <c r="Q616" s="728"/>
    </row>
    <row r="617" spans="1:17" ht="14.4" customHeight="1" x14ac:dyDescent="0.3">
      <c r="A617" s="723" t="s">
        <v>5880</v>
      </c>
      <c r="B617" s="724" t="s">
        <v>4870</v>
      </c>
      <c r="C617" s="724" t="s">
        <v>4886</v>
      </c>
      <c r="D617" s="724" t="s">
        <v>4907</v>
      </c>
      <c r="E617" s="724" t="s">
        <v>4908</v>
      </c>
      <c r="F617" s="727">
        <v>3</v>
      </c>
      <c r="G617" s="727">
        <v>117</v>
      </c>
      <c r="H617" s="727">
        <v>3</v>
      </c>
      <c r="I617" s="727">
        <v>39</v>
      </c>
      <c r="J617" s="727">
        <v>1</v>
      </c>
      <c r="K617" s="727">
        <v>39</v>
      </c>
      <c r="L617" s="727">
        <v>1</v>
      </c>
      <c r="M617" s="727">
        <v>39</v>
      </c>
      <c r="N617" s="727"/>
      <c r="O617" s="727"/>
      <c r="P617" s="740"/>
      <c r="Q617" s="728"/>
    </row>
    <row r="618" spans="1:17" ht="14.4" customHeight="1" x14ac:dyDescent="0.3">
      <c r="A618" s="723" t="s">
        <v>5880</v>
      </c>
      <c r="B618" s="724" t="s">
        <v>4870</v>
      </c>
      <c r="C618" s="724" t="s">
        <v>4886</v>
      </c>
      <c r="D618" s="724" t="s">
        <v>4983</v>
      </c>
      <c r="E618" s="724" t="s">
        <v>4984</v>
      </c>
      <c r="F618" s="727">
        <v>1</v>
      </c>
      <c r="G618" s="727">
        <v>569</v>
      </c>
      <c r="H618" s="727"/>
      <c r="I618" s="727">
        <v>569</v>
      </c>
      <c r="J618" s="727"/>
      <c r="K618" s="727"/>
      <c r="L618" s="727"/>
      <c r="M618" s="727"/>
      <c r="N618" s="727"/>
      <c r="O618" s="727"/>
      <c r="P618" s="740"/>
      <c r="Q618" s="728"/>
    </row>
    <row r="619" spans="1:17" ht="14.4" customHeight="1" x14ac:dyDescent="0.3">
      <c r="A619" s="723" t="s">
        <v>5880</v>
      </c>
      <c r="B619" s="724" t="s">
        <v>4870</v>
      </c>
      <c r="C619" s="724" t="s">
        <v>4886</v>
      </c>
      <c r="D619" s="724" t="s">
        <v>4915</v>
      </c>
      <c r="E619" s="724" t="s">
        <v>4916</v>
      </c>
      <c r="F619" s="727">
        <v>1</v>
      </c>
      <c r="G619" s="727">
        <v>118</v>
      </c>
      <c r="H619" s="727"/>
      <c r="I619" s="727">
        <v>118</v>
      </c>
      <c r="J619" s="727"/>
      <c r="K619" s="727"/>
      <c r="L619" s="727"/>
      <c r="M619" s="727"/>
      <c r="N619" s="727"/>
      <c r="O619" s="727"/>
      <c r="P619" s="740"/>
      <c r="Q619" s="728"/>
    </row>
    <row r="620" spans="1:17" ht="14.4" customHeight="1" x14ac:dyDescent="0.3">
      <c r="A620" s="723" t="s">
        <v>5880</v>
      </c>
      <c r="B620" s="724" t="s">
        <v>4870</v>
      </c>
      <c r="C620" s="724" t="s">
        <v>4886</v>
      </c>
      <c r="D620" s="724" t="s">
        <v>4927</v>
      </c>
      <c r="E620" s="724" t="s">
        <v>4928</v>
      </c>
      <c r="F620" s="727">
        <v>1</v>
      </c>
      <c r="G620" s="727">
        <v>0</v>
      </c>
      <c r="H620" s="727"/>
      <c r="I620" s="727">
        <v>0</v>
      </c>
      <c r="J620" s="727"/>
      <c r="K620" s="727"/>
      <c r="L620" s="727"/>
      <c r="M620" s="727"/>
      <c r="N620" s="727"/>
      <c r="O620" s="727"/>
      <c r="P620" s="740"/>
      <c r="Q620" s="728"/>
    </row>
    <row r="621" spans="1:17" ht="14.4" customHeight="1" x14ac:dyDescent="0.3">
      <c r="A621" s="723" t="s">
        <v>5880</v>
      </c>
      <c r="B621" s="724" t="s">
        <v>4870</v>
      </c>
      <c r="C621" s="724" t="s">
        <v>4886</v>
      </c>
      <c r="D621" s="724" t="s">
        <v>4929</v>
      </c>
      <c r="E621" s="724" t="s">
        <v>4930</v>
      </c>
      <c r="F621" s="727">
        <v>1</v>
      </c>
      <c r="G621" s="727">
        <v>956</v>
      </c>
      <c r="H621" s="727"/>
      <c r="I621" s="727">
        <v>956</v>
      </c>
      <c r="J621" s="727"/>
      <c r="K621" s="727"/>
      <c r="L621" s="727"/>
      <c r="M621" s="727"/>
      <c r="N621" s="727"/>
      <c r="O621" s="727"/>
      <c r="P621" s="740"/>
      <c r="Q621" s="728"/>
    </row>
    <row r="622" spans="1:17" ht="14.4" customHeight="1" x14ac:dyDescent="0.3">
      <c r="A622" s="723" t="s">
        <v>5880</v>
      </c>
      <c r="B622" s="724" t="s">
        <v>4870</v>
      </c>
      <c r="C622" s="724" t="s">
        <v>4886</v>
      </c>
      <c r="D622" s="724" t="s">
        <v>4931</v>
      </c>
      <c r="E622" s="724" t="s">
        <v>4932</v>
      </c>
      <c r="F622" s="727">
        <v>1</v>
      </c>
      <c r="G622" s="727">
        <v>169</v>
      </c>
      <c r="H622" s="727"/>
      <c r="I622" s="727">
        <v>169</v>
      </c>
      <c r="J622" s="727"/>
      <c r="K622" s="727"/>
      <c r="L622" s="727"/>
      <c r="M622" s="727"/>
      <c r="N622" s="727"/>
      <c r="O622" s="727"/>
      <c r="P622" s="740"/>
      <c r="Q622" s="728"/>
    </row>
    <row r="623" spans="1:17" ht="14.4" customHeight="1" x14ac:dyDescent="0.3">
      <c r="A623" s="723" t="s">
        <v>4869</v>
      </c>
      <c r="B623" s="724" t="s">
        <v>4870</v>
      </c>
      <c r="C623" s="724" t="s">
        <v>4886</v>
      </c>
      <c r="D623" s="724" t="s">
        <v>4915</v>
      </c>
      <c r="E623" s="724" t="s">
        <v>4916</v>
      </c>
      <c r="F623" s="727"/>
      <c r="G623" s="727"/>
      <c r="H623" s="727"/>
      <c r="I623" s="727"/>
      <c r="J623" s="727"/>
      <c r="K623" s="727"/>
      <c r="L623" s="727"/>
      <c r="M623" s="727"/>
      <c r="N623" s="727">
        <v>2</v>
      </c>
      <c r="O623" s="727">
        <v>252</v>
      </c>
      <c r="P623" s="740"/>
      <c r="Q623" s="728">
        <v>126</v>
      </c>
    </row>
    <row r="624" spans="1:17" ht="14.4" customHeight="1" x14ac:dyDescent="0.3">
      <c r="A624" s="723" t="s">
        <v>5881</v>
      </c>
      <c r="B624" s="724" t="s">
        <v>4870</v>
      </c>
      <c r="C624" s="724" t="s">
        <v>4886</v>
      </c>
      <c r="D624" s="724" t="s">
        <v>4913</v>
      </c>
      <c r="E624" s="724" t="s">
        <v>4914</v>
      </c>
      <c r="F624" s="727">
        <v>83</v>
      </c>
      <c r="G624" s="727">
        <v>19505</v>
      </c>
      <c r="H624" s="727">
        <v>0.42697342498139312</v>
      </c>
      <c r="I624" s="727">
        <v>235</v>
      </c>
      <c r="J624" s="727">
        <v>182</v>
      </c>
      <c r="K624" s="727">
        <v>45682</v>
      </c>
      <c r="L624" s="727">
        <v>1</v>
      </c>
      <c r="M624" s="727">
        <v>251</v>
      </c>
      <c r="N624" s="727">
        <v>102</v>
      </c>
      <c r="O624" s="727">
        <v>25602</v>
      </c>
      <c r="P624" s="740">
        <v>0.56043956043956045</v>
      </c>
      <c r="Q624" s="728">
        <v>251</v>
      </c>
    </row>
    <row r="625" spans="1:17" ht="14.4" customHeight="1" x14ac:dyDescent="0.3">
      <c r="A625" s="723" t="s">
        <v>5881</v>
      </c>
      <c r="B625" s="724" t="s">
        <v>4870</v>
      </c>
      <c r="C625" s="724" t="s">
        <v>4886</v>
      </c>
      <c r="D625" s="724" t="s">
        <v>4927</v>
      </c>
      <c r="E625" s="724" t="s">
        <v>4928</v>
      </c>
      <c r="F625" s="727">
        <v>48</v>
      </c>
      <c r="G625" s="727">
        <v>0</v>
      </c>
      <c r="H625" s="727"/>
      <c r="I625" s="727">
        <v>0</v>
      </c>
      <c r="J625" s="727"/>
      <c r="K625" s="727"/>
      <c r="L625" s="727"/>
      <c r="M625" s="727"/>
      <c r="N625" s="727"/>
      <c r="O625" s="727"/>
      <c r="P625" s="740"/>
      <c r="Q625" s="728"/>
    </row>
    <row r="626" spans="1:17" ht="14.4" customHeight="1" x14ac:dyDescent="0.3">
      <c r="A626" s="723" t="s">
        <v>5882</v>
      </c>
      <c r="B626" s="724" t="s">
        <v>4870</v>
      </c>
      <c r="C626" s="724" t="s">
        <v>4886</v>
      </c>
      <c r="D626" s="724" t="s">
        <v>4893</v>
      </c>
      <c r="E626" s="724" t="s">
        <v>4894</v>
      </c>
      <c r="F626" s="727"/>
      <c r="G626" s="727"/>
      <c r="H626" s="727"/>
      <c r="I626" s="727"/>
      <c r="J626" s="727"/>
      <c r="K626" s="727"/>
      <c r="L626" s="727"/>
      <c r="M626" s="727"/>
      <c r="N626" s="727">
        <v>1</v>
      </c>
      <c r="O626" s="727">
        <v>37</v>
      </c>
      <c r="P626" s="740"/>
      <c r="Q626" s="728">
        <v>37</v>
      </c>
    </row>
    <row r="627" spans="1:17" ht="14.4" customHeight="1" x14ac:dyDescent="0.3">
      <c r="A627" s="723" t="s">
        <v>5882</v>
      </c>
      <c r="B627" s="724" t="s">
        <v>4870</v>
      </c>
      <c r="C627" s="724" t="s">
        <v>4886</v>
      </c>
      <c r="D627" s="724" t="s">
        <v>4913</v>
      </c>
      <c r="E627" s="724" t="s">
        <v>4914</v>
      </c>
      <c r="F627" s="727">
        <v>7</v>
      </c>
      <c r="G627" s="727">
        <v>1645</v>
      </c>
      <c r="H627" s="727">
        <v>0.93625498007968122</v>
      </c>
      <c r="I627" s="727">
        <v>235</v>
      </c>
      <c r="J627" s="727">
        <v>7</v>
      </c>
      <c r="K627" s="727">
        <v>1757</v>
      </c>
      <c r="L627" s="727">
        <v>1</v>
      </c>
      <c r="M627" s="727">
        <v>251</v>
      </c>
      <c r="N627" s="727">
        <v>11</v>
      </c>
      <c r="O627" s="727">
        <v>2761</v>
      </c>
      <c r="P627" s="740">
        <v>1.5714285714285714</v>
      </c>
      <c r="Q627" s="728">
        <v>251</v>
      </c>
    </row>
    <row r="628" spans="1:17" ht="14.4" customHeight="1" x14ac:dyDescent="0.3">
      <c r="A628" s="723" t="s">
        <v>5882</v>
      </c>
      <c r="B628" s="724" t="s">
        <v>4870</v>
      </c>
      <c r="C628" s="724" t="s">
        <v>4886</v>
      </c>
      <c r="D628" s="724" t="s">
        <v>4915</v>
      </c>
      <c r="E628" s="724" t="s">
        <v>4916</v>
      </c>
      <c r="F628" s="727">
        <v>1</v>
      </c>
      <c r="G628" s="727">
        <v>118</v>
      </c>
      <c r="H628" s="727">
        <v>0.93650793650793651</v>
      </c>
      <c r="I628" s="727">
        <v>118</v>
      </c>
      <c r="J628" s="727">
        <v>1</v>
      </c>
      <c r="K628" s="727">
        <v>126</v>
      </c>
      <c r="L628" s="727">
        <v>1</v>
      </c>
      <c r="M628" s="727">
        <v>126</v>
      </c>
      <c r="N628" s="727">
        <v>7</v>
      </c>
      <c r="O628" s="727">
        <v>882</v>
      </c>
      <c r="P628" s="740">
        <v>7</v>
      </c>
      <c r="Q628" s="728">
        <v>126</v>
      </c>
    </row>
    <row r="629" spans="1:17" ht="14.4" customHeight="1" x14ac:dyDescent="0.3">
      <c r="A629" s="723" t="s">
        <v>5882</v>
      </c>
      <c r="B629" s="724" t="s">
        <v>4870</v>
      </c>
      <c r="C629" s="724" t="s">
        <v>4886</v>
      </c>
      <c r="D629" s="724" t="s">
        <v>4927</v>
      </c>
      <c r="E629" s="724" t="s">
        <v>4928</v>
      </c>
      <c r="F629" s="727">
        <v>2</v>
      </c>
      <c r="G629" s="727">
        <v>0</v>
      </c>
      <c r="H629" s="727"/>
      <c r="I629" s="727">
        <v>0</v>
      </c>
      <c r="J629" s="727"/>
      <c r="K629" s="727"/>
      <c r="L629" s="727"/>
      <c r="M629" s="727"/>
      <c r="N629" s="727"/>
      <c r="O629" s="727"/>
      <c r="P629" s="740"/>
      <c r="Q629" s="728"/>
    </row>
    <row r="630" spans="1:17" ht="14.4" customHeight="1" x14ac:dyDescent="0.3">
      <c r="A630" s="723" t="s">
        <v>5882</v>
      </c>
      <c r="B630" s="724" t="s">
        <v>4870</v>
      </c>
      <c r="C630" s="724" t="s">
        <v>4886</v>
      </c>
      <c r="D630" s="724" t="s">
        <v>4953</v>
      </c>
      <c r="E630" s="724" t="s">
        <v>4954</v>
      </c>
      <c r="F630" s="727"/>
      <c r="G630" s="727"/>
      <c r="H630" s="727"/>
      <c r="I630" s="727"/>
      <c r="J630" s="727">
        <v>1</v>
      </c>
      <c r="K630" s="727">
        <v>122</v>
      </c>
      <c r="L630" s="727">
        <v>1</v>
      </c>
      <c r="M630" s="727">
        <v>122</v>
      </c>
      <c r="N630" s="727"/>
      <c r="O630" s="727"/>
      <c r="P630" s="740"/>
      <c r="Q630" s="728"/>
    </row>
    <row r="631" spans="1:17" ht="14.4" customHeight="1" x14ac:dyDescent="0.3">
      <c r="A631" s="723" t="s">
        <v>5883</v>
      </c>
      <c r="B631" s="724" t="s">
        <v>4870</v>
      </c>
      <c r="C631" s="724" t="s">
        <v>4886</v>
      </c>
      <c r="D631" s="724" t="s">
        <v>4913</v>
      </c>
      <c r="E631" s="724" t="s">
        <v>4914</v>
      </c>
      <c r="F631" s="727">
        <v>42</v>
      </c>
      <c r="G631" s="727">
        <v>9870</v>
      </c>
      <c r="H631" s="727">
        <v>4.915338645418327</v>
      </c>
      <c r="I631" s="727">
        <v>235</v>
      </c>
      <c r="J631" s="727">
        <v>8</v>
      </c>
      <c r="K631" s="727">
        <v>2008</v>
      </c>
      <c r="L631" s="727">
        <v>1</v>
      </c>
      <c r="M631" s="727">
        <v>251</v>
      </c>
      <c r="N631" s="727">
        <v>9</v>
      </c>
      <c r="O631" s="727">
        <v>2259</v>
      </c>
      <c r="P631" s="740">
        <v>1.125</v>
      </c>
      <c r="Q631" s="728">
        <v>251</v>
      </c>
    </row>
    <row r="632" spans="1:17" ht="14.4" customHeight="1" x14ac:dyDescent="0.3">
      <c r="A632" s="723" t="s">
        <v>5884</v>
      </c>
      <c r="B632" s="724" t="s">
        <v>4870</v>
      </c>
      <c r="C632" s="724" t="s">
        <v>4886</v>
      </c>
      <c r="D632" s="724" t="s">
        <v>4913</v>
      </c>
      <c r="E632" s="724" t="s">
        <v>4914</v>
      </c>
      <c r="F632" s="727">
        <v>228</v>
      </c>
      <c r="G632" s="727">
        <v>53580</v>
      </c>
      <c r="H632" s="727">
        <v>0.74900398406374502</v>
      </c>
      <c r="I632" s="727">
        <v>235</v>
      </c>
      <c r="J632" s="727">
        <v>285</v>
      </c>
      <c r="K632" s="727">
        <v>71535</v>
      </c>
      <c r="L632" s="727">
        <v>1</v>
      </c>
      <c r="M632" s="727">
        <v>251</v>
      </c>
      <c r="N632" s="727">
        <v>226</v>
      </c>
      <c r="O632" s="727">
        <v>56726</v>
      </c>
      <c r="P632" s="740">
        <v>0.7929824561403509</v>
      </c>
      <c r="Q632" s="728">
        <v>251</v>
      </c>
    </row>
    <row r="633" spans="1:17" ht="14.4" customHeight="1" x14ac:dyDescent="0.3">
      <c r="A633" s="723" t="s">
        <v>5884</v>
      </c>
      <c r="B633" s="724" t="s">
        <v>4870</v>
      </c>
      <c r="C633" s="724" t="s">
        <v>4886</v>
      </c>
      <c r="D633" s="724" t="s">
        <v>4915</v>
      </c>
      <c r="E633" s="724" t="s">
        <v>4916</v>
      </c>
      <c r="F633" s="727"/>
      <c r="G633" s="727"/>
      <c r="H633" s="727"/>
      <c r="I633" s="727"/>
      <c r="J633" s="727">
        <v>2</v>
      </c>
      <c r="K633" s="727">
        <v>252</v>
      </c>
      <c r="L633" s="727">
        <v>1</v>
      </c>
      <c r="M633" s="727">
        <v>126</v>
      </c>
      <c r="N633" s="727">
        <v>4</v>
      </c>
      <c r="O633" s="727">
        <v>504</v>
      </c>
      <c r="P633" s="740">
        <v>2</v>
      </c>
      <c r="Q633" s="728">
        <v>126</v>
      </c>
    </row>
    <row r="634" spans="1:17" ht="14.4" customHeight="1" x14ac:dyDescent="0.3">
      <c r="A634" s="723" t="s">
        <v>5884</v>
      </c>
      <c r="B634" s="724" t="s">
        <v>4870</v>
      </c>
      <c r="C634" s="724" t="s">
        <v>4886</v>
      </c>
      <c r="D634" s="724" t="s">
        <v>4917</v>
      </c>
      <c r="E634" s="724" t="s">
        <v>4918</v>
      </c>
      <c r="F634" s="727"/>
      <c r="G634" s="727"/>
      <c r="H634" s="727"/>
      <c r="I634" s="727"/>
      <c r="J634" s="727"/>
      <c r="K634" s="727"/>
      <c r="L634" s="727"/>
      <c r="M634" s="727"/>
      <c r="N634" s="727">
        <v>1</v>
      </c>
      <c r="O634" s="727">
        <v>718</v>
      </c>
      <c r="P634" s="740"/>
      <c r="Q634" s="728">
        <v>718</v>
      </c>
    </row>
    <row r="635" spans="1:17" ht="14.4" customHeight="1" x14ac:dyDescent="0.3">
      <c r="A635" s="723" t="s">
        <v>5884</v>
      </c>
      <c r="B635" s="724" t="s">
        <v>4870</v>
      </c>
      <c r="C635" s="724" t="s">
        <v>4886</v>
      </c>
      <c r="D635" s="724" t="s">
        <v>4927</v>
      </c>
      <c r="E635" s="724" t="s">
        <v>4928</v>
      </c>
      <c r="F635" s="727">
        <v>7</v>
      </c>
      <c r="G635" s="727">
        <v>0</v>
      </c>
      <c r="H635" s="727"/>
      <c r="I635" s="727">
        <v>0</v>
      </c>
      <c r="J635" s="727"/>
      <c r="K635" s="727"/>
      <c r="L635" s="727"/>
      <c r="M635" s="727"/>
      <c r="N635" s="727"/>
      <c r="O635" s="727"/>
      <c r="P635" s="740"/>
      <c r="Q635" s="728"/>
    </row>
    <row r="636" spans="1:17" ht="14.4" customHeight="1" x14ac:dyDescent="0.3">
      <c r="A636" s="723" t="s">
        <v>5884</v>
      </c>
      <c r="B636" s="724" t="s">
        <v>624</v>
      </c>
      <c r="C636" s="724" t="s">
        <v>4886</v>
      </c>
      <c r="D636" s="724" t="s">
        <v>4989</v>
      </c>
      <c r="E636" s="724" t="s">
        <v>4990</v>
      </c>
      <c r="F636" s="727">
        <v>16</v>
      </c>
      <c r="G636" s="727">
        <v>3760</v>
      </c>
      <c r="H636" s="727">
        <v>1.3618254255704454</v>
      </c>
      <c r="I636" s="727">
        <v>235</v>
      </c>
      <c r="J636" s="727">
        <v>11</v>
      </c>
      <c r="K636" s="727">
        <v>2761</v>
      </c>
      <c r="L636" s="727">
        <v>1</v>
      </c>
      <c r="M636" s="727">
        <v>251</v>
      </c>
      <c r="N636" s="727">
        <v>12</v>
      </c>
      <c r="O636" s="727">
        <v>3012</v>
      </c>
      <c r="P636" s="740">
        <v>1.0909090909090908</v>
      </c>
      <c r="Q636" s="728">
        <v>251</v>
      </c>
    </row>
    <row r="637" spans="1:17" ht="14.4" customHeight="1" x14ac:dyDescent="0.3">
      <c r="A637" s="723" t="s">
        <v>5885</v>
      </c>
      <c r="B637" s="724" t="s">
        <v>4870</v>
      </c>
      <c r="C637" s="724" t="s">
        <v>4886</v>
      </c>
      <c r="D637" s="724" t="s">
        <v>4913</v>
      </c>
      <c r="E637" s="724" t="s">
        <v>4914</v>
      </c>
      <c r="F637" s="727">
        <v>1</v>
      </c>
      <c r="G637" s="727">
        <v>235</v>
      </c>
      <c r="H637" s="727"/>
      <c r="I637" s="727">
        <v>235</v>
      </c>
      <c r="J637" s="727"/>
      <c r="K637" s="727"/>
      <c r="L637" s="727"/>
      <c r="M637" s="727"/>
      <c r="N637" s="727"/>
      <c r="O637" s="727"/>
      <c r="P637" s="740"/>
      <c r="Q637" s="728"/>
    </row>
    <row r="638" spans="1:17" ht="14.4" customHeight="1" x14ac:dyDescent="0.3">
      <c r="A638" s="723" t="s">
        <v>5885</v>
      </c>
      <c r="B638" s="724" t="s">
        <v>4870</v>
      </c>
      <c r="C638" s="724" t="s">
        <v>4886</v>
      </c>
      <c r="D638" s="724" t="s">
        <v>4927</v>
      </c>
      <c r="E638" s="724" t="s">
        <v>4928</v>
      </c>
      <c r="F638" s="727">
        <v>1</v>
      </c>
      <c r="G638" s="727">
        <v>0</v>
      </c>
      <c r="H638" s="727"/>
      <c r="I638" s="727">
        <v>0</v>
      </c>
      <c r="J638" s="727"/>
      <c r="K638" s="727"/>
      <c r="L638" s="727"/>
      <c r="M638" s="727"/>
      <c r="N638" s="727"/>
      <c r="O638" s="727"/>
      <c r="P638" s="740"/>
      <c r="Q638" s="728"/>
    </row>
    <row r="639" spans="1:17" ht="14.4" customHeight="1" x14ac:dyDescent="0.3">
      <c r="A639" s="723" t="s">
        <v>5886</v>
      </c>
      <c r="B639" s="724" t="s">
        <v>4870</v>
      </c>
      <c r="C639" s="724" t="s">
        <v>4886</v>
      </c>
      <c r="D639" s="724" t="s">
        <v>4893</v>
      </c>
      <c r="E639" s="724" t="s">
        <v>4894</v>
      </c>
      <c r="F639" s="727">
        <v>2</v>
      </c>
      <c r="G639" s="727">
        <v>70</v>
      </c>
      <c r="H639" s="727"/>
      <c r="I639" s="727">
        <v>35</v>
      </c>
      <c r="J639" s="727"/>
      <c r="K639" s="727"/>
      <c r="L639" s="727"/>
      <c r="M639" s="727"/>
      <c r="N639" s="727">
        <v>1</v>
      </c>
      <c r="O639" s="727">
        <v>37</v>
      </c>
      <c r="P639" s="740"/>
      <c r="Q639" s="728">
        <v>37</v>
      </c>
    </row>
    <row r="640" spans="1:17" ht="14.4" customHeight="1" x14ac:dyDescent="0.3">
      <c r="A640" s="723" t="s">
        <v>5886</v>
      </c>
      <c r="B640" s="724" t="s">
        <v>4870</v>
      </c>
      <c r="C640" s="724" t="s">
        <v>4886</v>
      </c>
      <c r="D640" s="724" t="s">
        <v>4913</v>
      </c>
      <c r="E640" s="724" t="s">
        <v>4914</v>
      </c>
      <c r="F640" s="727">
        <v>4</v>
      </c>
      <c r="G640" s="727">
        <v>940</v>
      </c>
      <c r="H640" s="727">
        <v>3.7450199203187249</v>
      </c>
      <c r="I640" s="727">
        <v>235</v>
      </c>
      <c r="J640" s="727">
        <v>1</v>
      </c>
      <c r="K640" s="727">
        <v>251</v>
      </c>
      <c r="L640" s="727">
        <v>1</v>
      </c>
      <c r="M640" s="727">
        <v>251</v>
      </c>
      <c r="N640" s="727">
        <v>1</v>
      </c>
      <c r="O640" s="727">
        <v>251</v>
      </c>
      <c r="P640" s="740">
        <v>1</v>
      </c>
      <c r="Q640" s="728">
        <v>251</v>
      </c>
    </row>
    <row r="641" spans="1:17" ht="14.4" customHeight="1" x14ac:dyDescent="0.3">
      <c r="A641" s="723" t="s">
        <v>5886</v>
      </c>
      <c r="B641" s="724" t="s">
        <v>4870</v>
      </c>
      <c r="C641" s="724" t="s">
        <v>4886</v>
      </c>
      <c r="D641" s="724" t="s">
        <v>4915</v>
      </c>
      <c r="E641" s="724" t="s">
        <v>4916</v>
      </c>
      <c r="F641" s="727">
        <v>1</v>
      </c>
      <c r="G641" s="727">
        <v>118</v>
      </c>
      <c r="H641" s="727">
        <v>0.46825396825396826</v>
      </c>
      <c r="I641" s="727">
        <v>118</v>
      </c>
      <c r="J641" s="727">
        <v>2</v>
      </c>
      <c r="K641" s="727">
        <v>252</v>
      </c>
      <c r="L641" s="727">
        <v>1</v>
      </c>
      <c r="M641" s="727">
        <v>126</v>
      </c>
      <c r="N641" s="727">
        <v>1</v>
      </c>
      <c r="O641" s="727">
        <v>126</v>
      </c>
      <c r="P641" s="740">
        <v>0.5</v>
      </c>
      <c r="Q641" s="728">
        <v>126</v>
      </c>
    </row>
    <row r="642" spans="1:17" ht="14.4" customHeight="1" x14ac:dyDescent="0.3">
      <c r="A642" s="723" t="s">
        <v>5886</v>
      </c>
      <c r="B642" s="724" t="s">
        <v>4870</v>
      </c>
      <c r="C642" s="724" t="s">
        <v>4886</v>
      </c>
      <c r="D642" s="724" t="s">
        <v>4953</v>
      </c>
      <c r="E642" s="724" t="s">
        <v>4954</v>
      </c>
      <c r="F642" s="727">
        <v>1</v>
      </c>
      <c r="G642" s="727">
        <v>114</v>
      </c>
      <c r="H642" s="727"/>
      <c r="I642" s="727">
        <v>114</v>
      </c>
      <c r="J642" s="727"/>
      <c r="K642" s="727"/>
      <c r="L642" s="727"/>
      <c r="M642" s="727"/>
      <c r="N642" s="727">
        <v>1</v>
      </c>
      <c r="O642" s="727">
        <v>116</v>
      </c>
      <c r="P642" s="740"/>
      <c r="Q642" s="728">
        <v>116</v>
      </c>
    </row>
    <row r="643" spans="1:17" ht="14.4" customHeight="1" x14ac:dyDescent="0.3">
      <c r="A643" s="723" t="s">
        <v>5887</v>
      </c>
      <c r="B643" s="724" t="s">
        <v>4870</v>
      </c>
      <c r="C643" s="724" t="s">
        <v>4886</v>
      </c>
      <c r="D643" s="724" t="s">
        <v>4903</v>
      </c>
      <c r="E643" s="724" t="s">
        <v>4904</v>
      </c>
      <c r="F643" s="727">
        <v>1</v>
      </c>
      <c r="G643" s="727">
        <v>617</v>
      </c>
      <c r="H643" s="727"/>
      <c r="I643" s="727">
        <v>617</v>
      </c>
      <c r="J643" s="727"/>
      <c r="K643" s="727"/>
      <c r="L643" s="727"/>
      <c r="M643" s="727"/>
      <c r="N643" s="727"/>
      <c r="O643" s="727"/>
      <c r="P643" s="740"/>
      <c r="Q643" s="728"/>
    </row>
    <row r="644" spans="1:17" ht="14.4" customHeight="1" x14ac:dyDescent="0.3">
      <c r="A644" s="723" t="s">
        <v>5887</v>
      </c>
      <c r="B644" s="724" t="s">
        <v>4870</v>
      </c>
      <c r="C644" s="724" t="s">
        <v>4886</v>
      </c>
      <c r="D644" s="724" t="s">
        <v>4905</v>
      </c>
      <c r="E644" s="724" t="s">
        <v>4906</v>
      </c>
      <c r="F644" s="727">
        <v>1</v>
      </c>
      <c r="G644" s="727">
        <v>388</v>
      </c>
      <c r="H644" s="727"/>
      <c r="I644" s="727">
        <v>388</v>
      </c>
      <c r="J644" s="727"/>
      <c r="K644" s="727"/>
      <c r="L644" s="727"/>
      <c r="M644" s="727"/>
      <c r="N644" s="727"/>
      <c r="O644" s="727"/>
      <c r="P644" s="740"/>
      <c r="Q644" s="728"/>
    </row>
    <row r="645" spans="1:17" ht="14.4" customHeight="1" x14ac:dyDescent="0.3">
      <c r="A645" s="723" t="s">
        <v>5887</v>
      </c>
      <c r="B645" s="724" t="s">
        <v>4870</v>
      </c>
      <c r="C645" s="724" t="s">
        <v>4886</v>
      </c>
      <c r="D645" s="724" t="s">
        <v>4907</v>
      </c>
      <c r="E645" s="724" t="s">
        <v>4908</v>
      </c>
      <c r="F645" s="727">
        <v>2</v>
      </c>
      <c r="G645" s="727">
        <v>78</v>
      </c>
      <c r="H645" s="727"/>
      <c r="I645" s="727">
        <v>39</v>
      </c>
      <c r="J645" s="727"/>
      <c r="K645" s="727"/>
      <c r="L645" s="727"/>
      <c r="M645" s="727"/>
      <c r="N645" s="727"/>
      <c r="O645" s="727"/>
      <c r="P645" s="740"/>
      <c r="Q645" s="728"/>
    </row>
    <row r="646" spans="1:17" ht="14.4" customHeight="1" x14ac:dyDescent="0.3">
      <c r="A646" s="723" t="s">
        <v>5887</v>
      </c>
      <c r="B646" s="724" t="s">
        <v>4870</v>
      </c>
      <c r="C646" s="724" t="s">
        <v>4886</v>
      </c>
      <c r="D646" s="724" t="s">
        <v>4911</v>
      </c>
      <c r="E646" s="724" t="s">
        <v>4912</v>
      </c>
      <c r="F646" s="727">
        <v>1</v>
      </c>
      <c r="G646" s="727">
        <v>695</v>
      </c>
      <c r="H646" s="727"/>
      <c r="I646" s="727">
        <v>695</v>
      </c>
      <c r="J646" s="727"/>
      <c r="K646" s="727"/>
      <c r="L646" s="727"/>
      <c r="M646" s="727"/>
      <c r="N646" s="727"/>
      <c r="O646" s="727"/>
      <c r="P646" s="740"/>
      <c r="Q646" s="728"/>
    </row>
    <row r="647" spans="1:17" ht="14.4" customHeight="1" x14ac:dyDescent="0.3">
      <c r="A647" s="723" t="s">
        <v>5887</v>
      </c>
      <c r="B647" s="724" t="s">
        <v>4870</v>
      </c>
      <c r="C647" s="724" t="s">
        <v>4886</v>
      </c>
      <c r="D647" s="724" t="s">
        <v>4913</v>
      </c>
      <c r="E647" s="724" t="s">
        <v>4914</v>
      </c>
      <c r="F647" s="727">
        <v>1</v>
      </c>
      <c r="G647" s="727">
        <v>235</v>
      </c>
      <c r="H647" s="727">
        <v>0.46812749003984061</v>
      </c>
      <c r="I647" s="727">
        <v>235</v>
      </c>
      <c r="J647" s="727">
        <v>2</v>
      </c>
      <c r="K647" s="727">
        <v>502</v>
      </c>
      <c r="L647" s="727">
        <v>1</v>
      </c>
      <c r="M647" s="727">
        <v>251</v>
      </c>
      <c r="N647" s="727">
        <v>2</v>
      </c>
      <c r="O647" s="727">
        <v>502</v>
      </c>
      <c r="P647" s="740">
        <v>1</v>
      </c>
      <c r="Q647" s="728">
        <v>251</v>
      </c>
    </row>
    <row r="648" spans="1:17" ht="14.4" customHeight="1" x14ac:dyDescent="0.3">
      <c r="A648" s="723" t="s">
        <v>5887</v>
      </c>
      <c r="B648" s="724" t="s">
        <v>4870</v>
      </c>
      <c r="C648" s="724" t="s">
        <v>4886</v>
      </c>
      <c r="D648" s="724" t="s">
        <v>4915</v>
      </c>
      <c r="E648" s="724" t="s">
        <v>4916</v>
      </c>
      <c r="F648" s="727">
        <v>1</v>
      </c>
      <c r="G648" s="727">
        <v>118</v>
      </c>
      <c r="H648" s="727">
        <v>0.46825396825396826</v>
      </c>
      <c r="I648" s="727">
        <v>118</v>
      </c>
      <c r="J648" s="727">
        <v>2</v>
      </c>
      <c r="K648" s="727">
        <v>252</v>
      </c>
      <c r="L648" s="727">
        <v>1</v>
      </c>
      <c r="M648" s="727">
        <v>126</v>
      </c>
      <c r="N648" s="727">
        <v>1</v>
      </c>
      <c r="O648" s="727">
        <v>126</v>
      </c>
      <c r="P648" s="740">
        <v>0.5</v>
      </c>
      <c r="Q648" s="728">
        <v>126</v>
      </c>
    </row>
    <row r="649" spans="1:17" ht="14.4" customHeight="1" x14ac:dyDescent="0.3">
      <c r="A649" s="723" t="s">
        <v>5887</v>
      </c>
      <c r="B649" s="724" t="s">
        <v>4870</v>
      </c>
      <c r="C649" s="724" t="s">
        <v>4886</v>
      </c>
      <c r="D649" s="724" t="s">
        <v>4927</v>
      </c>
      <c r="E649" s="724" t="s">
        <v>4928</v>
      </c>
      <c r="F649" s="727">
        <v>1</v>
      </c>
      <c r="G649" s="727">
        <v>0</v>
      </c>
      <c r="H649" s="727"/>
      <c r="I649" s="727">
        <v>0</v>
      </c>
      <c r="J649" s="727"/>
      <c r="K649" s="727"/>
      <c r="L649" s="727"/>
      <c r="M649" s="727"/>
      <c r="N649" s="727"/>
      <c r="O649" s="727"/>
      <c r="P649" s="740"/>
      <c r="Q649" s="728"/>
    </row>
    <row r="650" spans="1:17" ht="14.4" customHeight="1" x14ac:dyDescent="0.3">
      <c r="A650" s="723" t="s">
        <v>5887</v>
      </c>
      <c r="B650" s="724" t="s">
        <v>4870</v>
      </c>
      <c r="C650" s="724" t="s">
        <v>4886</v>
      </c>
      <c r="D650" s="724" t="s">
        <v>4935</v>
      </c>
      <c r="E650" s="724" t="s">
        <v>4936</v>
      </c>
      <c r="F650" s="727">
        <v>1</v>
      </c>
      <c r="G650" s="727">
        <v>82</v>
      </c>
      <c r="H650" s="727"/>
      <c r="I650" s="727">
        <v>82</v>
      </c>
      <c r="J650" s="727"/>
      <c r="K650" s="727"/>
      <c r="L650" s="727"/>
      <c r="M650" s="727"/>
      <c r="N650" s="727"/>
      <c r="O650" s="727"/>
      <c r="P650" s="740"/>
      <c r="Q650" s="728"/>
    </row>
    <row r="651" spans="1:17" ht="14.4" customHeight="1" x14ac:dyDescent="0.3">
      <c r="A651" s="723" t="s">
        <v>5888</v>
      </c>
      <c r="B651" s="724" t="s">
        <v>4870</v>
      </c>
      <c r="C651" s="724" t="s">
        <v>4886</v>
      </c>
      <c r="D651" s="724" t="s">
        <v>4893</v>
      </c>
      <c r="E651" s="724" t="s">
        <v>4894</v>
      </c>
      <c r="F651" s="727">
        <v>4</v>
      </c>
      <c r="G651" s="727">
        <v>140</v>
      </c>
      <c r="H651" s="727"/>
      <c r="I651" s="727">
        <v>35</v>
      </c>
      <c r="J651" s="727"/>
      <c r="K651" s="727"/>
      <c r="L651" s="727"/>
      <c r="M651" s="727"/>
      <c r="N651" s="727">
        <v>1</v>
      </c>
      <c r="O651" s="727">
        <v>37</v>
      </c>
      <c r="P651" s="740"/>
      <c r="Q651" s="728">
        <v>37</v>
      </c>
    </row>
    <row r="652" spans="1:17" ht="14.4" customHeight="1" x14ac:dyDescent="0.3">
      <c r="A652" s="723" t="s">
        <v>5888</v>
      </c>
      <c r="B652" s="724" t="s">
        <v>4870</v>
      </c>
      <c r="C652" s="724" t="s">
        <v>4886</v>
      </c>
      <c r="D652" s="724" t="s">
        <v>4913</v>
      </c>
      <c r="E652" s="724" t="s">
        <v>4914</v>
      </c>
      <c r="F652" s="727">
        <v>12</v>
      </c>
      <c r="G652" s="727">
        <v>2820</v>
      </c>
      <c r="H652" s="727">
        <v>0.80250426863972679</v>
      </c>
      <c r="I652" s="727">
        <v>235</v>
      </c>
      <c r="J652" s="727">
        <v>14</v>
      </c>
      <c r="K652" s="727">
        <v>3514</v>
      </c>
      <c r="L652" s="727">
        <v>1</v>
      </c>
      <c r="M652" s="727">
        <v>251</v>
      </c>
      <c r="N652" s="727">
        <v>9</v>
      </c>
      <c r="O652" s="727">
        <v>2259</v>
      </c>
      <c r="P652" s="740">
        <v>0.6428571428571429</v>
      </c>
      <c r="Q652" s="728">
        <v>251</v>
      </c>
    </row>
    <row r="653" spans="1:17" ht="14.4" customHeight="1" x14ac:dyDescent="0.3">
      <c r="A653" s="723" t="s">
        <v>5888</v>
      </c>
      <c r="B653" s="724" t="s">
        <v>4870</v>
      </c>
      <c r="C653" s="724" t="s">
        <v>4886</v>
      </c>
      <c r="D653" s="724" t="s">
        <v>4915</v>
      </c>
      <c r="E653" s="724" t="s">
        <v>4916</v>
      </c>
      <c r="F653" s="727">
        <v>3</v>
      </c>
      <c r="G653" s="727">
        <v>354</v>
      </c>
      <c r="H653" s="727">
        <v>0.70238095238095233</v>
      </c>
      <c r="I653" s="727">
        <v>118</v>
      </c>
      <c r="J653" s="727">
        <v>4</v>
      </c>
      <c r="K653" s="727">
        <v>504</v>
      </c>
      <c r="L653" s="727">
        <v>1</v>
      </c>
      <c r="M653" s="727">
        <v>126</v>
      </c>
      <c r="N653" s="727">
        <v>3</v>
      </c>
      <c r="O653" s="727">
        <v>378</v>
      </c>
      <c r="P653" s="740">
        <v>0.75</v>
      </c>
      <c r="Q653" s="728">
        <v>126</v>
      </c>
    </row>
    <row r="654" spans="1:17" ht="14.4" customHeight="1" x14ac:dyDescent="0.3">
      <c r="A654" s="723" t="s">
        <v>5888</v>
      </c>
      <c r="B654" s="724" t="s">
        <v>4870</v>
      </c>
      <c r="C654" s="724" t="s">
        <v>4886</v>
      </c>
      <c r="D654" s="724" t="s">
        <v>4927</v>
      </c>
      <c r="E654" s="724" t="s">
        <v>4928</v>
      </c>
      <c r="F654" s="727">
        <v>6</v>
      </c>
      <c r="G654" s="727">
        <v>0</v>
      </c>
      <c r="H654" s="727"/>
      <c r="I654" s="727">
        <v>0</v>
      </c>
      <c r="J654" s="727"/>
      <c r="K654" s="727"/>
      <c r="L654" s="727"/>
      <c r="M654" s="727"/>
      <c r="N654" s="727"/>
      <c r="O654" s="727"/>
      <c r="P654" s="740"/>
      <c r="Q654" s="728"/>
    </row>
    <row r="655" spans="1:17" ht="14.4" customHeight="1" x14ac:dyDescent="0.3">
      <c r="A655" s="723" t="s">
        <v>5888</v>
      </c>
      <c r="B655" s="724" t="s">
        <v>4870</v>
      </c>
      <c r="C655" s="724" t="s">
        <v>4886</v>
      </c>
      <c r="D655" s="724" t="s">
        <v>4935</v>
      </c>
      <c r="E655" s="724" t="s">
        <v>4936</v>
      </c>
      <c r="F655" s="727">
        <v>2</v>
      </c>
      <c r="G655" s="727">
        <v>164</v>
      </c>
      <c r="H655" s="727"/>
      <c r="I655" s="727">
        <v>82</v>
      </c>
      <c r="J655" s="727"/>
      <c r="K655" s="727"/>
      <c r="L655" s="727"/>
      <c r="M655" s="727"/>
      <c r="N655" s="727"/>
      <c r="O655" s="727"/>
      <c r="P655" s="740"/>
      <c r="Q655" s="728"/>
    </row>
    <row r="656" spans="1:17" ht="14.4" customHeight="1" x14ac:dyDescent="0.3">
      <c r="A656" s="723" t="s">
        <v>5888</v>
      </c>
      <c r="B656" s="724" t="s">
        <v>4870</v>
      </c>
      <c r="C656" s="724" t="s">
        <v>4886</v>
      </c>
      <c r="D656" s="724" t="s">
        <v>4947</v>
      </c>
      <c r="E656" s="724" t="s">
        <v>4948</v>
      </c>
      <c r="F656" s="727">
        <v>1</v>
      </c>
      <c r="G656" s="727">
        <v>1050</v>
      </c>
      <c r="H656" s="727"/>
      <c r="I656" s="727">
        <v>1050</v>
      </c>
      <c r="J656" s="727"/>
      <c r="K656" s="727"/>
      <c r="L656" s="727"/>
      <c r="M656" s="727"/>
      <c r="N656" s="727"/>
      <c r="O656" s="727"/>
      <c r="P656" s="740"/>
      <c r="Q656" s="728"/>
    </row>
    <row r="657" spans="1:17" ht="14.4" customHeight="1" x14ac:dyDescent="0.3">
      <c r="A657" s="723" t="s">
        <v>5888</v>
      </c>
      <c r="B657" s="724" t="s">
        <v>4870</v>
      </c>
      <c r="C657" s="724" t="s">
        <v>4886</v>
      </c>
      <c r="D657" s="724" t="s">
        <v>4953</v>
      </c>
      <c r="E657" s="724" t="s">
        <v>4954</v>
      </c>
      <c r="F657" s="727"/>
      <c r="G657" s="727"/>
      <c r="H657" s="727"/>
      <c r="I657" s="727"/>
      <c r="J657" s="727"/>
      <c r="K657" s="727"/>
      <c r="L657" s="727"/>
      <c r="M657" s="727"/>
      <c r="N657" s="727">
        <v>3</v>
      </c>
      <c r="O657" s="727">
        <v>348</v>
      </c>
      <c r="P657" s="740"/>
      <c r="Q657" s="728">
        <v>116</v>
      </c>
    </row>
    <row r="658" spans="1:17" ht="14.4" customHeight="1" x14ac:dyDescent="0.3">
      <c r="A658" s="723" t="s">
        <v>5889</v>
      </c>
      <c r="B658" s="724" t="s">
        <v>4870</v>
      </c>
      <c r="C658" s="724" t="s">
        <v>4883</v>
      </c>
      <c r="D658" s="724" t="s">
        <v>4979</v>
      </c>
      <c r="E658" s="724" t="s">
        <v>4980</v>
      </c>
      <c r="F658" s="727"/>
      <c r="G658" s="727"/>
      <c r="H658" s="727"/>
      <c r="I658" s="727"/>
      <c r="J658" s="727">
        <v>2</v>
      </c>
      <c r="K658" s="727">
        <v>7428.44</v>
      </c>
      <c r="L658" s="727">
        <v>1</v>
      </c>
      <c r="M658" s="727">
        <v>3714.22</v>
      </c>
      <c r="N658" s="727"/>
      <c r="O658" s="727"/>
      <c r="P658" s="740"/>
      <c r="Q658" s="728"/>
    </row>
    <row r="659" spans="1:17" ht="14.4" customHeight="1" x14ac:dyDescent="0.3">
      <c r="A659" s="723" t="s">
        <v>5889</v>
      </c>
      <c r="B659" s="724" t="s">
        <v>4870</v>
      </c>
      <c r="C659" s="724" t="s">
        <v>4886</v>
      </c>
      <c r="D659" s="724" t="s">
        <v>5028</v>
      </c>
      <c r="E659" s="724" t="s">
        <v>5029</v>
      </c>
      <c r="F659" s="727"/>
      <c r="G659" s="727"/>
      <c r="H659" s="727"/>
      <c r="I659" s="727"/>
      <c r="J659" s="727">
        <v>1</v>
      </c>
      <c r="K659" s="727">
        <v>122</v>
      </c>
      <c r="L659" s="727">
        <v>1</v>
      </c>
      <c r="M659" s="727">
        <v>122</v>
      </c>
      <c r="N659" s="727"/>
      <c r="O659" s="727"/>
      <c r="P659" s="740"/>
      <c r="Q659" s="728"/>
    </row>
    <row r="660" spans="1:17" ht="14.4" customHeight="1" x14ac:dyDescent="0.3">
      <c r="A660" s="723" t="s">
        <v>5889</v>
      </c>
      <c r="B660" s="724" t="s">
        <v>4870</v>
      </c>
      <c r="C660" s="724" t="s">
        <v>4886</v>
      </c>
      <c r="D660" s="724" t="s">
        <v>4901</v>
      </c>
      <c r="E660" s="724" t="s">
        <v>4902</v>
      </c>
      <c r="F660" s="727">
        <v>1</v>
      </c>
      <c r="G660" s="727">
        <v>84</v>
      </c>
      <c r="H660" s="727">
        <v>0.47727272727272729</v>
      </c>
      <c r="I660" s="727">
        <v>84</v>
      </c>
      <c r="J660" s="727">
        <v>2</v>
      </c>
      <c r="K660" s="727">
        <v>176</v>
      </c>
      <c r="L660" s="727">
        <v>1</v>
      </c>
      <c r="M660" s="727">
        <v>88</v>
      </c>
      <c r="N660" s="727"/>
      <c r="O660" s="727"/>
      <c r="P660" s="740"/>
      <c r="Q660" s="728"/>
    </row>
    <row r="661" spans="1:17" ht="14.4" customHeight="1" x14ac:dyDescent="0.3">
      <c r="A661" s="723" t="s">
        <v>5889</v>
      </c>
      <c r="B661" s="724" t="s">
        <v>4870</v>
      </c>
      <c r="C661" s="724" t="s">
        <v>4886</v>
      </c>
      <c r="D661" s="724" t="s">
        <v>4903</v>
      </c>
      <c r="E661" s="724" t="s">
        <v>4904</v>
      </c>
      <c r="F661" s="727">
        <v>1</v>
      </c>
      <c r="G661" s="727">
        <v>617</v>
      </c>
      <c r="H661" s="727">
        <v>0.48968253968253966</v>
      </c>
      <c r="I661" s="727">
        <v>617</v>
      </c>
      <c r="J661" s="727">
        <v>2</v>
      </c>
      <c r="K661" s="727">
        <v>1260</v>
      </c>
      <c r="L661" s="727">
        <v>1</v>
      </c>
      <c r="M661" s="727">
        <v>630</v>
      </c>
      <c r="N661" s="727">
        <v>1</v>
      </c>
      <c r="O661" s="727">
        <v>630</v>
      </c>
      <c r="P661" s="740">
        <v>0.5</v>
      </c>
      <c r="Q661" s="728">
        <v>630</v>
      </c>
    </row>
    <row r="662" spans="1:17" ht="14.4" customHeight="1" x14ac:dyDescent="0.3">
      <c r="A662" s="723" t="s">
        <v>5889</v>
      </c>
      <c r="B662" s="724" t="s">
        <v>4870</v>
      </c>
      <c r="C662" s="724" t="s">
        <v>4886</v>
      </c>
      <c r="D662" s="724" t="s">
        <v>4905</v>
      </c>
      <c r="E662" s="724" t="s">
        <v>4906</v>
      </c>
      <c r="F662" s="727">
        <v>1</v>
      </c>
      <c r="G662" s="727">
        <v>388</v>
      </c>
      <c r="H662" s="727">
        <v>0.49489795918367346</v>
      </c>
      <c r="I662" s="727">
        <v>388</v>
      </c>
      <c r="J662" s="727">
        <v>2</v>
      </c>
      <c r="K662" s="727">
        <v>784</v>
      </c>
      <c r="L662" s="727">
        <v>1</v>
      </c>
      <c r="M662" s="727">
        <v>392</v>
      </c>
      <c r="N662" s="727"/>
      <c r="O662" s="727"/>
      <c r="P662" s="740"/>
      <c r="Q662" s="728"/>
    </row>
    <row r="663" spans="1:17" ht="14.4" customHeight="1" x14ac:dyDescent="0.3">
      <c r="A663" s="723" t="s">
        <v>5889</v>
      </c>
      <c r="B663" s="724" t="s">
        <v>4870</v>
      </c>
      <c r="C663" s="724" t="s">
        <v>4886</v>
      </c>
      <c r="D663" s="724" t="s">
        <v>4907</v>
      </c>
      <c r="E663" s="724" t="s">
        <v>4908</v>
      </c>
      <c r="F663" s="727">
        <v>4</v>
      </c>
      <c r="G663" s="727">
        <v>156</v>
      </c>
      <c r="H663" s="727">
        <v>1</v>
      </c>
      <c r="I663" s="727">
        <v>39</v>
      </c>
      <c r="J663" s="727">
        <v>4</v>
      </c>
      <c r="K663" s="727">
        <v>156</v>
      </c>
      <c r="L663" s="727">
        <v>1</v>
      </c>
      <c r="M663" s="727">
        <v>39</v>
      </c>
      <c r="N663" s="727">
        <v>3</v>
      </c>
      <c r="O663" s="727">
        <v>117</v>
      </c>
      <c r="P663" s="740">
        <v>0.75</v>
      </c>
      <c r="Q663" s="728">
        <v>39</v>
      </c>
    </row>
    <row r="664" spans="1:17" ht="14.4" customHeight="1" x14ac:dyDescent="0.3">
      <c r="A664" s="723" t="s">
        <v>5889</v>
      </c>
      <c r="B664" s="724" t="s">
        <v>4870</v>
      </c>
      <c r="C664" s="724" t="s">
        <v>4886</v>
      </c>
      <c r="D664" s="724" t="s">
        <v>4911</v>
      </c>
      <c r="E664" s="724" t="s">
        <v>4912</v>
      </c>
      <c r="F664" s="727">
        <v>1</v>
      </c>
      <c r="G664" s="727">
        <v>695</v>
      </c>
      <c r="H664" s="727">
        <v>0.24165507649513213</v>
      </c>
      <c r="I664" s="727">
        <v>695</v>
      </c>
      <c r="J664" s="727">
        <v>4</v>
      </c>
      <c r="K664" s="727">
        <v>2876</v>
      </c>
      <c r="L664" s="727">
        <v>1</v>
      </c>
      <c r="M664" s="727">
        <v>719</v>
      </c>
      <c r="N664" s="727">
        <v>1</v>
      </c>
      <c r="O664" s="727">
        <v>719</v>
      </c>
      <c r="P664" s="740">
        <v>0.25</v>
      </c>
      <c r="Q664" s="728">
        <v>719</v>
      </c>
    </row>
    <row r="665" spans="1:17" ht="14.4" customHeight="1" x14ac:dyDescent="0.3">
      <c r="A665" s="723" t="s">
        <v>5889</v>
      </c>
      <c r="B665" s="724" t="s">
        <v>4870</v>
      </c>
      <c r="C665" s="724" t="s">
        <v>4886</v>
      </c>
      <c r="D665" s="724" t="s">
        <v>4913</v>
      </c>
      <c r="E665" s="724" t="s">
        <v>4914</v>
      </c>
      <c r="F665" s="727">
        <v>1</v>
      </c>
      <c r="G665" s="727">
        <v>235</v>
      </c>
      <c r="H665" s="727">
        <v>0.18725099601593626</v>
      </c>
      <c r="I665" s="727">
        <v>235</v>
      </c>
      <c r="J665" s="727">
        <v>5</v>
      </c>
      <c r="K665" s="727">
        <v>1255</v>
      </c>
      <c r="L665" s="727">
        <v>1</v>
      </c>
      <c r="M665" s="727">
        <v>251</v>
      </c>
      <c r="N665" s="727">
        <v>1</v>
      </c>
      <c r="O665" s="727">
        <v>251</v>
      </c>
      <c r="P665" s="740">
        <v>0.2</v>
      </c>
      <c r="Q665" s="728">
        <v>251</v>
      </c>
    </row>
    <row r="666" spans="1:17" ht="14.4" customHeight="1" x14ac:dyDescent="0.3">
      <c r="A666" s="723" t="s">
        <v>5889</v>
      </c>
      <c r="B666" s="724" t="s">
        <v>4870</v>
      </c>
      <c r="C666" s="724" t="s">
        <v>4886</v>
      </c>
      <c r="D666" s="724" t="s">
        <v>4915</v>
      </c>
      <c r="E666" s="724" t="s">
        <v>4916</v>
      </c>
      <c r="F666" s="727">
        <v>4</v>
      </c>
      <c r="G666" s="727">
        <v>472</v>
      </c>
      <c r="H666" s="727">
        <v>3.746031746031746</v>
      </c>
      <c r="I666" s="727">
        <v>118</v>
      </c>
      <c r="J666" s="727">
        <v>1</v>
      </c>
      <c r="K666" s="727">
        <v>126</v>
      </c>
      <c r="L666" s="727">
        <v>1</v>
      </c>
      <c r="M666" s="727">
        <v>126</v>
      </c>
      <c r="N666" s="727">
        <v>1</v>
      </c>
      <c r="O666" s="727">
        <v>126</v>
      </c>
      <c r="P666" s="740">
        <v>1</v>
      </c>
      <c r="Q666" s="728">
        <v>126</v>
      </c>
    </row>
    <row r="667" spans="1:17" ht="14.4" customHeight="1" x14ac:dyDescent="0.3">
      <c r="A667" s="723" t="s">
        <v>5889</v>
      </c>
      <c r="B667" s="724" t="s">
        <v>4870</v>
      </c>
      <c r="C667" s="724" t="s">
        <v>4886</v>
      </c>
      <c r="D667" s="724" t="s">
        <v>4929</v>
      </c>
      <c r="E667" s="724" t="s">
        <v>4930</v>
      </c>
      <c r="F667" s="727">
        <v>1</v>
      </c>
      <c r="G667" s="727">
        <v>956</v>
      </c>
      <c r="H667" s="727"/>
      <c r="I667" s="727">
        <v>956</v>
      </c>
      <c r="J667" s="727"/>
      <c r="K667" s="727"/>
      <c r="L667" s="727"/>
      <c r="M667" s="727"/>
      <c r="N667" s="727"/>
      <c r="O667" s="727"/>
      <c r="P667" s="740"/>
      <c r="Q667" s="728"/>
    </row>
    <row r="668" spans="1:17" ht="14.4" customHeight="1" x14ac:dyDescent="0.3">
      <c r="A668" s="723" t="s">
        <v>5889</v>
      </c>
      <c r="B668" s="724" t="s">
        <v>4870</v>
      </c>
      <c r="C668" s="724" t="s">
        <v>4886</v>
      </c>
      <c r="D668" s="724" t="s">
        <v>4935</v>
      </c>
      <c r="E668" s="724" t="s">
        <v>4936</v>
      </c>
      <c r="F668" s="727">
        <v>1</v>
      </c>
      <c r="G668" s="727">
        <v>82</v>
      </c>
      <c r="H668" s="727">
        <v>0.95348837209302328</v>
      </c>
      <c r="I668" s="727">
        <v>82</v>
      </c>
      <c r="J668" s="727">
        <v>1</v>
      </c>
      <c r="K668" s="727">
        <v>86</v>
      </c>
      <c r="L668" s="727">
        <v>1</v>
      </c>
      <c r="M668" s="727">
        <v>86</v>
      </c>
      <c r="N668" s="727">
        <v>1</v>
      </c>
      <c r="O668" s="727">
        <v>86</v>
      </c>
      <c r="P668" s="740">
        <v>1</v>
      </c>
      <c r="Q668" s="728">
        <v>86</v>
      </c>
    </row>
    <row r="669" spans="1:17" ht="14.4" customHeight="1" x14ac:dyDescent="0.3">
      <c r="A669" s="723" t="s">
        <v>5890</v>
      </c>
      <c r="B669" s="724" t="s">
        <v>4870</v>
      </c>
      <c r="C669" s="724" t="s">
        <v>4886</v>
      </c>
      <c r="D669" s="724" t="s">
        <v>4913</v>
      </c>
      <c r="E669" s="724" t="s">
        <v>4914</v>
      </c>
      <c r="F669" s="727">
        <v>1</v>
      </c>
      <c r="G669" s="727">
        <v>235</v>
      </c>
      <c r="H669" s="727">
        <v>0.46812749003984061</v>
      </c>
      <c r="I669" s="727">
        <v>235</v>
      </c>
      <c r="J669" s="727">
        <v>2</v>
      </c>
      <c r="K669" s="727">
        <v>502</v>
      </c>
      <c r="L669" s="727">
        <v>1</v>
      </c>
      <c r="M669" s="727">
        <v>251</v>
      </c>
      <c r="N669" s="727"/>
      <c r="O669" s="727"/>
      <c r="P669" s="740"/>
      <c r="Q669" s="728"/>
    </row>
    <row r="670" spans="1:17" ht="14.4" customHeight="1" x14ac:dyDescent="0.3">
      <c r="A670" s="723" t="s">
        <v>5890</v>
      </c>
      <c r="B670" s="724" t="s">
        <v>4870</v>
      </c>
      <c r="C670" s="724" t="s">
        <v>4886</v>
      </c>
      <c r="D670" s="724" t="s">
        <v>4915</v>
      </c>
      <c r="E670" s="724" t="s">
        <v>4916</v>
      </c>
      <c r="F670" s="727">
        <v>1</v>
      </c>
      <c r="G670" s="727">
        <v>118</v>
      </c>
      <c r="H670" s="727">
        <v>0.46825396825396826</v>
      </c>
      <c r="I670" s="727">
        <v>118</v>
      </c>
      <c r="J670" s="727">
        <v>2</v>
      </c>
      <c r="K670" s="727">
        <v>252</v>
      </c>
      <c r="L670" s="727">
        <v>1</v>
      </c>
      <c r="M670" s="727">
        <v>126</v>
      </c>
      <c r="N670" s="727">
        <v>1</v>
      </c>
      <c r="O670" s="727">
        <v>126</v>
      </c>
      <c r="P670" s="740">
        <v>0.5</v>
      </c>
      <c r="Q670" s="728">
        <v>126</v>
      </c>
    </row>
    <row r="671" spans="1:17" ht="14.4" customHeight="1" x14ac:dyDescent="0.3">
      <c r="A671" s="723" t="s">
        <v>5891</v>
      </c>
      <c r="B671" s="724" t="s">
        <v>4870</v>
      </c>
      <c r="C671" s="724" t="s">
        <v>4886</v>
      </c>
      <c r="D671" s="724" t="s">
        <v>4915</v>
      </c>
      <c r="E671" s="724" t="s">
        <v>4916</v>
      </c>
      <c r="F671" s="727"/>
      <c r="G671" s="727"/>
      <c r="H671" s="727"/>
      <c r="I671" s="727"/>
      <c r="J671" s="727"/>
      <c r="K671" s="727"/>
      <c r="L671" s="727"/>
      <c r="M671" s="727"/>
      <c r="N671" s="727">
        <v>3</v>
      </c>
      <c r="O671" s="727">
        <v>378</v>
      </c>
      <c r="P671" s="740"/>
      <c r="Q671" s="728">
        <v>126</v>
      </c>
    </row>
    <row r="672" spans="1:17" ht="14.4" customHeight="1" x14ac:dyDescent="0.3">
      <c r="A672" s="723" t="s">
        <v>5892</v>
      </c>
      <c r="B672" s="724" t="s">
        <v>4870</v>
      </c>
      <c r="C672" s="724" t="s">
        <v>4886</v>
      </c>
      <c r="D672" s="724" t="s">
        <v>4893</v>
      </c>
      <c r="E672" s="724" t="s">
        <v>4894</v>
      </c>
      <c r="F672" s="727">
        <v>1</v>
      </c>
      <c r="G672" s="727">
        <v>35</v>
      </c>
      <c r="H672" s="727">
        <v>0.31531531531531531</v>
      </c>
      <c r="I672" s="727">
        <v>35</v>
      </c>
      <c r="J672" s="727">
        <v>3</v>
      </c>
      <c r="K672" s="727">
        <v>111</v>
      </c>
      <c r="L672" s="727">
        <v>1</v>
      </c>
      <c r="M672" s="727">
        <v>37</v>
      </c>
      <c r="N672" s="727">
        <v>1</v>
      </c>
      <c r="O672" s="727">
        <v>37</v>
      </c>
      <c r="P672" s="740">
        <v>0.33333333333333331</v>
      </c>
      <c r="Q672" s="728">
        <v>37</v>
      </c>
    </row>
    <row r="673" spans="1:17" ht="14.4" customHeight="1" x14ac:dyDescent="0.3">
      <c r="A673" s="723" t="s">
        <v>5892</v>
      </c>
      <c r="B673" s="724" t="s">
        <v>4870</v>
      </c>
      <c r="C673" s="724" t="s">
        <v>4886</v>
      </c>
      <c r="D673" s="724" t="s">
        <v>4907</v>
      </c>
      <c r="E673" s="724" t="s">
        <v>4908</v>
      </c>
      <c r="F673" s="727">
        <v>1</v>
      </c>
      <c r="G673" s="727">
        <v>39</v>
      </c>
      <c r="H673" s="727"/>
      <c r="I673" s="727">
        <v>39</v>
      </c>
      <c r="J673" s="727"/>
      <c r="K673" s="727"/>
      <c r="L673" s="727"/>
      <c r="M673" s="727"/>
      <c r="N673" s="727"/>
      <c r="O673" s="727"/>
      <c r="P673" s="740"/>
      <c r="Q673" s="728"/>
    </row>
    <row r="674" spans="1:17" ht="14.4" customHeight="1" x14ac:dyDescent="0.3">
      <c r="A674" s="723" t="s">
        <v>5892</v>
      </c>
      <c r="B674" s="724" t="s">
        <v>4870</v>
      </c>
      <c r="C674" s="724" t="s">
        <v>4886</v>
      </c>
      <c r="D674" s="724" t="s">
        <v>4913</v>
      </c>
      <c r="E674" s="724" t="s">
        <v>4914</v>
      </c>
      <c r="F674" s="727">
        <v>9</v>
      </c>
      <c r="G674" s="727">
        <v>2115</v>
      </c>
      <c r="H674" s="727">
        <v>1.0532868525896415</v>
      </c>
      <c r="I674" s="727">
        <v>235</v>
      </c>
      <c r="J674" s="727">
        <v>8</v>
      </c>
      <c r="K674" s="727">
        <v>2008</v>
      </c>
      <c r="L674" s="727">
        <v>1</v>
      </c>
      <c r="M674" s="727">
        <v>251</v>
      </c>
      <c r="N674" s="727">
        <v>5</v>
      </c>
      <c r="O674" s="727">
        <v>1255</v>
      </c>
      <c r="P674" s="740">
        <v>0.625</v>
      </c>
      <c r="Q674" s="728">
        <v>251</v>
      </c>
    </row>
    <row r="675" spans="1:17" ht="14.4" customHeight="1" x14ac:dyDescent="0.3">
      <c r="A675" s="723" t="s">
        <v>5892</v>
      </c>
      <c r="B675" s="724" t="s">
        <v>4870</v>
      </c>
      <c r="C675" s="724" t="s">
        <v>4886</v>
      </c>
      <c r="D675" s="724" t="s">
        <v>4915</v>
      </c>
      <c r="E675" s="724" t="s">
        <v>4916</v>
      </c>
      <c r="F675" s="727">
        <v>14</v>
      </c>
      <c r="G675" s="727">
        <v>1652</v>
      </c>
      <c r="H675" s="727">
        <v>1.0925925925925926</v>
      </c>
      <c r="I675" s="727">
        <v>118</v>
      </c>
      <c r="J675" s="727">
        <v>12</v>
      </c>
      <c r="K675" s="727">
        <v>1512</v>
      </c>
      <c r="L675" s="727">
        <v>1</v>
      </c>
      <c r="M675" s="727">
        <v>126</v>
      </c>
      <c r="N675" s="727">
        <v>3</v>
      </c>
      <c r="O675" s="727">
        <v>378</v>
      </c>
      <c r="P675" s="740">
        <v>0.25</v>
      </c>
      <c r="Q675" s="728">
        <v>126</v>
      </c>
    </row>
    <row r="676" spans="1:17" ht="14.4" customHeight="1" x14ac:dyDescent="0.3">
      <c r="A676" s="723" t="s">
        <v>5892</v>
      </c>
      <c r="B676" s="724" t="s">
        <v>4870</v>
      </c>
      <c r="C676" s="724" t="s">
        <v>4886</v>
      </c>
      <c r="D676" s="724" t="s">
        <v>4927</v>
      </c>
      <c r="E676" s="724" t="s">
        <v>4928</v>
      </c>
      <c r="F676" s="727">
        <v>12</v>
      </c>
      <c r="G676" s="727">
        <v>0</v>
      </c>
      <c r="H676" s="727"/>
      <c r="I676" s="727">
        <v>0</v>
      </c>
      <c r="J676" s="727"/>
      <c r="K676" s="727"/>
      <c r="L676" s="727"/>
      <c r="M676" s="727"/>
      <c r="N676" s="727"/>
      <c r="O676" s="727"/>
      <c r="P676" s="740"/>
      <c r="Q676" s="728"/>
    </row>
    <row r="677" spans="1:17" ht="14.4" customHeight="1" x14ac:dyDescent="0.3">
      <c r="A677" s="723" t="s">
        <v>5892</v>
      </c>
      <c r="B677" s="724" t="s">
        <v>4870</v>
      </c>
      <c r="C677" s="724" t="s">
        <v>4886</v>
      </c>
      <c r="D677" s="724" t="s">
        <v>4929</v>
      </c>
      <c r="E677" s="724" t="s">
        <v>4930</v>
      </c>
      <c r="F677" s="727">
        <v>1</v>
      </c>
      <c r="G677" s="727">
        <v>956</v>
      </c>
      <c r="H677" s="727"/>
      <c r="I677" s="727">
        <v>956</v>
      </c>
      <c r="J677" s="727"/>
      <c r="K677" s="727"/>
      <c r="L677" s="727"/>
      <c r="M677" s="727"/>
      <c r="N677" s="727"/>
      <c r="O677" s="727"/>
      <c r="P677" s="740"/>
      <c r="Q677" s="728"/>
    </row>
    <row r="678" spans="1:17" ht="14.4" customHeight="1" x14ac:dyDescent="0.3">
      <c r="A678" s="723" t="s">
        <v>5892</v>
      </c>
      <c r="B678" s="724" t="s">
        <v>4870</v>
      </c>
      <c r="C678" s="724" t="s">
        <v>4886</v>
      </c>
      <c r="D678" s="724" t="s">
        <v>4931</v>
      </c>
      <c r="E678" s="724" t="s">
        <v>4932</v>
      </c>
      <c r="F678" s="727">
        <v>1</v>
      </c>
      <c r="G678" s="727">
        <v>169</v>
      </c>
      <c r="H678" s="727"/>
      <c r="I678" s="727">
        <v>169</v>
      </c>
      <c r="J678" s="727"/>
      <c r="K678" s="727"/>
      <c r="L678" s="727"/>
      <c r="M678" s="727"/>
      <c r="N678" s="727"/>
      <c r="O678" s="727"/>
      <c r="P678" s="740"/>
      <c r="Q678" s="728"/>
    </row>
    <row r="679" spans="1:17" ht="14.4" customHeight="1" x14ac:dyDescent="0.3">
      <c r="A679" s="723" t="s">
        <v>5892</v>
      </c>
      <c r="B679" s="724" t="s">
        <v>4870</v>
      </c>
      <c r="C679" s="724" t="s">
        <v>4886</v>
      </c>
      <c r="D679" s="724" t="s">
        <v>4953</v>
      </c>
      <c r="E679" s="724" t="s">
        <v>4954</v>
      </c>
      <c r="F679" s="727"/>
      <c r="G679" s="727"/>
      <c r="H679" s="727"/>
      <c r="I679" s="727"/>
      <c r="J679" s="727">
        <v>1</v>
      </c>
      <c r="K679" s="727">
        <v>122</v>
      </c>
      <c r="L679" s="727">
        <v>1</v>
      </c>
      <c r="M679" s="727">
        <v>122</v>
      </c>
      <c r="N679" s="727"/>
      <c r="O679" s="727"/>
      <c r="P679" s="740"/>
      <c r="Q679" s="728"/>
    </row>
    <row r="680" spans="1:17" ht="14.4" customHeight="1" x14ac:dyDescent="0.3">
      <c r="A680" s="723" t="s">
        <v>5893</v>
      </c>
      <c r="B680" s="724" t="s">
        <v>4870</v>
      </c>
      <c r="C680" s="724" t="s">
        <v>4883</v>
      </c>
      <c r="D680" s="724" t="s">
        <v>4979</v>
      </c>
      <c r="E680" s="724" t="s">
        <v>4980</v>
      </c>
      <c r="F680" s="727"/>
      <c r="G680" s="727"/>
      <c r="H680" s="727"/>
      <c r="I680" s="727"/>
      <c r="J680" s="727">
        <v>2</v>
      </c>
      <c r="K680" s="727">
        <v>7428.44</v>
      </c>
      <c r="L680" s="727">
        <v>1</v>
      </c>
      <c r="M680" s="727">
        <v>3714.22</v>
      </c>
      <c r="N680" s="727"/>
      <c r="O680" s="727"/>
      <c r="P680" s="740"/>
      <c r="Q680" s="728"/>
    </row>
    <row r="681" spans="1:17" ht="14.4" customHeight="1" x14ac:dyDescent="0.3">
      <c r="A681" s="723" t="s">
        <v>5893</v>
      </c>
      <c r="B681" s="724" t="s">
        <v>4870</v>
      </c>
      <c r="C681" s="724" t="s">
        <v>4886</v>
      </c>
      <c r="D681" s="724" t="s">
        <v>4893</v>
      </c>
      <c r="E681" s="724" t="s">
        <v>4894</v>
      </c>
      <c r="F681" s="727"/>
      <c r="G681" s="727"/>
      <c r="H681" s="727"/>
      <c r="I681" s="727"/>
      <c r="J681" s="727"/>
      <c r="K681" s="727"/>
      <c r="L681" s="727"/>
      <c r="M681" s="727"/>
      <c r="N681" s="727">
        <v>1</v>
      </c>
      <c r="O681" s="727">
        <v>37</v>
      </c>
      <c r="P681" s="740"/>
      <c r="Q681" s="728">
        <v>37</v>
      </c>
    </row>
    <row r="682" spans="1:17" ht="14.4" customHeight="1" x14ac:dyDescent="0.3">
      <c r="A682" s="723" t="s">
        <v>5893</v>
      </c>
      <c r="B682" s="724" t="s">
        <v>4870</v>
      </c>
      <c r="C682" s="724" t="s">
        <v>4886</v>
      </c>
      <c r="D682" s="724" t="s">
        <v>4901</v>
      </c>
      <c r="E682" s="724" t="s">
        <v>4902</v>
      </c>
      <c r="F682" s="727"/>
      <c r="G682" s="727"/>
      <c r="H682" s="727"/>
      <c r="I682" s="727"/>
      <c r="J682" s="727">
        <v>2</v>
      </c>
      <c r="K682" s="727">
        <v>176</v>
      </c>
      <c r="L682" s="727">
        <v>1</v>
      </c>
      <c r="M682" s="727">
        <v>88</v>
      </c>
      <c r="N682" s="727"/>
      <c r="O682" s="727"/>
      <c r="P682" s="740"/>
      <c r="Q682" s="728"/>
    </row>
    <row r="683" spans="1:17" ht="14.4" customHeight="1" x14ac:dyDescent="0.3">
      <c r="A683" s="723" t="s">
        <v>5893</v>
      </c>
      <c r="B683" s="724" t="s">
        <v>4870</v>
      </c>
      <c r="C683" s="724" t="s">
        <v>4886</v>
      </c>
      <c r="D683" s="724" t="s">
        <v>4903</v>
      </c>
      <c r="E683" s="724" t="s">
        <v>4904</v>
      </c>
      <c r="F683" s="727">
        <v>2</v>
      </c>
      <c r="G683" s="727">
        <v>1234</v>
      </c>
      <c r="H683" s="727">
        <v>0.65291005291005288</v>
      </c>
      <c r="I683" s="727">
        <v>617</v>
      </c>
      <c r="J683" s="727">
        <v>3</v>
      </c>
      <c r="K683" s="727">
        <v>1890</v>
      </c>
      <c r="L683" s="727">
        <v>1</v>
      </c>
      <c r="M683" s="727">
        <v>630</v>
      </c>
      <c r="N683" s="727">
        <v>1</v>
      </c>
      <c r="O683" s="727">
        <v>630</v>
      </c>
      <c r="P683" s="740">
        <v>0.33333333333333331</v>
      </c>
      <c r="Q683" s="728">
        <v>630</v>
      </c>
    </row>
    <row r="684" spans="1:17" ht="14.4" customHeight="1" x14ac:dyDescent="0.3">
      <c r="A684" s="723" t="s">
        <v>5893</v>
      </c>
      <c r="B684" s="724" t="s">
        <v>4870</v>
      </c>
      <c r="C684" s="724" t="s">
        <v>4886</v>
      </c>
      <c r="D684" s="724" t="s">
        <v>4905</v>
      </c>
      <c r="E684" s="724" t="s">
        <v>4906</v>
      </c>
      <c r="F684" s="727">
        <v>1</v>
      </c>
      <c r="G684" s="727">
        <v>388</v>
      </c>
      <c r="H684" s="727">
        <v>0.49489795918367346</v>
      </c>
      <c r="I684" s="727">
        <v>388</v>
      </c>
      <c r="J684" s="727">
        <v>2</v>
      </c>
      <c r="K684" s="727">
        <v>784</v>
      </c>
      <c r="L684" s="727">
        <v>1</v>
      </c>
      <c r="M684" s="727">
        <v>392</v>
      </c>
      <c r="N684" s="727"/>
      <c r="O684" s="727"/>
      <c r="P684" s="740"/>
      <c r="Q684" s="728"/>
    </row>
    <row r="685" spans="1:17" ht="14.4" customHeight="1" x14ac:dyDescent="0.3">
      <c r="A685" s="723" t="s">
        <v>5893</v>
      </c>
      <c r="B685" s="724" t="s">
        <v>4870</v>
      </c>
      <c r="C685" s="724" t="s">
        <v>4886</v>
      </c>
      <c r="D685" s="724" t="s">
        <v>4907</v>
      </c>
      <c r="E685" s="724" t="s">
        <v>4908</v>
      </c>
      <c r="F685" s="727">
        <v>4</v>
      </c>
      <c r="G685" s="727">
        <v>156</v>
      </c>
      <c r="H685" s="727">
        <v>1.3333333333333333</v>
      </c>
      <c r="I685" s="727">
        <v>39</v>
      </c>
      <c r="J685" s="727">
        <v>3</v>
      </c>
      <c r="K685" s="727">
        <v>117</v>
      </c>
      <c r="L685" s="727">
        <v>1</v>
      </c>
      <c r="M685" s="727">
        <v>39</v>
      </c>
      <c r="N685" s="727"/>
      <c r="O685" s="727"/>
      <c r="P685" s="740"/>
      <c r="Q685" s="728"/>
    </row>
    <row r="686" spans="1:17" ht="14.4" customHeight="1" x14ac:dyDescent="0.3">
      <c r="A686" s="723" t="s">
        <v>5893</v>
      </c>
      <c r="B686" s="724" t="s">
        <v>4870</v>
      </c>
      <c r="C686" s="724" t="s">
        <v>4886</v>
      </c>
      <c r="D686" s="724" t="s">
        <v>4911</v>
      </c>
      <c r="E686" s="724" t="s">
        <v>4912</v>
      </c>
      <c r="F686" s="727">
        <v>2</v>
      </c>
      <c r="G686" s="727">
        <v>1390</v>
      </c>
      <c r="H686" s="727">
        <v>0.9666203059805285</v>
      </c>
      <c r="I686" s="727">
        <v>695</v>
      </c>
      <c r="J686" s="727">
        <v>2</v>
      </c>
      <c r="K686" s="727">
        <v>1438</v>
      </c>
      <c r="L686" s="727">
        <v>1</v>
      </c>
      <c r="M686" s="727">
        <v>719</v>
      </c>
      <c r="N686" s="727">
        <v>1</v>
      </c>
      <c r="O686" s="727">
        <v>719</v>
      </c>
      <c r="P686" s="740">
        <v>0.5</v>
      </c>
      <c r="Q686" s="728">
        <v>719</v>
      </c>
    </row>
    <row r="687" spans="1:17" ht="14.4" customHeight="1" x14ac:dyDescent="0.3">
      <c r="A687" s="723" t="s">
        <v>5893</v>
      </c>
      <c r="B687" s="724" t="s">
        <v>4870</v>
      </c>
      <c r="C687" s="724" t="s">
        <v>4886</v>
      </c>
      <c r="D687" s="724" t="s">
        <v>4913</v>
      </c>
      <c r="E687" s="724" t="s">
        <v>4914</v>
      </c>
      <c r="F687" s="727">
        <v>2</v>
      </c>
      <c r="G687" s="727">
        <v>470</v>
      </c>
      <c r="H687" s="727">
        <v>0.62416998671978752</v>
      </c>
      <c r="I687" s="727">
        <v>235</v>
      </c>
      <c r="J687" s="727">
        <v>3</v>
      </c>
      <c r="K687" s="727">
        <v>753</v>
      </c>
      <c r="L687" s="727">
        <v>1</v>
      </c>
      <c r="M687" s="727">
        <v>251</v>
      </c>
      <c r="N687" s="727">
        <v>1</v>
      </c>
      <c r="O687" s="727">
        <v>251</v>
      </c>
      <c r="P687" s="740">
        <v>0.33333333333333331</v>
      </c>
      <c r="Q687" s="728">
        <v>251</v>
      </c>
    </row>
    <row r="688" spans="1:17" ht="14.4" customHeight="1" x14ac:dyDescent="0.3">
      <c r="A688" s="723" t="s">
        <v>5893</v>
      </c>
      <c r="B688" s="724" t="s">
        <v>4870</v>
      </c>
      <c r="C688" s="724" t="s">
        <v>4886</v>
      </c>
      <c r="D688" s="724" t="s">
        <v>4915</v>
      </c>
      <c r="E688" s="724" t="s">
        <v>4916</v>
      </c>
      <c r="F688" s="727">
        <v>1</v>
      </c>
      <c r="G688" s="727">
        <v>118</v>
      </c>
      <c r="H688" s="727">
        <v>0.93650793650793651</v>
      </c>
      <c r="I688" s="727">
        <v>118</v>
      </c>
      <c r="J688" s="727">
        <v>1</v>
      </c>
      <c r="K688" s="727">
        <v>126</v>
      </c>
      <c r="L688" s="727">
        <v>1</v>
      </c>
      <c r="M688" s="727">
        <v>126</v>
      </c>
      <c r="N688" s="727">
        <v>2</v>
      </c>
      <c r="O688" s="727">
        <v>252</v>
      </c>
      <c r="P688" s="740">
        <v>2</v>
      </c>
      <c r="Q688" s="728">
        <v>126</v>
      </c>
    </row>
    <row r="689" spans="1:17" ht="14.4" customHeight="1" x14ac:dyDescent="0.3">
      <c r="A689" s="723" t="s">
        <v>5893</v>
      </c>
      <c r="B689" s="724" t="s">
        <v>4870</v>
      </c>
      <c r="C689" s="724" t="s">
        <v>4886</v>
      </c>
      <c r="D689" s="724" t="s">
        <v>4927</v>
      </c>
      <c r="E689" s="724" t="s">
        <v>4928</v>
      </c>
      <c r="F689" s="727">
        <v>1</v>
      </c>
      <c r="G689" s="727">
        <v>0</v>
      </c>
      <c r="H689" s="727"/>
      <c r="I689" s="727">
        <v>0</v>
      </c>
      <c r="J689" s="727"/>
      <c r="K689" s="727"/>
      <c r="L689" s="727"/>
      <c r="M689" s="727"/>
      <c r="N689" s="727"/>
      <c r="O689" s="727"/>
      <c r="P689" s="740"/>
      <c r="Q689" s="728"/>
    </row>
    <row r="690" spans="1:17" ht="14.4" customHeight="1" x14ac:dyDescent="0.3">
      <c r="A690" s="723" t="s">
        <v>5893</v>
      </c>
      <c r="B690" s="724" t="s">
        <v>4870</v>
      </c>
      <c r="C690" s="724" t="s">
        <v>4886</v>
      </c>
      <c r="D690" s="724" t="s">
        <v>4935</v>
      </c>
      <c r="E690" s="724" t="s">
        <v>4936</v>
      </c>
      <c r="F690" s="727">
        <v>2</v>
      </c>
      <c r="G690" s="727">
        <v>164</v>
      </c>
      <c r="H690" s="727">
        <v>1.9069767441860466</v>
      </c>
      <c r="I690" s="727">
        <v>82</v>
      </c>
      <c r="J690" s="727">
        <v>1</v>
      </c>
      <c r="K690" s="727">
        <v>86</v>
      </c>
      <c r="L690" s="727">
        <v>1</v>
      </c>
      <c r="M690" s="727">
        <v>86</v>
      </c>
      <c r="N690" s="727">
        <v>1</v>
      </c>
      <c r="O690" s="727">
        <v>86</v>
      </c>
      <c r="P690" s="740">
        <v>1</v>
      </c>
      <c r="Q690" s="728">
        <v>86</v>
      </c>
    </row>
    <row r="691" spans="1:17" ht="14.4" customHeight="1" x14ac:dyDescent="0.3">
      <c r="A691" s="723" t="s">
        <v>5894</v>
      </c>
      <c r="B691" s="724" t="s">
        <v>4870</v>
      </c>
      <c r="C691" s="724" t="s">
        <v>4886</v>
      </c>
      <c r="D691" s="724" t="s">
        <v>4913</v>
      </c>
      <c r="E691" s="724" t="s">
        <v>4914</v>
      </c>
      <c r="F691" s="727">
        <v>1</v>
      </c>
      <c r="G691" s="727">
        <v>235</v>
      </c>
      <c r="H691" s="727">
        <v>0.93625498007968122</v>
      </c>
      <c r="I691" s="727">
        <v>235</v>
      </c>
      <c r="J691" s="727">
        <v>1</v>
      </c>
      <c r="K691" s="727">
        <v>251</v>
      </c>
      <c r="L691" s="727">
        <v>1</v>
      </c>
      <c r="M691" s="727">
        <v>251</v>
      </c>
      <c r="N691" s="727">
        <v>3</v>
      </c>
      <c r="O691" s="727">
        <v>753</v>
      </c>
      <c r="P691" s="740">
        <v>3</v>
      </c>
      <c r="Q691" s="728">
        <v>251</v>
      </c>
    </row>
    <row r="692" spans="1:17" ht="14.4" customHeight="1" x14ac:dyDescent="0.3">
      <c r="A692" s="723" t="s">
        <v>5894</v>
      </c>
      <c r="B692" s="724" t="s">
        <v>4870</v>
      </c>
      <c r="C692" s="724" t="s">
        <v>4886</v>
      </c>
      <c r="D692" s="724" t="s">
        <v>4915</v>
      </c>
      <c r="E692" s="724" t="s">
        <v>4916</v>
      </c>
      <c r="F692" s="727"/>
      <c r="G692" s="727"/>
      <c r="H692" s="727"/>
      <c r="I692" s="727"/>
      <c r="J692" s="727">
        <v>1</v>
      </c>
      <c r="K692" s="727">
        <v>126</v>
      </c>
      <c r="L692" s="727">
        <v>1</v>
      </c>
      <c r="M692" s="727">
        <v>126</v>
      </c>
      <c r="N692" s="727">
        <v>2</v>
      </c>
      <c r="O692" s="727">
        <v>252</v>
      </c>
      <c r="P692" s="740">
        <v>2</v>
      </c>
      <c r="Q692" s="728">
        <v>126</v>
      </c>
    </row>
    <row r="693" spans="1:17" ht="14.4" customHeight="1" x14ac:dyDescent="0.3">
      <c r="A693" s="723" t="s">
        <v>5894</v>
      </c>
      <c r="B693" s="724" t="s">
        <v>4870</v>
      </c>
      <c r="C693" s="724" t="s">
        <v>4886</v>
      </c>
      <c r="D693" s="724" t="s">
        <v>4917</v>
      </c>
      <c r="E693" s="724" t="s">
        <v>4918</v>
      </c>
      <c r="F693" s="727"/>
      <c r="G693" s="727"/>
      <c r="H693" s="727"/>
      <c r="I693" s="727"/>
      <c r="J693" s="727">
        <v>1</v>
      </c>
      <c r="K693" s="727">
        <v>717</v>
      </c>
      <c r="L693" s="727">
        <v>1</v>
      </c>
      <c r="M693" s="727">
        <v>717</v>
      </c>
      <c r="N693" s="727"/>
      <c r="O693" s="727"/>
      <c r="P693" s="740"/>
      <c r="Q693" s="728"/>
    </row>
    <row r="694" spans="1:17" ht="14.4" customHeight="1" x14ac:dyDescent="0.3">
      <c r="A694" s="723" t="s">
        <v>5894</v>
      </c>
      <c r="B694" s="724" t="s">
        <v>4870</v>
      </c>
      <c r="C694" s="724" t="s">
        <v>4886</v>
      </c>
      <c r="D694" s="724" t="s">
        <v>4927</v>
      </c>
      <c r="E694" s="724" t="s">
        <v>4928</v>
      </c>
      <c r="F694" s="727">
        <v>1</v>
      </c>
      <c r="G694" s="727">
        <v>0</v>
      </c>
      <c r="H694" s="727"/>
      <c r="I694" s="727">
        <v>0</v>
      </c>
      <c r="J694" s="727"/>
      <c r="K694" s="727"/>
      <c r="L694" s="727"/>
      <c r="M694" s="727"/>
      <c r="N694" s="727"/>
      <c r="O694" s="727"/>
      <c r="P694" s="740"/>
      <c r="Q694" s="728"/>
    </row>
    <row r="695" spans="1:17" ht="14.4" customHeight="1" x14ac:dyDescent="0.3">
      <c r="A695" s="723" t="s">
        <v>5894</v>
      </c>
      <c r="B695" s="724" t="s">
        <v>4870</v>
      </c>
      <c r="C695" s="724" t="s">
        <v>4886</v>
      </c>
      <c r="D695" s="724" t="s">
        <v>4953</v>
      </c>
      <c r="E695" s="724" t="s">
        <v>4954</v>
      </c>
      <c r="F695" s="727"/>
      <c r="G695" s="727"/>
      <c r="H695" s="727"/>
      <c r="I695" s="727"/>
      <c r="J695" s="727">
        <v>1</v>
      </c>
      <c r="K695" s="727">
        <v>122</v>
      </c>
      <c r="L695" s="727">
        <v>1</v>
      </c>
      <c r="M695" s="727">
        <v>122</v>
      </c>
      <c r="N695" s="727"/>
      <c r="O695" s="727"/>
      <c r="P695" s="740"/>
      <c r="Q695" s="728"/>
    </row>
    <row r="696" spans="1:17" ht="14.4" customHeight="1" x14ac:dyDescent="0.3">
      <c r="A696" s="723" t="s">
        <v>5895</v>
      </c>
      <c r="B696" s="724" t="s">
        <v>4870</v>
      </c>
      <c r="C696" s="724" t="s">
        <v>4886</v>
      </c>
      <c r="D696" s="724" t="s">
        <v>4893</v>
      </c>
      <c r="E696" s="724" t="s">
        <v>4894</v>
      </c>
      <c r="F696" s="727">
        <v>1</v>
      </c>
      <c r="G696" s="727">
        <v>35</v>
      </c>
      <c r="H696" s="727">
        <v>0.94594594594594594</v>
      </c>
      <c r="I696" s="727">
        <v>35</v>
      </c>
      <c r="J696" s="727">
        <v>1</v>
      </c>
      <c r="K696" s="727">
        <v>37</v>
      </c>
      <c r="L696" s="727">
        <v>1</v>
      </c>
      <c r="M696" s="727">
        <v>37</v>
      </c>
      <c r="N696" s="727">
        <v>1</v>
      </c>
      <c r="O696" s="727">
        <v>37</v>
      </c>
      <c r="P696" s="740">
        <v>1</v>
      </c>
      <c r="Q696" s="728">
        <v>37</v>
      </c>
    </row>
    <row r="697" spans="1:17" ht="14.4" customHeight="1" x14ac:dyDescent="0.3">
      <c r="A697" s="723" t="s">
        <v>5895</v>
      </c>
      <c r="B697" s="724" t="s">
        <v>4870</v>
      </c>
      <c r="C697" s="724" t="s">
        <v>4886</v>
      </c>
      <c r="D697" s="724" t="s">
        <v>4913</v>
      </c>
      <c r="E697" s="724" t="s">
        <v>4914</v>
      </c>
      <c r="F697" s="727">
        <v>1</v>
      </c>
      <c r="G697" s="727">
        <v>235</v>
      </c>
      <c r="H697" s="727">
        <v>0.23406374501992031</v>
      </c>
      <c r="I697" s="727">
        <v>235</v>
      </c>
      <c r="J697" s="727">
        <v>4</v>
      </c>
      <c r="K697" s="727">
        <v>1004</v>
      </c>
      <c r="L697" s="727">
        <v>1</v>
      </c>
      <c r="M697" s="727">
        <v>251</v>
      </c>
      <c r="N697" s="727"/>
      <c r="O697" s="727"/>
      <c r="P697" s="740"/>
      <c r="Q697" s="728"/>
    </row>
    <row r="698" spans="1:17" ht="14.4" customHeight="1" x14ac:dyDescent="0.3">
      <c r="A698" s="723" t="s">
        <v>5895</v>
      </c>
      <c r="B698" s="724" t="s">
        <v>4870</v>
      </c>
      <c r="C698" s="724" t="s">
        <v>4886</v>
      </c>
      <c r="D698" s="724" t="s">
        <v>4915</v>
      </c>
      <c r="E698" s="724" t="s">
        <v>4916</v>
      </c>
      <c r="F698" s="727">
        <v>6</v>
      </c>
      <c r="G698" s="727">
        <v>708</v>
      </c>
      <c r="H698" s="727">
        <v>1.1238095238095238</v>
      </c>
      <c r="I698" s="727">
        <v>118</v>
      </c>
      <c r="J698" s="727">
        <v>5</v>
      </c>
      <c r="K698" s="727">
        <v>630</v>
      </c>
      <c r="L698" s="727">
        <v>1</v>
      </c>
      <c r="M698" s="727">
        <v>126</v>
      </c>
      <c r="N698" s="727">
        <v>3</v>
      </c>
      <c r="O698" s="727">
        <v>378</v>
      </c>
      <c r="P698" s="740">
        <v>0.6</v>
      </c>
      <c r="Q698" s="728">
        <v>126</v>
      </c>
    </row>
    <row r="699" spans="1:17" ht="14.4" customHeight="1" x14ac:dyDescent="0.3">
      <c r="A699" s="723" t="s">
        <v>5895</v>
      </c>
      <c r="B699" s="724" t="s">
        <v>4870</v>
      </c>
      <c r="C699" s="724" t="s">
        <v>4886</v>
      </c>
      <c r="D699" s="724" t="s">
        <v>4923</v>
      </c>
      <c r="E699" s="724" t="s">
        <v>4924</v>
      </c>
      <c r="F699" s="727"/>
      <c r="G699" s="727"/>
      <c r="H699" s="727"/>
      <c r="I699" s="727"/>
      <c r="J699" s="727"/>
      <c r="K699" s="727"/>
      <c r="L699" s="727"/>
      <c r="M699" s="727"/>
      <c r="N699" s="727">
        <v>1</v>
      </c>
      <c r="O699" s="727">
        <v>679</v>
      </c>
      <c r="P699" s="740"/>
      <c r="Q699" s="728">
        <v>679</v>
      </c>
    </row>
    <row r="700" spans="1:17" ht="14.4" customHeight="1" x14ac:dyDescent="0.3">
      <c r="A700" s="723" t="s">
        <v>5895</v>
      </c>
      <c r="B700" s="724" t="s">
        <v>4870</v>
      </c>
      <c r="C700" s="724" t="s">
        <v>4886</v>
      </c>
      <c r="D700" s="724" t="s">
        <v>4927</v>
      </c>
      <c r="E700" s="724" t="s">
        <v>4928</v>
      </c>
      <c r="F700" s="727">
        <v>1</v>
      </c>
      <c r="G700" s="727">
        <v>0</v>
      </c>
      <c r="H700" s="727"/>
      <c r="I700" s="727">
        <v>0</v>
      </c>
      <c r="J700" s="727"/>
      <c r="K700" s="727"/>
      <c r="L700" s="727"/>
      <c r="M700" s="727"/>
      <c r="N700" s="727"/>
      <c r="O700" s="727"/>
      <c r="P700" s="740"/>
      <c r="Q700" s="728"/>
    </row>
    <row r="701" spans="1:17" ht="14.4" customHeight="1" x14ac:dyDescent="0.3">
      <c r="A701" s="723" t="s">
        <v>5895</v>
      </c>
      <c r="B701" s="724" t="s">
        <v>4870</v>
      </c>
      <c r="C701" s="724" t="s">
        <v>4886</v>
      </c>
      <c r="D701" s="724" t="s">
        <v>4935</v>
      </c>
      <c r="E701" s="724" t="s">
        <v>4936</v>
      </c>
      <c r="F701" s="727">
        <v>1</v>
      </c>
      <c r="G701" s="727">
        <v>82</v>
      </c>
      <c r="H701" s="727"/>
      <c r="I701" s="727">
        <v>82</v>
      </c>
      <c r="J701" s="727"/>
      <c r="K701" s="727"/>
      <c r="L701" s="727"/>
      <c r="M701" s="727"/>
      <c r="N701" s="727">
        <v>1</v>
      </c>
      <c r="O701" s="727">
        <v>86</v>
      </c>
      <c r="P701" s="740"/>
      <c r="Q701" s="728">
        <v>86</v>
      </c>
    </row>
    <row r="702" spans="1:17" ht="14.4" customHeight="1" x14ac:dyDescent="0.3">
      <c r="A702" s="723" t="s">
        <v>5895</v>
      </c>
      <c r="B702" s="724" t="s">
        <v>4870</v>
      </c>
      <c r="C702" s="724" t="s">
        <v>4886</v>
      </c>
      <c r="D702" s="724" t="s">
        <v>4953</v>
      </c>
      <c r="E702" s="724" t="s">
        <v>4954</v>
      </c>
      <c r="F702" s="727"/>
      <c r="G702" s="727"/>
      <c r="H702" s="727"/>
      <c r="I702" s="727"/>
      <c r="J702" s="727"/>
      <c r="K702" s="727"/>
      <c r="L702" s="727"/>
      <c r="M702" s="727"/>
      <c r="N702" s="727">
        <v>1</v>
      </c>
      <c r="O702" s="727">
        <v>116</v>
      </c>
      <c r="P702" s="740"/>
      <c r="Q702" s="728">
        <v>116</v>
      </c>
    </row>
    <row r="703" spans="1:17" ht="14.4" customHeight="1" x14ac:dyDescent="0.3">
      <c r="A703" s="723" t="s">
        <v>5895</v>
      </c>
      <c r="B703" s="724" t="s">
        <v>4870</v>
      </c>
      <c r="C703" s="724" t="s">
        <v>4886</v>
      </c>
      <c r="D703" s="724" t="s">
        <v>4967</v>
      </c>
      <c r="E703" s="724" t="s">
        <v>4968</v>
      </c>
      <c r="F703" s="727">
        <v>1</v>
      </c>
      <c r="G703" s="727">
        <v>116</v>
      </c>
      <c r="H703" s="727"/>
      <c r="I703" s="727">
        <v>116</v>
      </c>
      <c r="J703" s="727"/>
      <c r="K703" s="727"/>
      <c r="L703" s="727"/>
      <c r="M703" s="727"/>
      <c r="N703" s="727"/>
      <c r="O703" s="727"/>
      <c r="P703" s="740"/>
      <c r="Q703" s="728"/>
    </row>
    <row r="704" spans="1:17" ht="14.4" customHeight="1" x14ac:dyDescent="0.3">
      <c r="A704" s="723" t="s">
        <v>5896</v>
      </c>
      <c r="B704" s="724" t="s">
        <v>4870</v>
      </c>
      <c r="C704" s="724" t="s">
        <v>4886</v>
      </c>
      <c r="D704" s="724" t="s">
        <v>4893</v>
      </c>
      <c r="E704" s="724" t="s">
        <v>4894</v>
      </c>
      <c r="F704" s="727">
        <v>1</v>
      </c>
      <c r="G704" s="727">
        <v>35</v>
      </c>
      <c r="H704" s="727">
        <v>8.5995085995085999E-2</v>
      </c>
      <c r="I704" s="727">
        <v>35</v>
      </c>
      <c r="J704" s="727">
        <v>11</v>
      </c>
      <c r="K704" s="727">
        <v>407</v>
      </c>
      <c r="L704" s="727">
        <v>1</v>
      </c>
      <c r="M704" s="727">
        <v>37</v>
      </c>
      <c r="N704" s="727">
        <v>2</v>
      </c>
      <c r="O704" s="727">
        <v>74</v>
      </c>
      <c r="P704" s="740">
        <v>0.18181818181818182</v>
      </c>
      <c r="Q704" s="728">
        <v>37</v>
      </c>
    </row>
    <row r="705" spans="1:17" ht="14.4" customHeight="1" x14ac:dyDescent="0.3">
      <c r="A705" s="723" t="s">
        <v>5896</v>
      </c>
      <c r="B705" s="724" t="s">
        <v>4870</v>
      </c>
      <c r="C705" s="724" t="s">
        <v>4886</v>
      </c>
      <c r="D705" s="724" t="s">
        <v>4903</v>
      </c>
      <c r="E705" s="724" t="s">
        <v>4904</v>
      </c>
      <c r="F705" s="727">
        <v>1</v>
      </c>
      <c r="G705" s="727">
        <v>617</v>
      </c>
      <c r="H705" s="727"/>
      <c r="I705" s="727">
        <v>617</v>
      </c>
      <c r="J705" s="727"/>
      <c r="K705" s="727"/>
      <c r="L705" s="727"/>
      <c r="M705" s="727"/>
      <c r="N705" s="727"/>
      <c r="O705" s="727"/>
      <c r="P705" s="740"/>
      <c r="Q705" s="728"/>
    </row>
    <row r="706" spans="1:17" ht="14.4" customHeight="1" x14ac:dyDescent="0.3">
      <c r="A706" s="723" t="s">
        <v>5896</v>
      </c>
      <c r="B706" s="724" t="s">
        <v>4870</v>
      </c>
      <c r="C706" s="724" t="s">
        <v>4886</v>
      </c>
      <c r="D706" s="724" t="s">
        <v>4907</v>
      </c>
      <c r="E706" s="724" t="s">
        <v>4908</v>
      </c>
      <c r="F706" s="727">
        <v>2</v>
      </c>
      <c r="G706" s="727">
        <v>78</v>
      </c>
      <c r="H706" s="727"/>
      <c r="I706" s="727">
        <v>39</v>
      </c>
      <c r="J706" s="727"/>
      <c r="K706" s="727"/>
      <c r="L706" s="727"/>
      <c r="M706" s="727"/>
      <c r="N706" s="727"/>
      <c r="O706" s="727"/>
      <c r="P706" s="740"/>
      <c r="Q706" s="728"/>
    </row>
    <row r="707" spans="1:17" ht="14.4" customHeight="1" x14ac:dyDescent="0.3">
      <c r="A707" s="723" t="s">
        <v>5896</v>
      </c>
      <c r="B707" s="724" t="s">
        <v>4870</v>
      </c>
      <c r="C707" s="724" t="s">
        <v>4886</v>
      </c>
      <c r="D707" s="724" t="s">
        <v>4911</v>
      </c>
      <c r="E707" s="724" t="s">
        <v>4912</v>
      </c>
      <c r="F707" s="727">
        <v>1</v>
      </c>
      <c r="G707" s="727">
        <v>695</v>
      </c>
      <c r="H707" s="727"/>
      <c r="I707" s="727">
        <v>695</v>
      </c>
      <c r="J707" s="727"/>
      <c r="K707" s="727"/>
      <c r="L707" s="727"/>
      <c r="M707" s="727"/>
      <c r="N707" s="727"/>
      <c r="O707" s="727"/>
      <c r="P707" s="740"/>
      <c r="Q707" s="728"/>
    </row>
    <row r="708" spans="1:17" ht="14.4" customHeight="1" x14ac:dyDescent="0.3">
      <c r="A708" s="723" t="s">
        <v>5896</v>
      </c>
      <c r="B708" s="724" t="s">
        <v>4870</v>
      </c>
      <c r="C708" s="724" t="s">
        <v>4886</v>
      </c>
      <c r="D708" s="724" t="s">
        <v>4913</v>
      </c>
      <c r="E708" s="724" t="s">
        <v>4914</v>
      </c>
      <c r="F708" s="727">
        <v>4</v>
      </c>
      <c r="G708" s="727">
        <v>940</v>
      </c>
      <c r="H708" s="727">
        <v>0.93625498007968122</v>
      </c>
      <c r="I708" s="727">
        <v>235</v>
      </c>
      <c r="J708" s="727">
        <v>4</v>
      </c>
      <c r="K708" s="727">
        <v>1004</v>
      </c>
      <c r="L708" s="727">
        <v>1</v>
      </c>
      <c r="M708" s="727">
        <v>251</v>
      </c>
      <c r="N708" s="727"/>
      <c r="O708" s="727"/>
      <c r="P708" s="740"/>
      <c r="Q708" s="728"/>
    </row>
    <row r="709" spans="1:17" ht="14.4" customHeight="1" x14ac:dyDescent="0.3">
      <c r="A709" s="723" t="s">
        <v>5896</v>
      </c>
      <c r="B709" s="724" t="s">
        <v>4870</v>
      </c>
      <c r="C709" s="724" t="s">
        <v>4886</v>
      </c>
      <c r="D709" s="724" t="s">
        <v>4915</v>
      </c>
      <c r="E709" s="724" t="s">
        <v>4916</v>
      </c>
      <c r="F709" s="727">
        <v>2</v>
      </c>
      <c r="G709" s="727">
        <v>236</v>
      </c>
      <c r="H709" s="727">
        <v>1.873015873015873</v>
      </c>
      <c r="I709" s="727">
        <v>118</v>
      </c>
      <c r="J709" s="727">
        <v>1</v>
      </c>
      <c r="K709" s="727">
        <v>126</v>
      </c>
      <c r="L709" s="727">
        <v>1</v>
      </c>
      <c r="M709" s="727">
        <v>126</v>
      </c>
      <c r="N709" s="727"/>
      <c r="O709" s="727"/>
      <c r="P709" s="740"/>
      <c r="Q709" s="728"/>
    </row>
    <row r="710" spans="1:17" ht="14.4" customHeight="1" x14ac:dyDescent="0.3">
      <c r="A710" s="723" t="s">
        <v>5896</v>
      </c>
      <c r="B710" s="724" t="s">
        <v>4870</v>
      </c>
      <c r="C710" s="724" t="s">
        <v>4886</v>
      </c>
      <c r="D710" s="724" t="s">
        <v>4927</v>
      </c>
      <c r="E710" s="724" t="s">
        <v>4928</v>
      </c>
      <c r="F710" s="727">
        <v>3</v>
      </c>
      <c r="G710" s="727">
        <v>0</v>
      </c>
      <c r="H710" s="727"/>
      <c r="I710" s="727">
        <v>0</v>
      </c>
      <c r="J710" s="727"/>
      <c r="K710" s="727"/>
      <c r="L710" s="727"/>
      <c r="M710" s="727"/>
      <c r="N710" s="727"/>
      <c r="O710" s="727"/>
      <c r="P710" s="740"/>
      <c r="Q710" s="728"/>
    </row>
    <row r="711" spans="1:17" ht="14.4" customHeight="1" x14ac:dyDescent="0.3">
      <c r="A711" s="723" t="s">
        <v>5896</v>
      </c>
      <c r="B711" s="724" t="s">
        <v>4870</v>
      </c>
      <c r="C711" s="724" t="s">
        <v>4886</v>
      </c>
      <c r="D711" s="724" t="s">
        <v>4935</v>
      </c>
      <c r="E711" s="724" t="s">
        <v>4936</v>
      </c>
      <c r="F711" s="727">
        <v>1</v>
      </c>
      <c r="G711" s="727">
        <v>82</v>
      </c>
      <c r="H711" s="727"/>
      <c r="I711" s="727">
        <v>82</v>
      </c>
      <c r="J711" s="727"/>
      <c r="K711" s="727"/>
      <c r="L711" s="727"/>
      <c r="M711" s="727"/>
      <c r="N711" s="727"/>
      <c r="O711" s="727"/>
      <c r="P711" s="740"/>
      <c r="Q711" s="728"/>
    </row>
    <row r="712" spans="1:17" ht="14.4" customHeight="1" x14ac:dyDescent="0.3">
      <c r="A712" s="723" t="s">
        <v>5897</v>
      </c>
      <c r="B712" s="724" t="s">
        <v>4870</v>
      </c>
      <c r="C712" s="724" t="s">
        <v>4886</v>
      </c>
      <c r="D712" s="724" t="s">
        <v>4893</v>
      </c>
      <c r="E712" s="724" t="s">
        <v>4894</v>
      </c>
      <c r="F712" s="727">
        <v>4</v>
      </c>
      <c r="G712" s="727">
        <v>140</v>
      </c>
      <c r="H712" s="727"/>
      <c r="I712" s="727">
        <v>35</v>
      </c>
      <c r="J712" s="727"/>
      <c r="K712" s="727"/>
      <c r="L712" s="727"/>
      <c r="M712" s="727"/>
      <c r="N712" s="727">
        <v>2</v>
      </c>
      <c r="O712" s="727">
        <v>74</v>
      </c>
      <c r="P712" s="740"/>
      <c r="Q712" s="728">
        <v>37</v>
      </c>
    </row>
    <row r="713" spans="1:17" ht="14.4" customHeight="1" x14ac:dyDescent="0.3">
      <c r="A713" s="723" t="s">
        <v>5897</v>
      </c>
      <c r="B713" s="724" t="s">
        <v>4870</v>
      </c>
      <c r="C713" s="724" t="s">
        <v>4886</v>
      </c>
      <c r="D713" s="724" t="s">
        <v>4913</v>
      </c>
      <c r="E713" s="724" t="s">
        <v>4914</v>
      </c>
      <c r="F713" s="727">
        <v>5</v>
      </c>
      <c r="G713" s="727">
        <v>1175</v>
      </c>
      <c r="H713" s="727">
        <v>1.1703187250996017</v>
      </c>
      <c r="I713" s="727">
        <v>235</v>
      </c>
      <c r="J713" s="727">
        <v>4</v>
      </c>
      <c r="K713" s="727">
        <v>1004</v>
      </c>
      <c r="L713" s="727">
        <v>1</v>
      </c>
      <c r="M713" s="727">
        <v>251</v>
      </c>
      <c r="N713" s="727">
        <v>5</v>
      </c>
      <c r="O713" s="727">
        <v>1255</v>
      </c>
      <c r="P713" s="740">
        <v>1.25</v>
      </c>
      <c r="Q713" s="728">
        <v>251</v>
      </c>
    </row>
    <row r="714" spans="1:17" ht="14.4" customHeight="1" x14ac:dyDescent="0.3">
      <c r="A714" s="723" t="s">
        <v>5897</v>
      </c>
      <c r="B714" s="724" t="s">
        <v>4870</v>
      </c>
      <c r="C714" s="724" t="s">
        <v>4886</v>
      </c>
      <c r="D714" s="724" t="s">
        <v>4915</v>
      </c>
      <c r="E714" s="724" t="s">
        <v>4916</v>
      </c>
      <c r="F714" s="727">
        <v>3</v>
      </c>
      <c r="G714" s="727">
        <v>354</v>
      </c>
      <c r="H714" s="727">
        <v>0.20068027210884354</v>
      </c>
      <c r="I714" s="727">
        <v>118</v>
      </c>
      <c r="J714" s="727">
        <v>14</v>
      </c>
      <c r="K714" s="727">
        <v>1764</v>
      </c>
      <c r="L714" s="727">
        <v>1</v>
      </c>
      <c r="M714" s="727">
        <v>126</v>
      </c>
      <c r="N714" s="727">
        <v>9</v>
      </c>
      <c r="O714" s="727">
        <v>1134</v>
      </c>
      <c r="P714" s="740">
        <v>0.6428571428571429</v>
      </c>
      <c r="Q714" s="728">
        <v>126</v>
      </c>
    </row>
    <row r="715" spans="1:17" ht="14.4" customHeight="1" x14ac:dyDescent="0.3">
      <c r="A715" s="723" t="s">
        <v>5897</v>
      </c>
      <c r="B715" s="724" t="s">
        <v>4870</v>
      </c>
      <c r="C715" s="724" t="s">
        <v>4886</v>
      </c>
      <c r="D715" s="724" t="s">
        <v>4925</v>
      </c>
      <c r="E715" s="724" t="s">
        <v>4926</v>
      </c>
      <c r="F715" s="727"/>
      <c r="G715" s="727"/>
      <c r="H715" s="727"/>
      <c r="I715" s="727"/>
      <c r="J715" s="727"/>
      <c r="K715" s="727"/>
      <c r="L715" s="727"/>
      <c r="M715" s="727"/>
      <c r="N715" s="727">
        <v>1</v>
      </c>
      <c r="O715" s="727">
        <v>1028</v>
      </c>
      <c r="P715" s="740"/>
      <c r="Q715" s="728">
        <v>1028</v>
      </c>
    </row>
    <row r="716" spans="1:17" ht="14.4" customHeight="1" x14ac:dyDescent="0.3">
      <c r="A716" s="723" t="s">
        <v>5897</v>
      </c>
      <c r="B716" s="724" t="s">
        <v>4870</v>
      </c>
      <c r="C716" s="724" t="s">
        <v>4886</v>
      </c>
      <c r="D716" s="724" t="s">
        <v>4927</v>
      </c>
      <c r="E716" s="724" t="s">
        <v>4928</v>
      </c>
      <c r="F716" s="727">
        <v>1</v>
      </c>
      <c r="G716" s="727">
        <v>0</v>
      </c>
      <c r="H716" s="727">
        <v>0</v>
      </c>
      <c r="I716" s="727">
        <v>0</v>
      </c>
      <c r="J716" s="727">
        <v>1</v>
      </c>
      <c r="K716" s="727">
        <v>33.33</v>
      </c>
      <c r="L716" s="727">
        <v>1</v>
      </c>
      <c r="M716" s="727">
        <v>33.33</v>
      </c>
      <c r="N716" s="727"/>
      <c r="O716" s="727"/>
      <c r="P716" s="740"/>
      <c r="Q716" s="728"/>
    </row>
    <row r="717" spans="1:17" ht="14.4" customHeight="1" x14ac:dyDescent="0.3">
      <c r="A717" s="723" t="s">
        <v>5897</v>
      </c>
      <c r="B717" s="724" t="s">
        <v>4870</v>
      </c>
      <c r="C717" s="724" t="s">
        <v>4886</v>
      </c>
      <c r="D717" s="724" t="s">
        <v>4935</v>
      </c>
      <c r="E717" s="724" t="s">
        <v>4936</v>
      </c>
      <c r="F717" s="727">
        <v>3</v>
      </c>
      <c r="G717" s="727">
        <v>246</v>
      </c>
      <c r="H717" s="727">
        <v>0.95348837209302328</v>
      </c>
      <c r="I717" s="727">
        <v>82</v>
      </c>
      <c r="J717" s="727">
        <v>3</v>
      </c>
      <c r="K717" s="727">
        <v>258</v>
      </c>
      <c r="L717" s="727">
        <v>1</v>
      </c>
      <c r="M717" s="727">
        <v>86</v>
      </c>
      <c r="N717" s="727">
        <v>2</v>
      </c>
      <c r="O717" s="727">
        <v>172</v>
      </c>
      <c r="P717" s="740">
        <v>0.66666666666666663</v>
      </c>
      <c r="Q717" s="728">
        <v>86</v>
      </c>
    </row>
    <row r="718" spans="1:17" ht="14.4" customHeight="1" x14ac:dyDescent="0.3">
      <c r="A718" s="723" t="s">
        <v>5897</v>
      </c>
      <c r="B718" s="724" t="s">
        <v>4870</v>
      </c>
      <c r="C718" s="724" t="s">
        <v>4886</v>
      </c>
      <c r="D718" s="724" t="s">
        <v>4947</v>
      </c>
      <c r="E718" s="724" t="s">
        <v>4948</v>
      </c>
      <c r="F718" s="727">
        <v>3</v>
      </c>
      <c r="G718" s="727">
        <v>3150</v>
      </c>
      <c r="H718" s="727">
        <v>1.4816556914393226</v>
      </c>
      <c r="I718" s="727">
        <v>1050</v>
      </c>
      <c r="J718" s="727">
        <v>2</v>
      </c>
      <c r="K718" s="727">
        <v>2126</v>
      </c>
      <c r="L718" s="727">
        <v>1</v>
      </c>
      <c r="M718" s="727">
        <v>1063</v>
      </c>
      <c r="N718" s="727"/>
      <c r="O718" s="727"/>
      <c r="P718" s="740"/>
      <c r="Q718" s="728"/>
    </row>
    <row r="719" spans="1:17" ht="14.4" customHeight="1" x14ac:dyDescent="0.3">
      <c r="A719" s="723" t="s">
        <v>5897</v>
      </c>
      <c r="B719" s="724" t="s">
        <v>4870</v>
      </c>
      <c r="C719" s="724" t="s">
        <v>4886</v>
      </c>
      <c r="D719" s="724" t="s">
        <v>4957</v>
      </c>
      <c r="E719" s="724" t="s">
        <v>4958</v>
      </c>
      <c r="F719" s="727"/>
      <c r="G719" s="727"/>
      <c r="H719" s="727"/>
      <c r="I719" s="727"/>
      <c r="J719" s="727">
        <v>1</v>
      </c>
      <c r="K719" s="727">
        <v>183</v>
      </c>
      <c r="L719" s="727">
        <v>1</v>
      </c>
      <c r="M719" s="727">
        <v>183</v>
      </c>
      <c r="N719" s="727">
        <v>3</v>
      </c>
      <c r="O719" s="727">
        <v>549</v>
      </c>
      <c r="P719" s="740">
        <v>3</v>
      </c>
      <c r="Q719" s="728">
        <v>183</v>
      </c>
    </row>
    <row r="720" spans="1:17" ht="14.4" customHeight="1" x14ac:dyDescent="0.3">
      <c r="A720" s="723" t="s">
        <v>5898</v>
      </c>
      <c r="B720" s="724" t="s">
        <v>4870</v>
      </c>
      <c r="C720" s="724" t="s">
        <v>4886</v>
      </c>
      <c r="D720" s="724" t="s">
        <v>4905</v>
      </c>
      <c r="E720" s="724" t="s">
        <v>4906</v>
      </c>
      <c r="F720" s="727"/>
      <c r="G720" s="727"/>
      <c r="H720" s="727"/>
      <c r="I720" s="727"/>
      <c r="J720" s="727"/>
      <c r="K720" s="727"/>
      <c r="L720" s="727"/>
      <c r="M720" s="727"/>
      <c r="N720" s="727">
        <v>1</v>
      </c>
      <c r="O720" s="727">
        <v>392</v>
      </c>
      <c r="P720" s="740"/>
      <c r="Q720" s="728">
        <v>392</v>
      </c>
    </row>
    <row r="721" spans="1:17" ht="14.4" customHeight="1" x14ac:dyDescent="0.3">
      <c r="A721" s="723" t="s">
        <v>5898</v>
      </c>
      <c r="B721" s="724" t="s">
        <v>4870</v>
      </c>
      <c r="C721" s="724" t="s">
        <v>4886</v>
      </c>
      <c r="D721" s="724" t="s">
        <v>4907</v>
      </c>
      <c r="E721" s="724" t="s">
        <v>4908</v>
      </c>
      <c r="F721" s="727"/>
      <c r="G721" s="727"/>
      <c r="H721" s="727"/>
      <c r="I721" s="727"/>
      <c r="J721" s="727"/>
      <c r="K721" s="727"/>
      <c r="L721" s="727"/>
      <c r="M721" s="727"/>
      <c r="N721" s="727">
        <v>3</v>
      </c>
      <c r="O721" s="727">
        <v>117</v>
      </c>
      <c r="P721" s="740"/>
      <c r="Q721" s="728">
        <v>39</v>
      </c>
    </row>
    <row r="722" spans="1:17" ht="14.4" customHeight="1" x14ac:dyDescent="0.3">
      <c r="A722" s="723" t="s">
        <v>5898</v>
      </c>
      <c r="B722" s="724" t="s">
        <v>4870</v>
      </c>
      <c r="C722" s="724" t="s">
        <v>4886</v>
      </c>
      <c r="D722" s="724" t="s">
        <v>4909</v>
      </c>
      <c r="E722" s="724" t="s">
        <v>4910</v>
      </c>
      <c r="F722" s="727"/>
      <c r="G722" s="727"/>
      <c r="H722" s="727"/>
      <c r="I722" s="727"/>
      <c r="J722" s="727"/>
      <c r="K722" s="727"/>
      <c r="L722" s="727"/>
      <c r="M722" s="727"/>
      <c r="N722" s="727">
        <v>1</v>
      </c>
      <c r="O722" s="727">
        <v>4442</v>
      </c>
      <c r="P722" s="740"/>
      <c r="Q722" s="728">
        <v>4442</v>
      </c>
    </row>
    <row r="723" spans="1:17" ht="14.4" customHeight="1" x14ac:dyDescent="0.3">
      <c r="A723" s="723" t="s">
        <v>5898</v>
      </c>
      <c r="B723" s="724" t="s">
        <v>4870</v>
      </c>
      <c r="C723" s="724" t="s">
        <v>4886</v>
      </c>
      <c r="D723" s="724" t="s">
        <v>4913</v>
      </c>
      <c r="E723" s="724" t="s">
        <v>4914</v>
      </c>
      <c r="F723" s="727">
        <v>1</v>
      </c>
      <c r="G723" s="727">
        <v>235</v>
      </c>
      <c r="H723" s="727">
        <v>0.93625498007968122</v>
      </c>
      <c r="I723" s="727">
        <v>235</v>
      </c>
      <c r="J723" s="727">
        <v>1</v>
      </c>
      <c r="K723" s="727">
        <v>251</v>
      </c>
      <c r="L723" s="727">
        <v>1</v>
      </c>
      <c r="M723" s="727">
        <v>251</v>
      </c>
      <c r="N723" s="727">
        <v>3</v>
      </c>
      <c r="O723" s="727">
        <v>753</v>
      </c>
      <c r="P723" s="740">
        <v>3</v>
      </c>
      <c r="Q723" s="728">
        <v>251</v>
      </c>
    </row>
    <row r="724" spans="1:17" ht="14.4" customHeight="1" x14ac:dyDescent="0.3">
      <c r="A724" s="723" t="s">
        <v>5898</v>
      </c>
      <c r="B724" s="724" t="s">
        <v>4870</v>
      </c>
      <c r="C724" s="724" t="s">
        <v>4886</v>
      </c>
      <c r="D724" s="724" t="s">
        <v>4915</v>
      </c>
      <c r="E724" s="724" t="s">
        <v>4916</v>
      </c>
      <c r="F724" s="727">
        <v>1</v>
      </c>
      <c r="G724" s="727">
        <v>118</v>
      </c>
      <c r="H724" s="727"/>
      <c r="I724" s="727">
        <v>118</v>
      </c>
      <c r="J724" s="727"/>
      <c r="K724" s="727"/>
      <c r="L724" s="727"/>
      <c r="M724" s="727"/>
      <c r="N724" s="727">
        <v>1</v>
      </c>
      <c r="O724" s="727">
        <v>126</v>
      </c>
      <c r="P724" s="740"/>
      <c r="Q724" s="728">
        <v>126</v>
      </c>
    </row>
    <row r="725" spans="1:17" ht="14.4" customHeight="1" x14ac:dyDescent="0.3">
      <c r="A725" s="723" t="s">
        <v>5898</v>
      </c>
      <c r="B725" s="724" t="s">
        <v>4870</v>
      </c>
      <c r="C725" s="724" t="s">
        <v>4886</v>
      </c>
      <c r="D725" s="724" t="s">
        <v>4927</v>
      </c>
      <c r="E725" s="724" t="s">
        <v>4928</v>
      </c>
      <c r="F725" s="727">
        <v>1</v>
      </c>
      <c r="G725" s="727">
        <v>0</v>
      </c>
      <c r="H725" s="727"/>
      <c r="I725" s="727">
        <v>0</v>
      </c>
      <c r="J725" s="727"/>
      <c r="K725" s="727"/>
      <c r="L725" s="727"/>
      <c r="M725" s="727"/>
      <c r="N725" s="727"/>
      <c r="O725" s="727"/>
      <c r="P725" s="740"/>
      <c r="Q725" s="728"/>
    </row>
    <row r="726" spans="1:17" ht="14.4" customHeight="1" x14ac:dyDescent="0.3">
      <c r="A726" s="723" t="s">
        <v>5898</v>
      </c>
      <c r="B726" s="724" t="s">
        <v>4870</v>
      </c>
      <c r="C726" s="724" t="s">
        <v>4886</v>
      </c>
      <c r="D726" s="724" t="s">
        <v>4929</v>
      </c>
      <c r="E726" s="724" t="s">
        <v>4930</v>
      </c>
      <c r="F726" s="727"/>
      <c r="G726" s="727"/>
      <c r="H726" s="727"/>
      <c r="I726" s="727"/>
      <c r="J726" s="727"/>
      <c r="K726" s="727"/>
      <c r="L726" s="727"/>
      <c r="M726" s="727"/>
      <c r="N726" s="727">
        <v>1</v>
      </c>
      <c r="O726" s="727">
        <v>980</v>
      </c>
      <c r="P726" s="740"/>
      <c r="Q726" s="728">
        <v>980</v>
      </c>
    </row>
    <row r="727" spans="1:17" ht="14.4" customHeight="1" x14ac:dyDescent="0.3">
      <c r="A727" s="723" t="s">
        <v>5898</v>
      </c>
      <c r="B727" s="724" t="s">
        <v>4870</v>
      </c>
      <c r="C727" s="724" t="s">
        <v>4886</v>
      </c>
      <c r="D727" s="724" t="s">
        <v>4931</v>
      </c>
      <c r="E727" s="724" t="s">
        <v>4932</v>
      </c>
      <c r="F727" s="727"/>
      <c r="G727" s="727"/>
      <c r="H727" s="727"/>
      <c r="I727" s="727"/>
      <c r="J727" s="727"/>
      <c r="K727" s="727"/>
      <c r="L727" s="727"/>
      <c r="M727" s="727"/>
      <c r="N727" s="727">
        <v>1</v>
      </c>
      <c r="O727" s="727">
        <v>172</v>
      </c>
      <c r="P727" s="740"/>
      <c r="Q727" s="728">
        <v>172</v>
      </c>
    </row>
    <row r="728" spans="1:17" ht="14.4" customHeight="1" x14ac:dyDescent="0.3">
      <c r="A728" s="723" t="s">
        <v>5898</v>
      </c>
      <c r="B728" s="724" t="s">
        <v>4870</v>
      </c>
      <c r="C728" s="724" t="s">
        <v>4886</v>
      </c>
      <c r="D728" s="724" t="s">
        <v>4953</v>
      </c>
      <c r="E728" s="724" t="s">
        <v>4954</v>
      </c>
      <c r="F728" s="727"/>
      <c r="G728" s="727"/>
      <c r="H728" s="727"/>
      <c r="I728" s="727"/>
      <c r="J728" s="727"/>
      <c r="K728" s="727"/>
      <c r="L728" s="727"/>
      <c r="M728" s="727"/>
      <c r="N728" s="727">
        <v>1</v>
      </c>
      <c r="O728" s="727">
        <v>116</v>
      </c>
      <c r="P728" s="740"/>
      <c r="Q728" s="728">
        <v>116</v>
      </c>
    </row>
    <row r="729" spans="1:17" ht="14.4" customHeight="1" x14ac:dyDescent="0.3">
      <c r="A729" s="723" t="s">
        <v>5899</v>
      </c>
      <c r="B729" s="724" t="s">
        <v>4870</v>
      </c>
      <c r="C729" s="724" t="s">
        <v>4883</v>
      </c>
      <c r="D729" s="724" t="s">
        <v>4979</v>
      </c>
      <c r="E729" s="724" t="s">
        <v>4980</v>
      </c>
      <c r="F729" s="727"/>
      <c r="G729" s="727"/>
      <c r="H729" s="727"/>
      <c r="I729" s="727"/>
      <c r="J729" s="727">
        <v>3</v>
      </c>
      <c r="K729" s="727">
        <v>11142.66</v>
      </c>
      <c r="L729" s="727">
        <v>1</v>
      </c>
      <c r="M729" s="727">
        <v>3714.22</v>
      </c>
      <c r="N729" s="727"/>
      <c r="O729" s="727"/>
      <c r="P729" s="740"/>
      <c r="Q729" s="728"/>
    </row>
    <row r="730" spans="1:17" ht="14.4" customHeight="1" x14ac:dyDescent="0.3">
      <c r="A730" s="723" t="s">
        <v>5899</v>
      </c>
      <c r="B730" s="724" t="s">
        <v>4870</v>
      </c>
      <c r="C730" s="724" t="s">
        <v>4886</v>
      </c>
      <c r="D730" s="724" t="s">
        <v>4897</v>
      </c>
      <c r="E730" s="724" t="s">
        <v>4898</v>
      </c>
      <c r="F730" s="727"/>
      <c r="G730" s="727"/>
      <c r="H730" s="727"/>
      <c r="I730" s="727"/>
      <c r="J730" s="727">
        <v>1</v>
      </c>
      <c r="K730" s="727">
        <v>5</v>
      </c>
      <c r="L730" s="727">
        <v>1</v>
      </c>
      <c r="M730" s="727">
        <v>5</v>
      </c>
      <c r="N730" s="727">
        <v>1</v>
      </c>
      <c r="O730" s="727">
        <v>5</v>
      </c>
      <c r="P730" s="740">
        <v>1</v>
      </c>
      <c r="Q730" s="728">
        <v>5</v>
      </c>
    </row>
    <row r="731" spans="1:17" ht="14.4" customHeight="1" x14ac:dyDescent="0.3">
      <c r="A731" s="723" t="s">
        <v>5899</v>
      </c>
      <c r="B731" s="724" t="s">
        <v>4870</v>
      </c>
      <c r="C731" s="724" t="s">
        <v>4886</v>
      </c>
      <c r="D731" s="724" t="s">
        <v>4901</v>
      </c>
      <c r="E731" s="724" t="s">
        <v>4902</v>
      </c>
      <c r="F731" s="727"/>
      <c r="G731" s="727"/>
      <c r="H731" s="727"/>
      <c r="I731" s="727"/>
      <c r="J731" s="727">
        <v>5</v>
      </c>
      <c r="K731" s="727">
        <v>440</v>
      </c>
      <c r="L731" s="727">
        <v>1</v>
      </c>
      <c r="M731" s="727">
        <v>88</v>
      </c>
      <c r="N731" s="727">
        <v>1</v>
      </c>
      <c r="O731" s="727">
        <v>88</v>
      </c>
      <c r="P731" s="740">
        <v>0.2</v>
      </c>
      <c r="Q731" s="728">
        <v>88</v>
      </c>
    </row>
    <row r="732" spans="1:17" ht="14.4" customHeight="1" x14ac:dyDescent="0.3">
      <c r="A732" s="723" t="s">
        <v>5899</v>
      </c>
      <c r="B732" s="724" t="s">
        <v>4870</v>
      </c>
      <c r="C732" s="724" t="s">
        <v>4886</v>
      </c>
      <c r="D732" s="724" t="s">
        <v>4903</v>
      </c>
      <c r="E732" s="724" t="s">
        <v>4904</v>
      </c>
      <c r="F732" s="727"/>
      <c r="G732" s="727"/>
      <c r="H732" s="727"/>
      <c r="I732" s="727"/>
      <c r="J732" s="727">
        <v>6</v>
      </c>
      <c r="K732" s="727">
        <v>3780</v>
      </c>
      <c r="L732" s="727">
        <v>1</v>
      </c>
      <c r="M732" s="727">
        <v>630</v>
      </c>
      <c r="N732" s="727">
        <v>3</v>
      </c>
      <c r="O732" s="727">
        <v>1890</v>
      </c>
      <c r="P732" s="740">
        <v>0.5</v>
      </c>
      <c r="Q732" s="728">
        <v>630</v>
      </c>
    </row>
    <row r="733" spans="1:17" ht="14.4" customHeight="1" x14ac:dyDescent="0.3">
      <c r="A733" s="723" t="s">
        <v>5899</v>
      </c>
      <c r="B733" s="724" t="s">
        <v>4870</v>
      </c>
      <c r="C733" s="724" t="s">
        <v>4886</v>
      </c>
      <c r="D733" s="724" t="s">
        <v>4905</v>
      </c>
      <c r="E733" s="724" t="s">
        <v>4906</v>
      </c>
      <c r="F733" s="727"/>
      <c r="G733" s="727"/>
      <c r="H733" s="727"/>
      <c r="I733" s="727"/>
      <c r="J733" s="727">
        <v>5</v>
      </c>
      <c r="K733" s="727">
        <v>1960</v>
      </c>
      <c r="L733" s="727">
        <v>1</v>
      </c>
      <c r="M733" s="727">
        <v>392</v>
      </c>
      <c r="N733" s="727">
        <v>1</v>
      </c>
      <c r="O733" s="727">
        <v>392</v>
      </c>
      <c r="P733" s="740">
        <v>0.2</v>
      </c>
      <c r="Q733" s="728">
        <v>392</v>
      </c>
    </row>
    <row r="734" spans="1:17" ht="14.4" customHeight="1" x14ac:dyDescent="0.3">
      <c r="A734" s="723" t="s">
        <v>5899</v>
      </c>
      <c r="B734" s="724" t="s">
        <v>4870</v>
      </c>
      <c r="C734" s="724" t="s">
        <v>4886</v>
      </c>
      <c r="D734" s="724" t="s">
        <v>4907</v>
      </c>
      <c r="E734" s="724" t="s">
        <v>4908</v>
      </c>
      <c r="F734" s="727">
        <v>5</v>
      </c>
      <c r="G734" s="727">
        <v>195</v>
      </c>
      <c r="H734" s="727">
        <v>1</v>
      </c>
      <c r="I734" s="727">
        <v>39</v>
      </c>
      <c r="J734" s="727">
        <v>5</v>
      </c>
      <c r="K734" s="727">
        <v>195</v>
      </c>
      <c r="L734" s="727">
        <v>1</v>
      </c>
      <c r="M734" s="727">
        <v>39</v>
      </c>
      <c r="N734" s="727">
        <v>3</v>
      </c>
      <c r="O734" s="727">
        <v>117</v>
      </c>
      <c r="P734" s="740">
        <v>0.6</v>
      </c>
      <c r="Q734" s="728">
        <v>39</v>
      </c>
    </row>
    <row r="735" spans="1:17" ht="14.4" customHeight="1" x14ac:dyDescent="0.3">
      <c r="A735" s="723" t="s">
        <v>5899</v>
      </c>
      <c r="B735" s="724" t="s">
        <v>4870</v>
      </c>
      <c r="C735" s="724" t="s">
        <v>4886</v>
      </c>
      <c r="D735" s="724" t="s">
        <v>4985</v>
      </c>
      <c r="E735" s="724" t="s">
        <v>4986</v>
      </c>
      <c r="F735" s="727"/>
      <c r="G735" s="727"/>
      <c r="H735" s="727"/>
      <c r="I735" s="727"/>
      <c r="J735" s="727">
        <v>1</v>
      </c>
      <c r="K735" s="727">
        <v>1701</v>
      </c>
      <c r="L735" s="727">
        <v>1</v>
      </c>
      <c r="M735" s="727">
        <v>1701</v>
      </c>
      <c r="N735" s="727"/>
      <c r="O735" s="727"/>
      <c r="P735" s="740"/>
      <c r="Q735" s="728"/>
    </row>
    <row r="736" spans="1:17" ht="14.4" customHeight="1" x14ac:dyDescent="0.3">
      <c r="A736" s="723" t="s">
        <v>5899</v>
      </c>
      <c r="B736" s="724" t="s">
        <v>4870</v>
      </c>
      <c r="C736" s="724" t="s">
        <v>4886</v>
      </c>
      <c r="D736" s="724" t="s">
        <v>4911</v>
      </c>
      <c r="E736" s="724" t="s">
        <v>4912</v>
      </c>
      <c r="F736" s="727"/>
      <c r="G736" s="727"/>
      <c r="H736" s="727"/>
      <c r="I736" s="727"/>
      <c r="J736" s="727">
        <v>5</v>
      </c>
      <c r="K736" s="727">
        <v>3595</v>
      </c>
      <c r="L736" s="727">
        <v>1</v>
      </c>
      <c r="M736" s="727">
        <v>719</v>
      </c>
      <c r="N736" s="727"/>
      <c r="O736" s="727"/>
      <c r="P736" s="740"/>
      <c r="Q736" s="728"/>
    </row>
    <row r="737" spans="1:17" ht="14.4" customHeight="1" x14ac:dyDescent="0.3">
      <c r="A737" s="723" t="s">
        <v>5899</v>
      </c>
      <c r="B737" s="724" t="s">
        <v>4870</v>
      </c>
      <c r="C737" s="724" t="s">
        <v>4886</v>
      </c>
      <c r="D737" s="724" t="s">
        <v>4913</v>
      </c>
      <c r="E737" s="724" t="s">
        <v>4914</v>
      </c>
      <c r="F737" s="727">
        <v>412</v>
      </c>
      <c r="G737" s="727">
        <v>96820</v>
      </c>
      <c r="H737" s="727">
        <v>1.2245620691835832</v>
      </c>
      <c r="I737" s="727">
        <v>235</v>
      </c>
      <c r="J737" s="727">
        <v>315</v>
      </c>
      <c r="K737" s="727">
        <v>79065</v>
      </c>
      <c r="L737" s="727">
        <v>1</v>
      </c>
      <c r="M737" s="727">
        <v>251</v>
      </c>
      <c r="N737" s="727">
        <v>432</v>
      </c>
      <c r="O737" s="727">
        <v>108432</v>
      </c>
      <c r="P737" s="740">
        <v>1.3714285714285714</v>
      </c>
      <c r="Q737" s="728">
        <v>251</v>
      </c>
    </row>
    <row r="738" spans="1:17" ht="14.4" customHeight="1" x14ac:dyDescent="0.3">
      <c r="A738" s="723" t="s">
        <v>5899</v>
      </c>
      <c r="B738" s="724" t="s">
        <v>4870</v>
      </c>
      <c r="C738" s="724" t="s">
        <v>4886</v>
      </c>
      <c r="D738" s="724" t="s">
        <v>4915</v>
      </c>
      <c r="E738" s="724" t="s">
        <v>4916</v>
      </c>
      <c r="F738" s="727"/>
      <c r="G738" s="727"/>
      <c r="H738" s="727"/>
      <c r="I738" s="727"/>
      <c r="J738" s="727">
        <v>3</v>
      </c>
      <c r="K738" s="727">
        <v>378</v>
      </c>
      <c r="L738" s="727">
        <v>1</v>
      </c>
      <c r="M738" s="727">
        <v>126</v>
      </c>
      <c r="N738" s="727"/>
      <c r="O738" s="727"/>
      <c r="P738" s="740"/>
      <c r="Q738" s="728"/>
    </row>
    <row r="739" spans="1:17" ht="14.4" customHeight="1" x14ac:dyDescent="0.3">
      <c r="A739" s="723" t="s">
        <v>5899</v>
      </c>
      <c r="B739" s="724" t="s">
        <v>4870</v>
      </c>
      <c r="C739" s="724" t="s">
        <v>4886</v>
      </c>
      <c r="D739" s="724" t="s">
        <v>4927</v>
      </c>
      <c r="E739" s="724" t="s">
        <v>4928</v>
      </c>
      <c r="F739" s="727">
        <v>160</v>
      </c>
      <c r="G739" s="727">
        <v>0</v>
      </c>
      <c r="H739" s="727"/>
      <c r="I739" s="727">
        <v>0</v>
      </c>
      <c r="J739" s="727"/>
      <c r="K739" s="727"/>
      <c r="L739" s="727"/>
      <c r="M739" s="727"/>
      <c r="N739" s="727"/>
      <c r="O739" s="727"/>
      <c r="P739" s="740"/>
      <c r="Q739" s="728"/>
    </row>
    <row r="740" spans="1:17" ht="14.4" customHeight="1" x14ac:dyDescent="0.3">
      <c r="A740" s="723" t="s">
        <v>5899</v>
      </c>
      <c r="B740" s="724" t="s">
        <v>4870</v>
      </c>
      <c r="C740" s="724" t="s">
        <v>4886</v>
      </c>
      <c r="D740" s="724" t="s">
        <v>4929</v>
      </c>
      <c r="E740" s="724" t="s">
        <v>4930</v>
      </c>
      <c r="F740" s="727">
        <v>2</v>
      </c>
      <c r="G740" s="727">
        <v>1912</v>
      </c>
      <c r="H740" s="727"/>
      <c r="I740" s="727">
        <v>956</v>
      </c>
      <c r="J740" s="727"/>
      <c r="K740" s="727"/>
      <c r="L740" s="727"/>
      <c r="M740" s="727"/>
      <c r="N740" s="727"/>
      <c r="O740" s="727"/>
      <c r="P740" s="740"/>
      <c r="Q740" s="728"/>
    </row>
    <row r="741" spans="1:17" ht="14.4" customHeight="1" x14ac:dyDescent="0.3">
      <c r="A741" s="723" t="s">
        <v>5899</v>
      </c>
      <c r="B741" s="724" t="s">
        <v>4870</v>
      </c>
      <c r="C741" s="724" t="s">
        <v>4886</v>
      </c>
      <c r="D741" s="724" t="s">
        <v>4931</v>
      </c>
      <c r="E741" s="724" t="s">
        <v>4932</v>
      </c>
      <c r="F741" s="727">
        <v>2</v>
      </c>
      <c r="G741" s="727">
        <v>338</v>
      </c>
      <c r="H741" s="727"/>
      <c r="I741" s="727">
        <v>169</v>
      </c>
      <c r="J741" s="727"/>
      <c r="K741" s="727"/>
      <c r="L741" s="727"/>
      <c r="M741" s="727"/>
      <c r="N741" s="727"/>
      <c r="O741" s="727"/>
      <c r="P741" s="740"/>
      <c r="Q741" s="728"/>
    </row>
    <row r="742" spans="1:17" ht="14.4" customHeight="1" x14ac:dyDescent="0.3">
      <c r="A742" s="723" t="s">
        <v>5899</v>
      </c>
      <c r="B742" s="724" t="s">
        <v>4870</v>
      </c>
      <c r="C742" s="724" t="s">
        <v>4886</v>
      </c>
      <c r="D742" s="724" t="s">
        <v>4935</v>
      </c>
      <c r="E742" s="724" t="s">
        <v>4936</v>
      </c>
      <c r="F742" s="727"/>
      <c r="G742" s="727"/>
      <c r="H742" s="727"/>
      <c r="I742" s="727"/>
      <c r="J742" s="727">
        <v>2</v>
      </c>
      <c r="K742" s="727">
        <v>172</v>
      </c>
      <c r="L742" s="727">
        <v>1</v>
      </c>
      <c r="M742" s="727">
        <v>86</v>
      </c>
      <c r="N742" s="727">
        <v>1</v>
      </c>
      <c r="O742" s="727">
        <v>86</v>
      </c>
      <c r="P742" s="740">
        <v>0.5</v>
      </c>
      <c r="Q742" s="728">
        <v>86</v>
      </c>
    </row>
    <row r="743" spans="1:17" ht="14.4" customHeight="1" thickBot="1" x14ac:dyDescent="0.35">
      <c r="A743" s="729" t="s">
        <v>5899</v>
      </c>
      <c r="B743" s="730" t="s">
        <v>4870</v>
      </c>
      <c r="C743" s="730" t="s">
        <v>4886</v>
      </c>
      <c r="D743" s="730" t="s">
        <v>4943</v>
      </c>
      <c r="E743" s="730" t="s">
        <v>4944</v>
      </c>
      <c r="F743" s="733">
        <v>1</v>
      </c>
      <c r="G743" s="733">
        <v>740</v>
      </c>
      <c r="H743" s="733"/>
      <c r="I743" s="733">
        <v>740</v>
      </c>
      <c r="J743" s="733"/>
      <c r="K743" s="733"/>
      <c r="L743" s="733"/>
      <c r="M743" s="733"/>
      <c r="N743" s="733"/>
      <c r="O743" s="733"/>
      <c r="P743" s="741"/>
      <c r="Q743" s="7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4" t="s">
        <v>135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4" t="s">
        <v>70</v>
      </c>
      <c r="B3" s="601" t="s">
        <v>71</v>
      </c>
      <c r="C3" s="602"/>
      <c r="D3" s="602"/>
      <c r="E3" s="603"/>
      <c r="F3" s="604"/>
      <c r="G3" s="601" t="s">
        <v>253</v>
      </c>
      <c r="H3" s="602"/>
      <c r="I3" s="602"/>
      <c r="J3" s="603"/>
      <c r="K3" s="604"/>
      <c r="L3" s="121"/>
      <c r="M3" s="122"/>
      <c r="N3" s="121"/>
      <c r="O3" s="123"/>
    </row>
    <row r="4" spans="1:17" ht="14.4" customHeight="1" thickBot="1" x14ac:dyDescent="0.35">
      <c r="A4" s="62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683.44</v>
      </c>
      <c r="C5" s="114">
        <v>602.85199999999998</v>
      </c>
      <c r="D5" s="114">
        <v>700.04700000000003</v>
      </c>
      <c r="E5" s="466">
        <f>IF(OR(D5=0,B5=0),"",D5/B5)</f>
        <v>1.0242991337937493</v>
      </c>
      <c r="F5" s="129">
        <f>IF(OR(D5=0,C5=0),"",D5/C5)</f>
        <v>1.1612253090310725</v>
      </c>
      <c r="G5" s="130">
        <v>333</v>
      </c>
      <c r="H5" s="114">
        <v>313</v>
      </c>
      <c r="I5" s="114">
        <v>320</v>
      </c>
      <c r="J5" s="466">
        <f>IF(OR(I5=0,G5=0),"",I5/G5)</f>
        <v>0.96096096096096095</v>
      </c>
      <c r="K5" s="131">
        <f>IF(OR(I5=0,H5=0),"",I5/H5)</f>
        <v>1.0223642172523961</v>
      </c>
      <c r="L5" s="121"/>
      <c r="M5" s="121"/>
      <c r="N5" s="7">
        <f>D5-C5</f>
        <v>97.19500000000005</v>
      </c>
      <c r="O5" s="8">
        <f>I5-H5</f>
        <v>7</v>
      </c>
      <c r="P5" s="7">
        <f>D5-B5</f>
        <v>16.606999999999971</v>
      </c>
      <c r="Q5" s="8">
        <f>I5-G5</f>
        <v>-13</v>
      </c>
    </row>
    <row r="6" spans="1:17" ht="14.4" hidden="1" customHeight="1" outlineLevel="1" x14ac:dyDescent="0.3">
      <c r="A6" s="484" t="s">
        <v>169</v>
      </c>
      <c r="B6" s="120">
        <v>116.13200000000001</v>
      </c>
      <c r="C6" s="113">
        <v>130.01499999999999</v>
      </c>
      <c r="D6" s="113">
        <v>167.85599999999999</v>
      </c>
      <c r="E6" s="466">
        <f t="shared" ref="E6:E12" si="0">IF(OR(D6=0,B6=0),"",D6/B6)</f>
        <v>1.4453897289291495</v>
      </c>
      <c r="F6" s="129">
        <f t="shared" ref="F6:F12" si="1">IF(OR(D6=0,C6=0),"",D6/C6)</f>
        <v>1.2910510325731648</v>
      </c>
      <c r="G6" s="133">
        <v>70</v>
      </c>
      <c r="H6" s="113">
        <v>79</v>
      </c>
      <c r="I6" s="113">
        <v>94</v>
      </c>
      <c r="J6" s="467">
        <f t="shared" ref="J6:J12" si="2">IF(OR(I6=0,G6=0),"",I6/G6)</f>
        <v>1.3428571428571427</v>
      </c>
      <c r="K6" s="134">
        <f t="shared" ref="K6:K12" si="3">IF(OR(I6=0,H6=0),"",I6/H6)</f>
        <v>1.1898734177215189</v>
      </c>
      <c r="L6" s="121"/>
      <c r="M6" s="121"/>
      <c r="N6" s="5">
        <f t="shared" ref="N6:N13" si="4">D6-C6</f>
        <v>37.841000000000008</v>
      </c>
      <c r="O6" s="6">
        <f t="shared" ref="O6:O13" si="5">I6-H6</f>
        <v>15</v>
      </c>
      <c r="P6" s="5">
        <f t="shared" ref="P6:P13" si="6">D6-B6</f>
        <v>51.72399999999999</v>
      </c>
      <c r="Q6" s="6">
        <f t="shared" ref="Q6:Q13" si="7">I6-G6</f>
        <v>24</v>
      </c>
    </row>
    <row r="7" spans="1:17" ht="14.4" hidden="1" customHeight="1" outlineLevel="1" x14ac:dyDescent="0.3">
      <c r="A7" s="484" t="s">
        <v>170</v>
      </c>
      <c r="B7" s="120">
        <v>334.7</v>
      </c>
      <c r="C7" s="113">
        <v>392.012</v>
      </c>
      <c r="D7" s="113">
        <v>344.952</v>
      </c>
      <c r="E7" s="466">
        <f t="shared" si="0"/>
        <v>1.0306304152972812</v>
      </c>
      <c r="F7" s="129">
        <f t="shared" si="1"/>
        <v>0.87995265451057625</v>
      </c>
      <c r="G7" s="133">
        <v>208</v>
      </c>
      <c r="H7" s="113">
        <v>229</v>
      </c>
      <c r="I7" s="113">
        <v>228</v>
      </c>
      <c r="J7" s="467">
        <f t="shared" si="2"/>
        <v>1.0961538461538463</v>
      </c>
      <c r="K7" s="134">
        <f t="shared" si="3"/>
        <v>0.99563318777292575</v>
      </c>
      <c r="L7" s="121"/>
      <c r="M7" s="121"/>
      <c r="N7" s="5">
        <f t="shared" si="4"/>
        <v>-47.06</v>
      </c>
      <c r="O7" s="6">
        <f t="shared" si="5"/>
        <v>-1</v>
      </c>
      <c r="P7" s="5">
        <f t="shared" si="6"/>
        <v>10.25200000000001</v>
      </c>
      <c r="Q7" s="6">
        <f t="shared" si="7"/>
        <v>20</v>
      </c>
    </row>
    <row r="8" spans="1:17" ht="14.4" hidden="1" customHeight="1" outlineLevel="1" x14ac:dyDescent="0.3">
      <c r="A8" s="484" t="s">
        <v>171</v>
      </c>
      <c r="B8" s="120">
        <v>53.223999999999997</v>
      </c>
      <c r="C8" s="113">
        <v>51.734000000000002</v>
      </c>
      <c r="D8" s="113">
        <v>72.111000000000004</v>
      </c>
      <c r="E8" s="466">
        <f t="shared" si="0"/>
        <v>1.3548587103562304</v>
      </c>
      <c r="F8" s="129">
        <f t="shared" si="1"/>
        <v>1.3938802335021456</v>
      </c>
      <c r="G8" s="133">
        <v>38</v>
      </c>
      <c r="H8" s="113">
        <v>29</v>
      </c>
      <c r="I8" s="113">
        <v>35</v>
      </c>
      <c r="J8" s="467">
        <f t="shared" si="2"/>
        <v>0.92105263157894735</v>
      </c>
      <c r="K8" s="134">
        <f t="shared" si="3"/>
        <v>1.2068965517241379</v>
      </c>
      <c r="L8" s="121"/>
      <c r="M8" s="121"/>
      <c r="N8" s="5">
        <f t="shared" si="4"/>
        <v>20.377000000000002</v>
      </c>
      <c r="O8" s="6">
        <f t="shared" si="5"/>
        <v>6</v>
      </c>
      <c r="P8" s="5">
        <f t="shared" si="6"/>
        <v>18.887000000000008</v>
      </c>
      <c r="Q8" s="6">
        <f t="shared" si="7"/>
        <v>-3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207.26900000000001</v>
      </c>
      <c r="C10" s="113">
        <v>192.19800000000001</v>
      </c>
      <c r="D10" s="113">
        <v>148.72900000000001</v>
      </c>
      <c r="E10" s="466">
        <f t="shared" si="0"/>
        <v>0.71756509656533307</v>
      </c>
      <c r="F10" s="129">
        <f t="shared" si="1"/>
        <v>0.77383219388339108</v>
      </c>
      <c r="G10" s="133">
        <v>101</v>
      </c>
      <c r="H10" s="113">
        <v>126</v>
      </c>
      <c r="I10" s="113">
        <v>101</v>
      </c>
      <c r="J10" s="467">
        <f t="shared" si="2"/>
        <v>1</v>
      </c>
      <c r="K10" s="134">
        <f t="shared" si="3"/>
        <v>0.80158730158730163</v>
      </c>
      <c r="L10" s="121"/>
      <c r="M10" s="121"/>
      <c r="N10" s="5">
        <f t="shared" si="4"/>
        <v>-43.468999999999994</v>
      </c>
      <c r="O10" s="6">
        <f t="shared" si="5"/>
        <v>-25</v>
      </c>
      <c r="P10" s="5">
        <f t="shared" si="6"/>
        <v>-58.539999999999992</v>
      </c>
      <c r="Q10" s="6">
        <f t="shared" si="7"/>
        <v>0</v>
      </c>
    </row>
    <row r="11" spans="1:17" ht="14.4" hidden="1" customHeight="1" outlineLevel="1" x14ac:dyDescent="0.3">
      <c r="A11" s="484" t="s">
        <v>174</v>
      </c>
      <c r="B11" s="120">
        <v>44.186</v>
      </c>
      <c r="C11" s="113">
        <v>64.037999999999997</v>
      </c>
      <c r="D11" s="113">
        <v>63.801000000000002</v>
      </c>
      <c r="E11" s="466">
        <f t="shared" si="0"/>
        <v>1.4439188883356719</v>
      </c>
      <c r="F11" s="129">
        <f t="shared" si="1"/>
        <v>0.99629907242574733</v>
      </c>
      <c r="G11" s="133">
        <v>19</v>
      </c>
      <c r="H11" s="113">
        <v>24</v>
      </c>
      <c r="I11" s="113">
        <v>24</v>
      </c>
      <c r="J11" s="467">
        <f t="shared" si="2"/>
        <v>1.263157894736842</v>
      </c>
      <c r="K11" s="134">
        <f t="shared" si="3"/>
        <v>1</v>
      </c>
      <c r="L11" s="121"/>
      <c r="M11" s="121"/>
      <c r="N11" s="5">
        <f t="shared" si="4"/>
        <v>-0.23699999999999477</v>
      </c>
      <c r="O11" s="6">
        <f t="shared" si="5"/>
        <v>0</v>
      </c>
      <c r="P11" s="5">
        <f t="shared" si="6"/>
        <v>19.615000000000002</v>
      </c>
      <c r="Q11" s="6">
        <f t="shared" si="7"/>
        <v>5</v>
      </c>
    </row>
    <row r="12" spans="1:17" ht="14.4" hidden="1" customHeight="1" outlineLevel="1" thickBot="1" x14ac:dyDescent="0.35">
      <c r="A12" s="485" t="s">
        <v>209</v>
      </c>
      <c r="B12" s="238">
        <v>9.2829999999999995</v>
      </c>
      <c r="C12" s="239">
        <v>8.3130000000000006</v>
      </c>
      <c r="D12" s="239">
        <v>1.764</v>
      </c>
      <c r="E12" s="466">
        <f t="shared" si="0"/>
        <v>0.19002477647312294</v>
      </c>
      <c r="F12" s="129">
        <f t="shared" si="1"/>
        <v>0.21219776254059905</v>
      </c>
      <c r="G12" s="241">
        <v>8</v>
      </c>
      <c r="H12" s="239">
        <v>10</v>
      </c>
      <c r="I12" s="239">
        <v>2</v>
      </c>
      <c r="J12" s="468">
        <f t="shared" si="2"/>
        <v>0.25</v>
      </c>
      <c r="K12" s="242">
        <f t="shared" si="3"/>
        <v>0.2</v>
      </c>
      <c r="L12" s="121"/>
      <c r="M12" s="121"/>
      <c r="N12" s="243">
        <f t="shared" si="4"/>
        <v>-6.5490000000000004</v>
      </c>
      <c r="O12" s="244">
        <f t="shared" si="5"/>
        <v>-8</v>
      </c>
      <c r="P12" s="243">
        <f t="shared" si="6"/>
        <v>-7.5189999999999992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1448.2339999999999</v>
      </c>
      <c r="C13" s="116">
        <f>SUM(C5:C12)</f>
        <v>1441.162</v>
      </c>
      <c r="D13" s="116">
        <f>SUM(D5:D12)</f>
        <v>1499.26</v>
      </c>
      <c r="E13" s="462">
        <f>IF(OR(D13=0,B13=0),0,D13/B13)</f>
        <v>1.0352332565041285</v>
      </c>
      <c r="F13" s="135">
        <f>IF(OR(D13=0,C13=0),0,D13/C13)</f>
        <v>1.0403133027376519</v>
      </c>
      <c r="G13" s="136">
        <f>SUM(G5:G12)</f>
        <v>777</v>
      </c>
      <c r="H13" s="116">
        <f>SUM(H5:H12)</f>
        <v>810</v>
      </c>
      <c r="I13" s="116">
        <f>SUM(I5:I12)</f>
        <v>804</v>
      </c>
      <c r="J13" s="462">
        <f>IF(OR(I13=0,G13=0),0,I13/G13)</f>
        <v>1.0347490347490347</v>
      </c>
      <c r="K13" s="137">
        <f>IF(OR(I13=0,H13=0),0,I13/H13)</f>
        <v>0.99259259259259258</v>
      </c>
      <c r="L13" s="121"/>
      <c r="M13" s="121"/>
      <c r="N13" s="127">
        <f t="shared" si="4"/>
        <v>58.097999999999956</v>
      </c>
      <c r="O13" s="138">
        <f t="shared" si="5"/>
        <v>-6</v>
      </c>
      <c r="P13" s="127">
        <f t="shared" si="6"/>
        <v>51.026000000000067</v>
      </c>
      <c r="Q13" s="138">
        <f t="shared" si="7"/>
        <v>27</v>
      </c>
    </row>
    <row r="14" spans="1:17" ht="14.4" customHeight="1" x14ac:dyDescent="0.3">
      <c r="A14" s="139"/>
      <c r="B14" s="626"/>
      <c r="C14" s="626"/>
      <c r="D14" s="626"/>
      <c r="E14" s="627"/>
      <c r="F14" s="626"/>
      <c r="G14" s="626"/>
      <c r="H14" s="626"/>
      <c r="I14" s="626"/>
      <c r="J14" s="627"/>
      <c r="K14" s="62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8" t="s">
        <v>300</v>
      </c>
      <c r="B16" s="630" t="s">
        <v>71</v>
      </c>
      <c r="C16" s="631"/>
      <c r="D16" s="631"/>
      <c r="E16" s="632"/>
      <c r="F16" s="633"/>
      <c r="G16" s="630" t="s">
        <v>253</v>
      </c>
      <c r="H16" s="631"/>
      <c r="I16" s="631"/>
      <c r="J16" s="632"/>
      <c r="K16" s="633"/>
      <c r="L16" s="649" t="s">
        <v>179</v>
      </c>
      <c r="M16" s="650"/>
      <c r="N16" s="155"/>
      <c r="O16" s="155"/>
      <c r="P16" s="155"/>
      <c r="Q16" s="155"/>
    </row>
    <row r="17" spans="1:17" ht="14.4" customHeight="1" thickBot="1" x14ac:dyDescent="0.35">
      <c r="A17" s="629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20" t="s">
        <v>180</v>
      </c>
      <c r="M17" s="621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683.44</v>
      </c>
      <c r="C18" s="114">
        <v>602.85199999999998</v>
      </c>
      <c r="D18" s="114">
        <v>700.04700000000003</v>
      </c>
      <c r="E18" s="466">
        <f>IF(OR(D18=0,B18=0),"",D18/B18)</f>
        <v>1.0242991337937493</v>
      </c>
      <c r="F18" s="129">
        <f>IF(OR(D18=0,C18=0),"",D18/C18)</f>
        <v>1.1612253090310725</v>
      </c>
      <c r="G18" s="119">
        <v>333</v>
      </c>
      <c r="H18" s="114">
        <v>313</v>
      </c>
      <c r="I18" s="114">
        <v>320</v>
      </c>
      <c r="J18" s="466">
        <f>IF(OR(I18=0,G18=0),"",I18/G18)</f>
        <v>0.96096096096096095</v>
      </c>
      <c r="K18" s="131">
        <f>IF(OR(I18=0,H18=0),"",I18/H18)</f>
        <v>1.0223642172523961</v>
      </c>
      <c r="L18" s="622">
        <v>0.91871999999999998</v>
      </c>
      <c r="M18" s="623"/>
      <c r="N18" s="145">
        <f t="shared" ref="N18:N26" si="8">D18-C18</f>
        <v>97.19500000000005</v>
      </c>
      <c r="O18" s="146">
        <f t="shared" ref="O18:O26" si="9">I18-H18</f>
        <v>7</v>
      </c>
      <c r="P18" s="145">
        <f t="shared" ref="P18:P26" si="10">D18-B18</f>
        <v>16.606999999999971</v>
      </c>
      <c r="Q18" s="146">
        <f t="shared" ref="Q18:Q26" si="11">I18-G18</f>
        <v>-13</v>
      </c>
    </row>
    <row r="19" spans="1:17" ht="14.4" hidden="1" customHeight="1" outlineLevel="1" x14ac:dyDescent="0.3">
      <c r="A19" s="484" t="s">
        <v>169</v>
      </c>
      <c r="B19" s="120">
        <v>116.13200000000001</v>
      </c>
      <c r="C19" s="113">
        <v>130.01499999999999</v>
      </c>
      <c r="D19" s="113">
        <v>167.85599999999999</v>
      </c>
      <c r="E19" s="467">
        <f t="shared" ref="E19:E25" si="12">IF(OR(D19=0,B19=0),"",D19/B19)</f>
        <v>1.4453897289291495</v>
      </c>
      <c r="F19" s="132">
        <f t="shared" ref="F19:F25" si="13">IF(OR(D19=0,C19=0),"",D19/C19)</f>
        <v>1.2910510325731648</v>
      </c>
      <c r="G19" s="120">
        <v>70</v>
      </c>
      <c r="H19" s="113">
        <v>79</v>
      </c>
      <c r="I19" s="113">
        <v>94</v>
      </c>
      <c r="J19" s="467">
        <f t="shared" ref="J19:J25" si="14">IF(OR(I19=0,G19=0),"",I19/G19)</f>
        <v>1.3428571428571427</v>
      </c>
      <c r="K19" s="134">
        <f t="shared" ref="K19:K25" si="15">IF(OR(I19=0,H19=0),"",I19/H19)</f>
        <v>1.1898734177215189</v>
      </c>
      <c r="L19" s="622">
        <v>0.99456</v>
      </c>
      <c r="M19" s="623"/>
      <c r="N19" s="147">
        <f t="shared" si="8"/>
        <v>37.841000000000008</v>
      </c>
      <c r="O19" s="148">
        <f t="shared" si="9"/>
        <v>15</v>
      </c>
      <c r="P19" s="147">
        <f t="shared" si="10"/>
        <v>51.72399999999999</v>
      </c>
      <c r="Q19" s="148">
        <f t="shared" si="11"/>
        <v>24</v>
      </c>
    </row>
    <row r="20" spans="1:17" ht="14.4" hidden="1" customHeight="1" outlineLevel="1" x14ac:dyDescent="0.3">
      <c r="A20" s="484" t="s">
        <v>170</v>
      </c>
      <c r="B20" s="120">
        <v>334.7</v>
      </c>
      <c r="C20" s="113">
        <v>392.012</v>
      </c>
      <c r="D20" s="113">
        <v>344.952</v>
      </c>
      <c r="E20" s="467">
        <f t="shared" si="12"/>
        <v>1.0306304152972812</v>
      </c>
      <c r="F20" s="132">
        <f t="shared" si="13"/>
        <v>0.87995265451057625</v>
      </c>
      <c r="G20" s="120">
        <v>208</v>
      </c>
      <c r="H20" s="113">
        <v>229</v>
      </c>
      <c r="I20" s="113">
        <v>228</v>
      </c>
      <c r="J20" s="467">
        <f t="shared" si="14"/>
        <v>1.0961538461538463</v>
      </c>
      <c r="K20" s="134">
        <f t="shared" si="15"/>
        <v>0.99563318777292575</v>
      </c>
      <c r="L20" s="622">
        <v>0.96671999999999991</v>
      </c>
      <c r="M20" s="623"/>
      <c r="N20" s="147">
        <f t="shared" si="8"/>
        <v>-47.06</v>
      </c>
      <c r="O20" s="148">
        <f t="shared" si="9"/>
        <v>-1</v>
      </c>
      <c r="P20" s="147">
        <f t="shared" si="10"/>
        <v>10.25200000000001</v>
      </c>
      <c r="Q20" s="148">
        <f t="shared" si="11"/>
        <v>20</v>
      </c>
    </row>
    <row r="21" spans="1:17" ht="14.4" hidden="1" customHeight="1" outlineLevel="1" x14ac:dyDescent="0.3">
      <c r="A21" s="484" t="s">
        <v>171</v>
      </c>
      <c r="B21" s="120">
        <v>53.223999999999997</v>
      </c>
      <c r="C21" s="113">
        <v>51.734000000000002</v>
      </c>
      <c r="D21" s="113">
        <v>72.111000000000004</v>
      </c>
      <c r="E21" s="467">
        <f t="shared" si="12"/>
        <v>1.3548587103562304</v>
      </c>
      <c r="F21" s="132">
        <f t="shared" si="13"/>
        <v>1.3938802335021456</v>
      </c>
      <c r="G21" s="120">
        <v>38</v>
      </c>
      <c r="H21" s="113">
        <v>29</v>
      </c>
      <c r="I21" s="113">
        <v>35</v>
      </c>
      <c r="J21" s="467">
        <f t="shared" si="14"/>
        <v>0.92105263157894735</v>
      </c>
      <c r="K21" s="134">
        <f t="shared" si="15"/>
        <v>1.2068965517241379</v>
      </c>
      <c r="L21" s="622">
        <v>1.11744</v>
      </c>
      <c r="M21" s="623"/>
      <c r="N21" s="147">
        <f t="shared" si="8"/>
        <v>20.377000000000002</v>
      </c>
      <c r="O21" s="148">
        <f t="shared" si="9"/>
        <v>6</v>
      </c>
      <c r="P21" s="147">
        <f t="shared" si="10"/>
        <v>18.887000000000008</v>
      </c>
      <c r="Q21" s="148">
        <f t="shared" si="11"/>
        <v>-3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2">
        <v>0.96</v>
      </c>
      <c r="M22" s="623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207.26900000000001</v>
      </c>
      <c r="C23" s="113">
        <v>192.19800000000001</v>
      </c>
      <c r="D23" s="113">
        <v>148.72900000000001</v>
      </c>
      <c r="E23" s="467">
        <f t="shared" si="12"/>
        <v>0.71756509656533307</v>
      </c>
      <c r="F23" s="132">
        <f t="shared" si="13"/>
        <v>0.77383219388339108</v>
      </c>
      <c r="G23" s="120">
        <v>101</v>
      </c>
      <c r="H23" s="113">
        <v>126</v>
      </c>
      <c r="I23" s="113">
        <v>101</v>
      </c>
      <c r="J23" s="467">
        <f t="shared" si="14"/>
        <v>1</v>
      </c>
      <c r="K23" s="134">
        <f t="shared" si="15"/>
        <v>0.80158730158730163</v>
      </c>
      <c r="L23" s="622">
        <v>0.98495999999999995</v>
      </c>
      <c r="M23" s="623"/>
      <c r="N23" s="147">
        <f t="shared" si="8"/>
        <v>-43.468999999999994</v>
      </c>
      <c r="O23" s="148">
        <f t="shared" si="9"/>
        <v>-25</v>
      </c>
      <c r="P23" s="147">
        <f t="shared" si="10"/>
        <v>-58.539999999999992</v>
      </c>
      <c r="Q23" s="148">
        <f t="shared" si="11"/>
        <v>0</v>
      </c>
    </row>
    <row r="24" spans="1:17" ht="14.4" hidden="1" customHeight="1" outlineLevel="1" x14ac:dyDescent="0.3">
      <c r="A24" s="484" t="s">
        <v>174</v>
      </c>
      <c r="B24" s="120">
        <v>44.186</v>
      </c>
      <c r="C24" s="113">
        <v>64.037999999999997</v>
      </c>
      <c r="D24" s="113">
        <v>63.801000000000002</v>
      </c>
      <c r="E24" s="467">
        <f t="shared" si="12"/>
        <v>1.4439188883356719</v>
      </c>
      <c r="F24" s="132">
        <f t="shared" si="13"/>
        <v>0.99629907242574733</v>
      </c>
      <c r="G24" s="120">
        <v>19</v>
      </c>
      <c r="H24" s="113">
        <v>24</v>
      </c>
      <c r="I24" s="113">
        <v>24</v>
      </c>
      <c r="J24" s="467">
        <f t="shared" si="14"/>
        <v>1.263157894736842</v>
      </c>
      <c r="K24" s="134">
        <f t="shared" si="15"/>
        <v>1</v>
      </c>
      <c r="L24" s="622">
        <v>1.0147199999999998</v>
      </c>
      <c r="M24" s="623"/>
      <c r="N24" s="147">
        <f t="shared" si="8"/>
        <v>-0.23699999999999477</v>
      </c>
      <c r="O24" s="148">
        <f t="shared" si="9"/>
        <v>0</v>
      </c>
      <c r="P24" s="147">
        <f t="shared" si="10"/>
        <v>19.615000000000002</v>
      </c>
      <c r="Q24" s="148">
        <f t="shared" si="11"/>
        <v>5</v>
      </c>
    </row>
    <row r="25" spans="1:17" ht="14.4" hidden="1" customHeight="1" outlineLevel="1" thickBot="1" x14ac:dyDescent="0.35">
      <c r="A25" s="485" t="s">
        <v>209</v>
      </c>
      <c r="B25" s="238">
        <v>9.2829999999999995</v>
      </c>
      <c r="C25" s="239">
        <v>8.3130000000000006</v>
      </c>
      <c r="D25" s="239">
        <v>1.764</v>
      </c>
      <c r="E25" s="468">
        <f t="shared" si="12"/>
        <v>0.19002477647312294</v>
      </c>
      <c r="F25" s="240">
        <f t="shared" si="13"/>
        <v>0.21219776254059905</v>
      </c>
      <c r="G25" s="238">
        <v>8</v>
      </c>
      <c r="H25" s="239">
        <v>10</v>
      </c>
      <c r="I25" s="239">
        <v>2</v>
      </c>
      <c r="J25" s="468">
        <f t="shared" si="14"/>
        <v>0.25</v>
      </c>
      <c r="K25" s="242">
        <f t="shared" si="15"/>
        <v>0.2</v>
      </c>
      <c r="L25" s="356"/>
      <c r="M25" s="357"/>
      <c r="N25" s="245">
        <f t="shared" si="8"/>
        <v>-6.5490000000000004</v>
      </c>
      <c r="O25" s="246">
        <f t="shared" si="9"/>
        <v>-8</v>
      </c>
      <c r="P25" s="245">
        <f t="shared" si="10"/>
        <v>-7.5189999999999992</v>
      </c>
      <c r="Q25" s="246">
        <f t="shared" si="11"/>
        <v>-6</v>
      </c>
    </row>
    <row r="26" spans="1:17" ht="14.4" customHeight="1" collapsed="1" thickBot="1" x14ac:dyDescent="0.35">
      <c r="A26" s="488" t="s">
        <v>3</v>
      </c>
      <c r="B26" s="149">
        <f>SUM(B18:B25)</f>
        <v>1448.2339999999999</v>
      </c>
      <c r="C26" s="150">
        <f>SUM(C18:C25)</f>
        <v>1441.162</v>
      </c>
      <c r="D26" s="150">
        <f>SUM(D18:D25)</f>
        <v>1499.26</v>
      </c>
      <c r="E26" s="463">
        <f>IF(OR(D26=0,B26=0),0,D26/B26)</f>
        <v>1.0352332565041285</v>
      </c>
      <c r="F26" s="151">
        <f>IF(OR(D26=0,C26=0),0,D26/C26)</f>
        <v>1.0403133027376519</v>
      </c>
      <c r="G26" s="149">
        <f>SUM(G18:G25)</f>
        <v>777</v>
      </c>
      <c r="H26" s="150">
        <f>SUM(H18:H25)</f>
        <v>810</v>
      </c>
      <c r="I26" s="150">
        <f>SUM(I18:I25)</f>
        <v>804</v>
      </c>
      <c r="J26" s="463">
        <f>IF(OR(I26=0,G26=0),0,I26/G26)</f>
        <v>1.0347490347490347</v>
      </c>
      <c r="K26" s="152">
        <f>IF(OR(I26=0,H26=0),0,I26/H26)</f>
        <v>0.99259259259259258</v>
      </c>
      <c r="L26" s="121"/>
      <c r="M26" s="121"/>
      <c r="N26" s="143">
        <f t="shared" si="8"/>
        <v>58.097999999999956</v>
      </c>
      <c r="O26" s="153">
        <f t="shared" si="9"/>
        <v>-6</v>
      </c>
      <c r="P26" s="143">
        <f t="shared" si="10"/>
        <v>51.026000000000067</v>
      </c>
      <c r="Q26" s="153">
        <f t="shared" si="11"/>
        <v>27</v>
      </c>
    </row>
    <row r="27" spans="1:17" ht="14.4" customHeight="1" x14ac:dyDescent="0.3">
      <c r="A27" s="154"/>
      <c r="B27" s="626" t="s">
        <v>207</v>
      </c>
      <c r="C27" s="635"/>
      <c r="D27" s="635"/>
      <c r="E27" s="636"/>
      <c r="F27" s="635"/>
      <c r="G27" s="626" t="s">
        <v>208</v>
      </c>
      <c r="H27" s="635"/>
      <c r="I27" s="635"/>
      <c r="J27" s="636"/>
      <c r="K27" s="63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3" t="s">
        <v>301</v>
      </c>
      <c r="B29" s="645" t="s">
        <v>71</v>
      </c>
      <c r="C29" s="646"/>
      <c r="D29" s="646"/>
      <c r="E29" s="647"/>
      <c r="F29" s="648"/>
      <c r="G29" s="646" t="s">
        <v>253</v>
      </c>
      <c r="H29" s="646"/>
      <c r="I29" s="646"/>
      <c r="J29" s="647"/>
      <c r="K29" s="64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4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7" t="s">
        <v>302</v>
      </c>
      <c r="B42" s="639" t="s">
        <v>71</v>
      </c>
      <c r="C42" s="640"/>
      <c r="D42" s="640"/>
      <c r="E42" s="641"/>
      <c r="F42" s="642"/>
      <c r="G42" s="640" t="s">
        <v>253</v>
      </c>
      <c r="H42" s="640"/>
      <c r="I42" s="640"/>
      <c r="J42" s="641"/>
      <c r="K42" s="64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8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5" t="s">
        <v>115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1" t="s">
        <v>83</v>
      </c>
      <c r="C31" s="652"/>
      <c r="D31" s="652"/>
      <c r="E31" s="653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7" t="s">
        <v>6226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2" t="s">
        <v>75</v>
      </c>
      <c r="B3" s="664">
        <v>2015</v>
      </c>
      <c r="C3" s="665"/>
      <c r="D3" s="666"/>
      <c r="E3" s="664">
        <v>2016</v>
      </c>
      <c r="F3" s="665"/>
      <c r="G3" s="666"/>
      <c r="H3" s="664">
        <v>2017</v>
      </c>
      <c r="I3" s="665"/>
      <c r="J3" s="666"/>
      <c r="K3" s="667" t="s">
        <v>76</v>
      </c>
      <c r="L3" s="656" t="s">
        <v>77</v>
      </c>
      <c r="M3" s="656" t="s">
        <v>78</v>
      </c>
      <c r="N3" s="656" t="s">
        <v>79</v>
      </c>
      <c r="O3" s="263" t="s">
        <v>80</v>
      </c>
      <c r="P3" s="658" t="s">
        <v>81</v>
      </c>
      <c r="Q3" s="660" t="s">
        <v>319</v>
      </c>
      <c r="R3" s="661"/>
      <c r="S3" s="660" t="s">
        <v>82</v>
      </c>
      <c r="T3" s="661"/>
      <c r="U3" s="654" t="s">
        <v>83</v>
      </c>
      <c r="V3" s="655"/>
      <c r="W3" s="655"/>
      <c r="X3" s="655"/>
      <c r="Y3" s="214" t="s">
        <v>83</v>
      </c>
    </row>
    <row r="4" spans="1:25" s="95" customFormat="1" ht="14.4" customHeight="1" thickBot="1" x14ac:dyDescent="0.35">
      <c r="A4" s="663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68"/>
      <c r="L4" s="657"/>
      <c r="M4" s="657"/>
      <c r="N4" s="657"/>
      <c r="O4" s="493"/>
      <c r="P4" s="659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1" t="s">
        <v>5901</v>
      </c>
      <c r="B5" s="902">
        <v>1</v>
      </c>
      <c r="C5" s="903">
        <v>7.77</v>
      </c>
      <c r="D5" s="904">
        <v>28</v>
      </c>
      <c r="E5" s="905"/>
      <c r="F5" s="906"/>
      <c r="G5" s="907"/>
      <c r="H5" s="908"/>
      <c r="I5" s="906"/>
      <c r="J5" s="907"/>
      <c r="K5" s="909">
        <v>7.77</v>
      </c>
      <c r="L5" s="908">
        <v>5</v>
      </c>
      <c r="M5" s="908">
        <v>45</v>
      </c>
      <c r="N5" s="910">
        <v>15</v>
      </c>
      <c r="O5" s="908" t="s">
        <v>5902</v>
      </c>
      <c r="P5" s="911" t="s">
        <v>5903</v>
      </c>
      <c r="Q5" s="912">
        <f>H5-B5</f>
        <v>-1</v>
      </c>
      <c r="R5" s="927">
        <f>I5-C5</f>
        <v>-7.77</v>
      </c>
      <c r="S5" s="912">
        <f>H5-E5</f>
        <v>0</v>
      </c>
      <c r="T5" s="927">
        <f>I5-F5</f>
        <v>0</v>
      </c>
      <c r="U5" s="937" t="s">
        <v>563</v>
      </c>
      <c r="V5" s="938" t="s">
        <v>563</v>
      </c>
      <c r="W5" s="938" t="s">
        <v>563</v>
      </c>
      <c r="X5" s="939" t="s">
        <v>563</v>
      </c>
      <c r="Y5" s="940"/>
    </row>
    <row r="6" spans="1:25" ht="14.4" customHeight="1" x14ac:dyDescent="0.3">
      <c r="A6" s="899" t="s">
        <v>5904</v>
      </c>
      <c r="B6" s="883">
        <v>1</v>
      </c>
      <c r="C6" s="884">
        <v>20.34</v>
      </c>
      <c r="D6" s="885">
        <v>51</v>
      </c>
      <c r="E6" s="881">
        <v>2</v>
      </c>
      <c r="F6" s="867">
        <v>46.31</v>
      </c>
      <c r="G6" s="868">
        <v>36.5</v>
      </c>
      <c r="H6" s="873">
        <v>3</v>
      </c>
      <c r="I6" s="874">
        <v>73.48</v>
      </c>
      <c r="J6" s="875">
        <v>46</v>
      </c>
      <c r="K6" s="870">
        <v>20.34</v>
      </c>
      <c r="L6" s="869">
        <v>11</v>
      </c>
      <c r="M6" s="869">
        <v>87</v>
      </c>
      <c r="N6" s="871">
        <v>29</v>
      </c>
      <c r="O6" s="869" t="s">
        <v>5902</v>
      </c>
      <c r="P6" s="882" t="s">
        <v>5905</v>
      </c>
      <c r="Q6" s="872">
        <f t="shared" ref="Q6:R69" si="0">H6-B6</f>
        <v>2</v>
      </c>
      <c r="R6" s="928">
        <f t="shared" si="0"/>
        <v>53.14</v>
      </c>
      <c r="S6" s="872">
        <f t="shared" ref="S6:S69" si="1">H6-E6</f>
        <v>1</v>
      </c>
      <c r="T6" s="928">
        <f t="shared" ref="T6:T69" si="2">I6-F6</f>
        <v>27.17</v>
      </c>
      <c r="U6" s="935">
        <v>87</v>
      </c>
      <c r="V6" s="883">
        <v>138</v>
      </c>
      <c r="W6" s="883">
        <v>51</v>
      </c>
      <c r="X6" s="933">
        <v>1.5862068965517242</v>
      </c>
      <c r="Y6" s="931">
        <v>51</v>
      </c>
    </row>
    <row r="7" spans="1:25" ht="14.4" customHeight="1" x14ac:dyDescent="0.3">
      <c r="A7" s="899" t="s">
        <v>5906</v>
      </c>
      <c r="B7" s="883">
        <v>3</v>
      </c>
      <c r="C7" s="884">
        <v>40.81</v>
      </c>
      <c r="D7" s="885">
        <v>45</v>
      </c>
      <c r="E7" s="881">
        <v>2</v>
      </c>
      <c r="F7" s="867">
        <v>41.85</v>
      </c>
      <c r="G7" s="868">
        <v>61</v>
      </c>
      <c r="H7" s="873">
        <v>4</v>
      </c>
      <c r="I7" s="874">
        <v>54.13</v>
      </c>
      <c r="J7" s="875">
        <v>37.799999999999997</v>
      </c>
      <c r="K7" s="870">
        <v>12.65</v>
      </c>
      <c r="L7" s="869">
        <v>5</v>
      </c>
      <c r="M7" s="869">
        <v>60</v>
      </c>
      <c r="N7" s="871">
        <v>20</v>
      </c>
      <c r="O7" s="869" t="s">
        <v>5902</v>
      </c>
      <c r="P7" s="882" t="s">
        <v>5907</v>
      </c>
      <c r="Q7" s="872">
        <f t="shared" si="0"/>
        <v>1</v>
      </c>
      <c r="R7" s="928">
        <f t="shared" si="0"/>
        <v>13.32</v>
      </c>
      <c r="S7" s="872">
        <f t="shared" si="1"/>
        <v>2</v>
      </c>
      <c r="T7" s="928">
        <f t="shared" si="2"/>
        <v>12.280000000000001</v>
      </c>
      <c r="U7" s="935">
        <v>80</v>
      </c>
      <c r="V7" s="883">
        <v>151.19999999999999</v>
      </c>
      <c r="W7" s="883">
        <v>71.199999999999989</v>
      </c>
      <c r="X7" s="933">
        <v>1.89</v>
      </c>
      <c r="Y7" s="931">
        <v>71</v>
      </c>
    </row>
    <row r="8" spans="1:25" ht="14.4" customHeight="1" x14ac:dyDescent="0.3">
      <c r="A8" s="899" t="s">
        <v>5908</v>
      </c>
      <c r="B8" s="883"/>
      <c r="C8" s="884"/>
      <c r="D8" s="885"/>
      <c r="E8" s="873">
        <v>1</v>
      </c>
      <c r="F8" s="874">
        <v>0.45</v>
      </c>
      <c r="G8" s="876">
        <v>3</v>
      </c>
      <c r="H8" s="869">
        <v>1</v>
      </c>
      <c r="I8" s="867">
        <v>0.45</v>
      </c>
      <c r="J8" s="868">
        <v>3</v>
      </c>
      <c r="K8" s="870">
        <v>0.45</v>
      </c>
      <c r="L8" s="869">
        <v>1</v>
      </c>
      <c r="M8" s="869">
        <v>9</v>
      </c>
      <c r="N8" s="871">
        <v>3</v>
      </c>
      <c r="O8" s="869" t="s">
        <v>5902</v>
      </c>
      <c r="P8" s="882" t="s">
        <v>5909</v>
      </c>
      <c r="Q8" s="872">
        <f t="shared" si="0"/>
        <v>1</v>
      </c>
      <c r="R8" s="928">
        <f t="shared" si="0"/>
        <v>0.45</v>
      </c>
      <c r="S8" s="872">
        <f t="shared" si="1"/>
        <v>0</v>
      </c>
      <c r="T8" s="928">
        <f t="shared" si="2"/>
        <v>0</v>
      </c>
      <c r="U8" s="935">
        <v>3</v>
      </c>
      <c r="V8" s="883">
        <v>3</v>
      </c>
      <c r="W8" s="883">
        <v>0</v>
      </c>
      <c r="X8" s="933">
        <v>1</v>
      </c>
      <c r="Y8" s="931"/>
    </row>
    <row r="9" spans="1:25" ht="14.4" customHeight="1" x14ac:dyDescent="0.3">
      <c r="A9" s="900" t="s">
        <v>5910</v>
      </c>
      <c r="B9" s="502"/>
      <c r="C9" s="887"/>
      <c r="D9" s="886"/>
      <c r="E9" s="888">
        <v>1</v>
      </c>
      <c r="F9" s="889">
        <v>1.1299999999999999</v>
      </c>
      <c r="G9" s="877">
        <v>2</v>
      </c>
      <c r="H9" s="890"/>
      <c r="I9" s="891"/>
      <c r="J9" s="878"/>
      <c r="K9" s="892">
        <v>1.1299999999999999</v>
      </c>
      <c r="L9" s="890">
        <v>2</v>
      </c>
      <c r="M9" s="890">
        <v>18</v>
      </c>
      <c r="N9" s="893">
        <v>6</v>
      </c>
      <c r="O9" s="890" t="s">
        <v>5902</v>
      </c>
      <c r="P9" s="894" t="s">
        <v>5911</v>
      </c>
      <c r="Q9" s="895">
        <f t="shared" si="0"/>
        <v>0</v>
      </c>
      <c r="R9" s="929">
        <f t="shared" si="0"/>
        <v>0</v>
      </c>
      <c r="S9" s="895">
        <f t="shared" si="1"/>
        <v>-1</v>
      </c>
      <c r="T9" s="929">
        <f t="shared" si="2"/>
        <v>-1.1299999999999999</v>
      </c>
      <c r="U9" s="936" t="s">
        <v>563</v>
      </c>
      <c r="V9" s="502" t="s">
        <v>563</v>
      </c>
      <c r="W9" s="502" t="s">
        <v>563</v>
      </c>
      <c r="X9" s="934" t="s">
        <v>563</v>
      </c>
      <c r="Y9" s="932"/>
    </row>
    <row r="10" spans="1:25" ht="14.4" customHeight="1" x14ac:dyDescent="0.3">
      <c r="A10" s="899" t="s">
        <v>5912</v>
      </c>
      <c r="B10" s="883"/>
      <c r="C10" s="884"/>
      <c r="D10" s="885"/>
      <c r="E10" s="873">
        <v>1</v>
      </c>
      <c r="F10" s="874">
        <v>0.24</v>
      </c>
      <c r="G10" s="876">
        <v>3</v>
      </c>
      <c r="H10" s="869"/>
      <c r="I10" s="867"/>
      <c r="J10" s="868"/>
      <c r="K10" s="870">
        <v>0.24</v>
      </c>
      <c r="L10" s="869">
        <v>1</v>
      </c>
      <c r="M10" s="869">
        <v>6</v>
      </c>
      <c r="N10" s="871">
        <v>2</v>
      </c>
      <c r="O10" s="869" t="s">
        <v>5902</v>
      </c>
      <c r="P10" s="882" t="s">
        <v>5913</v>
      </c>
      <c r="Q10" s="872">
        <f t="shared" si="0"/>
        <v>0</v>
      </c>
      <c r="R10" s="928">
        <f t="shared" si="0"/>
        <v>0</v>
      </c>
      <c r="S10" s="872">
        <f t="shared" si="1"/>
        <v>-1</v>
      </c>
      <c r="T10" s="928">
        <f t="shared" si="2"/>
        <v>-0.24</v>
      </c>
      <c r="U10" s="935" t="s">
        <v>563</v>
      </c>
      <c r="V10" s="883" t="s">
        <v>563</v>
      </c>
      <c r="W10" s="883" t="s">
        <v>563</v>
      </c>
      <c r="X10" s="933" t="s">
        <v>563</v>
      </c>
      <c r="Y10" s="931"/>
    </row>
    <row r="11" spans="1:25" ht="14.4" customHeight="1" x14ac:dyDescent="0.3">
      <c r="A11" s="899" t="s">
        <v>5914</v>
      </c>
      <c r="B11" s="864">
        <v>2</v>
      </c>
      <c r="C11" s="865">
        <v>2.63</v>
      </c>
      <c r="D11" s="866">
        <v>4.5</v>
      </c>
      <c r="E11" s="881"/>
      <c r="F11" s="867"/>
      <c r="G11" s="868"/>
      <c r="H11" s="869">
        <v>1</v>
      </c>
      <c r="I11" s="867">
        <v>1.24</v>
      </c>
      <c r="J11" s="868">
        <v>3</v>
      </c>
      <c r="K11" s="870">
        <v>1.24</v>
      </c>
      <c r="L11" s="869">
        <v>2</v>
      </c>
      <c r="M11" s="869">
        <v>18</v>
      </c>
      <c r="N11" s="871">
        <v>6</v>
      </c>
      <c r="O11" s="869" t="s">
        <v>5902</v>
      </c>
      <c r="P11" s="882" t="s">
        <v>5915</v>
      </c>
      <c r="Q11" s="872">
        <f t="shared" si="0"/>
        <v>-1</v>
      </c>
      <c r="R11" s="928">
        <f t="shared" si="0"/>
        <v>-1.39</v>
      </c>
      <c r="S11" s="872">
        <f t="shared" si="1"/>
        <v>1</v>
      </c>
      <c r="T11" s="928">
        <f t="shared" si="2"/>
        <v>1.24</v>
      </c>
      <c r="U11" s="935">
        <v>6</v>
      </c>
      <c r="V11" s="883">
        <v>3</v>
      </c>
      <c r="W11" s="883">
        <v>-3</v>
      </c>
      <c r="X11" s="933">
        <v>0.5</v>
      </c>
      <c r="Y11" s="931"/>
    </row>
    <row r="12" spans="1:25" ht="14.4" customHeight="1" x14ac:dyDescent="0.3">
      <c r="A12" s="899" t="s">
        <v>5916</v>
      </c>
      <c r="B12" s="883">
        <v>1</v>
      </c>
      <c r="C12" s="884">
        <v>0.46</v>
      </c>
      <c r="D12" s="885">
        <v>2</v>
      </c>
      <c r="E12" s="881">
        <v>1</v>
      </c>
      <c r="F12" s="867">
        <v>0.46</v>
      </c>
      <c r="G12" s="868">
        <v>2</v>
      </c>
      <c r="H12" s="873">
        <v>3</v>
      </c>
      <c r="I12" s="874">
        <v>1.39</v>
      </c>
      <c r="J12" s="876">
        <v>2</v>
      </c>
      <c r="K12" s="870">
        <v>0.46</v>
      </c>
      <c r="L12" s="869">
        <v>1</v>
      </c>
      <c r="M12" s="869">
        <v>9</v>
      </c>
      <c r="N12" s="871">
        <v>3</v>
      </c>
      <c r="O12" s="869" t="s">
        <v>5902</v>
      </c>
      <c r="P12" s="882" t="s">
        <v>5917</v>
      </c>
      <c r="Q12" s="872">
        <f t="shared" si="0"/>
        <v>2</v>
      </c>
      <c r="R12" s="928">
        <f t="shared" si="0"/>
        <v>0.92999999999999994</v>
      </c>
      <c r="S12" s="872">
        <f t="shared" si="1"/>
        <v>2</v>
      </c>
      <c r="T12" s="928">
        <f t="shared" si="2"/>
        <v>0.92999999999999994</v>
      </c>
      <c r="U12" s="935">
        <v>9</v>
      </c>
      <c r="V12" s="883">
        <v>6</v>
      </c>
      <c r="W12" s="883">
        <v>-3</v>
      </c>
      <c r="X12" s="933">
        <v>0.66666666666666663</v>
      </c>
      <c r="Y12" s="931"/>
    </row>
    <row r="13" spans="1:25" ht="14.4" customHeight="1" x14ac:dyDescent="0.3">
      <c r="A13" s="899" t="s">
        <v>5918</v>
      </c>
      <c r="B13" s="864">
        <v>2</v>
      </c>
      <c r="C13" s="865">
        <v>1.08</v>
      </c>
      <c r="D13" s="866">
        <v>2</v>
      </c>
      <c r="E13" s="881"/>
      <c r="F13" s="867"/>
      <c r="G13" s="868"/>
      <c r="H13" s="869"/>
      <c r="I13" s="867"/>
      <c r="J13" s="868"/>
      <c r="K13" s="870">
        <v>0.54</v>
      </c>
      <c r="L13" s="869">
        <v>2</v>
      </c>
      <c r="M13" s="869">
        <v>15</v>
      </c>
      <c r="N13" s="871">
        <v>5</v>
      </c>
      <c r="O13" s="869" t="s">
        <v>5902</v>
      </c>
      <c r="P13" s="882" t="s">
        <v>5919</v>
      </c>
      <c r="Q13" s="872">
        <f t="shared" si="0"/>
        <v>-2</v>
      </c>
      <c r="R13" s="928">
        <f t="shared" si="0"/>
        <v>-1.08</v>
      </c>
      <c r="S13" s="872">
        <f t="shared" si="1"/>
        <v>0</v>
      </c>
      <c r="T13" s="928">
        <f t="shared" si="2"/>
        <v>0</v>
      </c>
      <c r="U13" s="935" t="s">
        <v>563</v>
      </c>
      <c r="V13" s="883" t="s">
        <v>563</v>
      </c>
      <c r="W13" s="883" t="s">
        <v>563</v>
      </c>
      <c r="X13" s="933" t="s">
        <v>563</v>
      </c>
      <c r="Y13" s="931"/>
    </row>
    <row r="14" spans="1:25" ht="14.4" customHeight="1" x14ac:dyDescent="0.3">
      <c r="A14" s="899" t="s">
        <v>5920</v>
      </c>
      <c r="B14" s="864">
        <v>2</v>
      </c>
      <c r="C14" s="865">
        <v>0.68</v>
      </c>
      <c r="D14" s="866">
        <v>4</v>
      </c>
      <c r="E14" s="881">
        <v>1</v>
      </c>
      <c r="F14" s="867">
        <v>0.34</v>
      </c>
      <c r="G14" s="868">
        <v>2</v>
      </c>
      <c r="H14" s="869"/>
      <c r="I14" s="867"/>
      <c r="J14" s="868"/>
      <c r="K14" s="870">
        <v>0.34</v>
      </c>
      <c r="L14" s="869">
        <v>1</v>
      </c>
      <c r="M14" s="869">
        <v>12</v>
      </c>
      <c r="N14" s="871">
        <v>4</v>
      </c>
      <c r="O14" s="869" t="s">
        <v>5902</v>
      </c>
      <c r="P14" s="882" t="s">
        <v>5921</v>
      </c>
      <c r="Q14" s="872">
        <f t="shared" si="0"/>
        <v>-2</v>
      </c>
      <c r="R14" s="928">
        <f t="shared" si="0"/>
        <v>-0.68</v>
      </c>
      <c r="S14" s="872">
        <f t="shared" si="1"/>
        <v>-1</v>
      </c>
      <c r="T14" s="928">
        <f t="shared" si="2"/>
        <v>-0.34</v>
      </c>
      <c r="U14" s="935" t="s">
        <v>563</v>
      </c>
      <c r="V14" s="883" t="s">
        <v>563</v>
      </c>
      <c r="W14" s="883" t="s">
        <v>563</v>
      </c>
      <c r="X14" s="933" t="s">
        <v>563</v>
      </c>
      <c r="Y14" s="931"/>
    </row>
    <row r="15" spans="1:25" ht="14.4" customHeight="1" x14ac:dyDescent="0.3">
      <c r="A15" s="899" t="s">
        <v>5922</v>
      </c>
      <c r="B15" s="864">
        <v>20</v>
      </c>
      <c r="C15" s="865">
        <v>66.38</v>
      </c>
      <c r="D15" s="866">
        <v>8.5</v>
      </c>
      <c r="E15" s="881">
        <v>21</v>
      </c>
      <c r="F15" s="867">
        <v>70.239999999999995</v>
      </c>
      <c r="G15" s="868">
        <v>11.8</v>
      </c>
      <c r="H15" s="869">
        <v>23</v>
      </c>
      <c r="I15" s="867">
        <v>76.349999999999994</v>
      </c>
      <c r="J15" s="868">
        <v>9.6999999999999993</v>
      </c>
      <c r="K15" s="870">
        <v>3.31</v>
      </c>
      <c r="L15" s="869">
        <v>3</v>
      </c>
      <c r="M15" s="869">
        <v>30</v>
      </c>
      <c r="N15" s="871">
        <v>10</v>
      </c>
      <c r="O15" s="869" t="s">
        <v>5902</v>
      </c>
      <c r="P15" s="882" t="s">
        <v>5923</v>
      </c>
      <c r="Q15" s="872">
        <f t="shared" si="0"/>
        <v>3</v>
      </c>
      <c r="R15" s="928">
        <f t="shared" si="0"/>
        <v>9.9699999999999989</v>
      </c>
      <c r="S15" s="872">
        <f t="shared" si="1"/>
        <v>2</v>
      </c>
      <c r="T15" s="928">
        <f t="shared" si="2"/>
        <v>6.1099999999999994</v>
      </c>
      <c r="U15" s="935">
        <v>230</v>
      </c>
      <c r="V15" s="883">
        <v>223.1</v>
      </c>
      <c r="W15" s="883">
        <v>-6.9000000000000057</v>
      </c>
      <c r="X15" s="933">
        <v>0.97</v>
      </c>
      <c r="Y15" s="931">
        <v>29</v>
      </c>
    </row>
    <row r="16" spans="1:25" ht="14.4" customHeight="1" x14ac:dyDescent="0.3">
      <c r="A16" s="900" t="s">
        <v>5924</v>
      </c>
      <c r="B16" s="896">
        <v>11</v>
      </c>
      <c r="C16" s="897">
        <v>45.4</v>
      </c>
      <c r="D16" s="879">
        <v>10.7</v>
      </c>
      <c r="E16" s="898">
        <v>4</v>
      </c>
      <c r="F16" s="891">
        <v>16.510000000000002</v>
      </c>
      <c r="G16" s="878">
        <v>12</v>
      </c>
      <c r="H16" s="890">
        <v>3</v>
      </c>
      <c r="I16" s="891">
        <v>12.38</v>
      </c>
      <c r="J16" s="878">
        <v>11</v>
      </c>
      <c r="K16" s="892">
        <v>4.13</v>
      </c>
      <c r="L16" s="890">
        <v>4</v>
      </c>
      <c r="M16" s="890">
        <v>36</v>
      </c>
      <c r="N16" s="893">
        <v>12</v>
      </c>
      <c r="O16" s="890" t="s">
        <v>5902</v>
      </c>
      <c r="P16" s="894" t="s">
        <v>5925</v>
      </c>
      <c r="Q16" s="895">
        <f t="shared" si="0"/>
        <v>-8</v>
      </c>
      <c r="R16" s="929">
        <f t="shared" si="0"/>
        <v>-33.019999999999996</v>
      </c>
      <c r="S16" s="895">
        <f t="shared" si="1"/>
        <v>-1</v>
      </c>
      <c r="T16" s="929">
        <f t="shared" si="2"/>
        <v>-4.1300000000000008</v>
      </c>
      <c r="U16" s="936">
        <v>36</v>
      </c>
      <c r="V16" s="502">
        <v>33</v>
      </c>
      <c r="W16" s="502">
        <v>-3</v>
      </c>
      <c r="X16" s="934">
        <v>0.91666666666666663</v>
      </c>
      <c r="Y16" s="932">
        <v>1</v>
      </c>
    </row>
    <row r="17" spans="1:25" ht="14.4" customHeight="1" x14ac:dyDescent="0.3">
      <c r="A17" s="900" t="s">
        <v>5926</v>
      </c>
      <c r="B17" s="896">
        <v>3</v>
      </c>
      <c r="C17" s="897">
        <v>18.399999999999999</v>
      </c>
      <c r="D17" s="879">
        <v>16.7</v>
      </c>
      <c r="E17" s="898">
        <v>3</v>
      </c>
      <c r="F17" s="891">
        <v>16.350000000000001</v>
      </c>
      <c r="G17" s="878">
        <v>13.3</v>
      </c>
      <c r="H17" s="890">
        <v>1</v>
      </c>
      <c r="I17" s="891">
        <v>5.45</v>
      </c>
      <c r="J17" s="880">
        <v>24</v>
      </c>
      <c r="K17" s="892">
        <v>5.45</v>
      </c>
      <c r="L17" s="890">
        <v>5</v>
      </c>
      <c r="M17" s="890">
        <v>48</v>
      </c>
      <c r="N17" s="893">
        <v>16</v>
      </c>
      <c r="O17" s="890" t="s">
        <v>5902</v>
      </c>
      <c r="P17" s="894" t="s">
        <v>5927</v>
      </c>
      <c r="Q17" s="895">
        <f t="shared" si="0"/>
        <v>-2</v>
      </c>
      <c r="R17" s="929">
        <f t="shared" si="0"/>
        <v>-12.95</v>
      </c>
      <c r="S17" s="895">
        <f t="shared" si="1"/>
        <v>-2</v>
      </c>
      <c r="T17" s="929">
        <f t="shared" si="2"/>
        <v>-10.900000000000002</v>
      </c>
      <c r="U17" s="936">
        <v>16</v>
      </c>
      <c r="V17" s="502">
        <v>24</v>
      </c>
      <c r="W17" s="502">
        <v>8</v>
      </c>
      <c r="X17" s="934">
        <v>1.5</v>
      </c>
      <c r="Y17" s="932">
        <v>8</v>
      </c>
    </row>
    <row r="18" spans="1:25" ht="14.4" customHeight="1" x14ac:dyDescent="0.3">
      <c r="A18" s="899" t="s">
        <v>5928</v>
      </c>
      <c r="B18" s="864">
        <v>2</v>
      </c>
      <c r="C18" s="865">
        <v>4.96</v>
      </c>
      <c r="D18" s="866">
        <v>4</v>
      </c>
      <c r="E18" s="881">
        <v>1</v>
      </c>
      <c r="F18" s="867">
        <v>2.88</v>
      </c>
      <c r="G18" s="868">
        <v>10</v>
      </c>
      <c r="H18" s="869">
        <v>1</v>
      </c>
      <c r="I18" s="867">
        <v>2.88</v>
      </c>
      <c r="J18" s="868">
        <v>5</v>
      </c>
      <c r="K18" s="870">
        <v>2.88</v>
      </c>
      <c r="L18" s="869">
        <v>3</v>
      </c>
      <c r="M18" s="869">
        <v>27</v>
      </c>
      <c r="N18" s="871">
        <v>9</v>
      </c>
      <c r="O18" s="869" t="s">
        <v>5902</v>
      </c>
      <c r="P18" s="882" t="s">
        <v>5929</v>
      </c>
      <c r="Q18" s="872">
        <f t="shared" si="0"/>
        <v>-1</v>
      </c>
      <c r="R18" s="928">
        <f t="shared" si="0"/>
        <v>-2.08</v>
      </c>
      <c r="S18" s="872">
        <f t="shared" si="1"/>
        <v>0</v>
      </c>
      <c r="T18" s="928">
        <f t="shared" si="2"/>
        <v>0</v>
      </c>
      <c r="U18" s="935">
        <v>9</v>
      </c>
      <c r="V18" s="883">
        <v>5</v>
      </c>
      <c r="W18" s="883">
        <v>-4</v>
      </c>
      <c r="X18" s="933">
        <v>0.55555555555555558</v>
      </c>
      <c r="Y18" s="931"/>
    </row>
    <row r="19" spans="1:25" ht="14.4" customHeight="1" x14ac:dyDescent="0.3">
      <c r="A19" s="900" t="s">
        <v>5930</v>
      </c>
      <c r="B19" s="896"/>
      <c r="C19" s="897"/>
      <c r="D19" s="879"/>
      <c r="E19" s="898">
        <v>1</v>
      </c>
      <c r="F19" s="891">
        <v>2.96</v>
      </c>
      <c r="G19" s="878">
        <v>13</v>
      </c>
      <c r="H19" s="890"/>
      <c r="I19" s="891"/>
      <c r="J19" s="878"/>
      <c r="K19" s="892">
        <v>2.96</v>
      </c>
      <c r="L19" s="890">
        <v>4</v>
      </c>
      <c r="M19" s="890">
        <v>39</v>
      </c>
      <c r="N19" s="893">
        <v>13</v>
      </c>
      <c r="O19" s="890" t="s">
        <v>5902</v>
      </c>
      <c r="P19" s="894" t="s">
        <v>5931</v>
      </c>
      <c r="Q19" s="895">
        <f t="shared" si="0"/>
        <v>0</v>
      </c>
      <c r="R19" s="929">
        <f t="shared" si="0"/>
        <v>0</v>
      </c>
      <c r="S19" s="895">
        <f t="shared" si="1"/>
        <v>-1</v>
      </c>
      <c r="T19" s="929">
        <f t="shared" si="2"/>
        <v>-2.96</v>
      </c>
      <c r="U19" s="936" t="s">
        <v>563</v>
      </c>
      <c r="V19" s="502" t="s">
        <v>563</v>
      </c>
      <c r="W19" s="502" t="s">
        <v>563</v>
      </c>
      <c r="X19" s="934" t="s">
        <v>563</v>
      </c>
      <c r="Y19" s="932"/>
    </row>
    <row r="20" spans="1:25" ht="14.4" customHeight="1" x14ac:dyDescent="0.3">
      <c r="A20" s="900" t="s">
        <v>5932</v>
      </c>
      <c r="B20" s="896">
        <v>1</v>
      </c>
      <c r="C20" s="897">
        <v>4.4000000000000004</v>
      </c>
      <c r="D20" s="879">
        <v>6</v>
      </c>
      <c r="E20" s="898"/>
      <c r="F20" s="891"/>
      <c r="G20" s="878"/>
      <c r="H20" s="890"/>
      <c r="I20" s="891"/>
      <c r="J20" s="878"/>
      <c r="K20" s="892">
        <v>4.4000000000000004</v>
      </c>
      <c r="L20" s="890">
        <v>5</v>
      </c>
      <c r="M20" s="890">
        <v>42</v>
      </c>
      <c r="N20" s="893">
        <v>14</v>
      </c>
      <c r="O20" s="890" t="s">
        <v>5902</v>
      </c>
      <c r="P20" s="894" t="s">
        <v>5933</v>
      </c>
      <c r="Q20" s="895">
        <f t="shared" si="0"/>
        <v>-1</v>
      </c>
      <c r="R20" s="929">
        <f t="shared" si="0"/>
        <v>-4.4000000000000004</v>
      </c>
      <c r="S20" s="895">
        <f t="shared" si="1"/>
        <v>0</v>
      </c>
      <c r="T20" s="929">
        <f t="shared" si="2"/>
        <v>0</v>
      </c>
      <c r="U20" s="936" t="s">
        <v>563</v>
      </c>
      <c r="V20" s="502" t="s">
        <v>563</v>
      </c>
      <c r="W20" s="502" t="s">
        <v>563</v>
      </c>
      <c r="X20" s="934" t="s">
        <v>563</v>
      </c>
      <c r="Y20" s="932"/>
    </row>
    <row r="21" spans="1:25" ht="14.4" customHeight="1" x14ac:dyDescent="0.3">
      <c r="A21" s="899" t="s">
        <v>5934</v>
      </c>
      <c r="B21" s="864">
        <v>4</v>
      </c>
      <c r="C21" s="865">
        <v>3.37</v>
      </c>
      <c r="D21" s="866">
        <v>8</v>
      </c>
      <c r="E21" s="881">
        <v>1</v>
      </c>
      <c r="F21" s="867">
        <v>0.84</v>
      </c>
      <c r="G21" s="868">
        <v>5</v>
      </c>
      <c r="H21" s="869">
        <v>2</v>
      </c>
      <c r="I21" s="867">
        <v>1.68</v>
      </c>
      <c r="J21" s="868">
        <v>5</v>
      </c>
      <c r="K21" s="870">
        <v>0.84</v>
      </c>
      <c r="L21" s="869">
        <v>2</v>
      </c>
      <c r="M21" s="869">
        <v>18</v>
      </c>
      <c r="N21" s="871">
        <v>6</v>
      </c>
      <c r="O21" s="869" t="s">
        <v>5902</v>
      </c>
      <c r="P21" s="882" t="s">
        <v>5935</v>
      </c>
      <c r="Q21" s="872">
        <f t="shared" si="0"/>
        <v>-2</v>
      </c>
      <c r="R21" s="928">
        <f t="shared" si="0"/>
        <v>-1.6900000000000002</v>
      </c>
      <c r="S21" s="872">
        <f t="shared" si="1"/>
        <v>1</v>
      </c>
      <c r="T21" s="928">
        <f t="shared" si="2"/>
        <v>0.84</v>
      </c>
      <c r="U21" s="935">
        <v>12</v>
      </c>
      <c r="V21" s="883">
        <v>10</v>
      </c>
      <c r="W21" s="883">
        <v>-2</v>
      </c>
      <c r="X21" s="933">
        <v>0.83333333333333337</v>
      </c>
      <c r="Y21" s="931"/>
    </row>
    <row r="22" spans="1:25" ht="14.4" customHeight="1" x14ac:dyDescent="0.3">
      <c r="A22" s="899" t="s">
        <v>5936</v>
      </c>
      <c r="B22" s="864">
        <v>1</v>
      </c>
      <c r="C22" s="865">
        <v>1.1499999999999999</v>
      </c>
      <c r="D22" s="866">
        <v>12</v>
      </c>
      <c r="E22" s="881"/>
      <c r="F22" s="867"/>
      <c r="G22" s="868"/>
      <c r="H22" s="869"/>
      <c r="I22" s="867"/>
      <c r="J22" s="868"/>
      <c r="K22" s="870">
        <v>0.97</v>
      </c>
      <c r="L22" s="869">
        <v>3</v>
      </c>
      <c r="M22" s="869">
        <v>27</v>
      </c>
      <c r="N22" s="871">
        <v>9</v>
      </c>
      <c r="O22" s="869" t="s">
        <v>5902</v>
      </c>
      <c r="P22" s="882" t="s">
        <v>5937</v>
      </c>
      <c r="Q22" s="872">
        <f t="shared" si="0"/>
        <v>-1</v>
      </c>
      <c r="R22" s="928">
        <f t="shared" si="0"/>
        <v>-1.1499999999999999</v>
      </c>
      <c r="S22" s="872">
        <f t="shared" si="1"/>
        <v>0</v>
      </c>
      <c r="T22" s="928">
        <f t="shared" si="2"/>
        <v>0</v>
      </c>
      <c r="U22" s="935" t="s">
        <v>563</v>
      </c>
      <c r="V22" s="883" t="s">
        <v>563</v>
      </c>
      <c r="W22" s="883" t="s">
        <v>563</v>
      </c>
      <c r="X22" s="933" t="s">
        <v>563</v>
      </c>
      <c r="Y22" s="931"/>
    </row>
    <row r="23" spans="1:25" ht="14.4" customHeight="1" x14ac:dyDescent="0.3">
      <c r="A23" s="899" t="s">
        <v>5938</v>
      </c>
      <c r="B23" s="883">
        <v>1</v>
      </c>
      <c r="C23" s="884">
        <v>2.23</v>
      </c>
      <c r="D23" s="885">
        <v>22</v>
      </c>
      <c r="E23" s="873">
        <v>2</v>
      </c>
      <c r="F23" s="874">
        <v>1.65</v>
      </c>
      <c r="G23" s="876">
        <v>8.5</v>
      </c>
      <c r="H23" s="869">
        <v>1</v>
      </c>
      <c r="I23" s="867">
        <v>0.73</v>
      </c>
      <c r="J23" s="868">
        <v>4</v>
      </c>
      <c r="K23" s="870">
        <v>0.73</v>
      </c>
      <c r="L23" s="869">
        <v>3</v>
      </c>
      <c r="M23" s="869">
        <v>30</v>
      </c>
      <c r="N23" s="871">
        <v>10</v>
      </c>
      <c r="O23" s="869" t="s">
        <v>5902</v>
      </c>
      <c r="P23" s="882" t="s">
        <v>5939</v>
      </c>
      <c r="Q23" s="872">
        <f t="shared" si="0"/>
        <v>0</v>
      </c>
      <c r="R23" s="928">
        <f t="shared" si="0"/>
        <v>-1.5</v>
      </c>
      <c r="S23" s="872">
        <f t="shared" si="1"/>
        <v>-1</v>
      </c>
      <c r="T23" s="928">
        <f t="shared" si="2"/>
        <v>-0.91999999999999993</v>
      </c>
      <c r="U23" s="935">
        <v>10</v>
      </c>
      <c r="V23" s="883">
        <v>4</v>
      </c>
      <c r="W23" s="883">
        <v>-6</v>
      </c>
      <c r="X23" s="933">
        <v>0.4</v>
      </c>
      <c r="Y23" s="931"/>
    </row>
    <row r="24" spans="1:25" ht="14.4" customHeight="1" x14ac:dyDescent="0.3">
      <c r="A24" s="899" t="s">
        <v>5940</v>
      </c>
      <c r="B24" s="864">
        <v>1</v>
      </c>
      <c r="C24" s="865">
        <v>1.08</v>
      </c>
      <c r="D24" s="866">
        <v>12</v>
      </c>
      <c r="E24" s="881"/>
      <c r="F24" s="867"/>
      <c r="G24" s="868"/>
      <c r="H24" s="869"/>
      <c r="I24" s="867"/>
      <c r="J24" s="868"/>
      <c r="K24" s="870">
        <v>1.06</v>
      </c>
      <c r="L24" s="869">
        <v>4</v>
      </c>
      <c r="M24" s="869">
        <v>33</v>
      </c>
      <c r="N24" s="871">
        <v>11</v>
      </c>
      <c r="O24" s="869" t="s">
        <v>5902</v>
      </c>
      <c r="P24" s="882" t="s">
        <v>5941</v>
      </c>
      <c r="Q24" s="872">
        <f t="shared" si="0"/>
        <v>-1</v>
      </c>
      <c r="R24" s="928">
        <f t="shared" si="0"/>
        <v>-1.08</v>
      </c>
      <c r="S24" s="872">
        <f t="shared" si="1"/>
        <v>0</v>
      </c>
      <c r="T24" s="928">
        <f t="shared" si="2"/>
        <v>0</v>
      </c>
      <c r="U24" s="935" t="s">
        <v>563</v>
      </c>
      <c r="V24" s="883" t="s">
        <v>563</v>
      </c>
      <c r="W24" s="883" t="s">
        <v>563</v>
      </c>
      <c r="X24" s="933" t="s">
        <v>563</v>
      </c>
      <c r="Y24" s="931"/>
    </row>
    <row r="25" spans="1:25" ht="14.4" customHeight="1" x14ac:dyDescent="0.3">
      <c r="A25" s="899" t="s">
        <v>5942</v>
      </c>
      <c r="B25" s="883"/>
      <c r="C25" s="884"/>
      <c r="D25" s="885"/>
      <c r="E25" s="881"/>
      <c r="F25" s="867"/>
      <c r="G25" s="868"/>
      <c r="H25" s="873">
        <v>1</v>
      </c>
      <c r="I25" s="874">
        <v>0.73</v>
      </c>
      <c r="J25" s="876">
        <v>6</v>
      </c>
      <c r="K25" s="870">
        <v>0.73</v>
      </c>
      <c r="L25" s="869">
        <v>2</v>
      </c>
      <c r="M25" s="869">
        <v>21</v>
      </c>
      <c r="N25" s="871">
        <v>7</v>
      </c>
      <c r="O25" s="869" t="s">
        <v>5902</v>
      </c>
      <c r="P25" s="882" t="s">
        <v>5943</v>
      </c>
      <c r="Q25" s="872">
        <f t="shared" si="0"/>
        <v>1</v>
      </c>
      <c r="R25" s="928">
        <f t="shared" si="0"/>
        <v>0.73</v>
      </c>
      <c r="S25" s="872">
        <f t="shared" si="1"/>
        <v>1</v>
      </c>
      <c r="T25" s="928">
        <f t="shared" si="2"/>
        <v>0.73</v>
      </c>
      <c r="U25" s="935">
        <v>7</v>
      </c>
      <c r="V25" s="883">
        <v>6</v>
      </c>
      <c r="W25" s="883">
        <v>-1</v>
      </c>
      <c r="X25" s="933">
        <v>0.8571428571428571</v>
      </c>
      <c r="Y25" s="931"/>
    </row>
    <row r="26" spans="1:25" ht="14.4" customHeight="1" x14ac:dyDescent="0.3">
      <c r="A26" s="899" t="s">
        <v>5944</v>
      </c>
      <c r="B26" s="883"/>
      <c r="C26" s="884"/>
      <c r="D26" s="885"/>
      <c r="E26" s="881">
        <v>2</v>
      </c>
      <c r="F26" s="867">
        <v>0.86</v>
      </c>
      <c r="G26" s="868">
        <v>4.5</v>
      </c>
      <c r="H26" s="873">
        <v>4</v>
      </c>
      <c r="I26" s="874">
        <v>1.73</v>
      </c>
      <c r="J26" s="876">
        <v>4.5</v>
      </c>
      <c r="K26" s="870">
        <v>0.42</v>
      </c>
      <c r="L26" s="869">
        <v>2</v>
      </c>
      <c r="M26" s="869">
        <v>15</v>
      </c>
      <c r="N26" s="871">
        <v>5</v>
      </c>
      <c r="O26" s="869" t="s">
        <v>5902</v>
      </c>
      <c r="P26" s="882" t="s">
        <v>5945</v>
      </c>
      <c r="Q26" s="872">
        <f t="shared" si="0"/>
        <v>4</v>
      </c>
      <c r="R26" s="928">
        <f t="shared" si="0"/>
        <v>1.73</v>
      </c>
      <c r="S26" s="872">
        <f t="shared" si="1"/>
        <v>2</v>
      </c>
      <c r="T26" s="928">
        <f t="shared" si="2"/>
        <v>0.87</v>
      </c>
      <c r="U26" s="935">
        <v>20</v>
      </c>
      <c r="V26" s="883">
        <v>18</v>
      </c>
      <c r="W26" s="883">
        <v>-2</v>
      </c>
      <c r="X26" s="933">
        <v>0.9</v>
      </c>
      <c r="Y26" s="931">
        <v>3</v>
      </c>
    </row>
    <row r="27" spans="1:25" ht="14.4" customHeight="1" x14ac:dyDescent="0.3">
      <c r="A27" s="900" t="s">
        <v>5946</v>
      </c>
      <c r="B27" s="502"/>
      <c r="C27" s="887"/>
      <c r="D27" s="886"/>
      <c r="E27" s="898"/>
      <c r="F27" s="891"/>
      <c r="G27" s="878"/>
      <c r="H27" s="888">
        <v>1</v>
      </c>
      <c r="I27" s="889">
        <v>0.56000000000000005</v>
      </c>
      <c r="J27" s="877">
        <v>5</v>
      </c>
      <c r="K27" s="892">
        <v>0.56000000000000005</v>
      </c>
      <c r="L27" s="890">
        <v>2</v>
      </c>
      <c r="M27" s="890">
        <v>21</v>
      </c>
      <c r="N27" s="893">
        <v>7</v>
      </c>
      <c r="O27" s="890" t="s">
        <v>5902</v>
      </c>
      <c r="P27" s="894" t="s">
        <v>5947</v>
      </c>
      <c r="Q27" s="895">
        <f t="shared" si="0"/>
        <v>1</v>
      </c>
      <c r="R27" s="929">
        <f t="shared" si="0"/>
        <v>0.56000000000000005</v>
      </c>
      <c r="S27" s="895">
        <f t="shared" si="1"/>
        <v>1</v>
      </c>
      <c r="T27" s="929">
        <f t="shared" si="2"/>
        <v>0.56000000000000005</v>
      </c>
      <c r="U27" s="936">
        <v>7</v>
      </c>
      <c r="V27" s="502">
        <v>5</v>
      </c>
      <c r="W27" s="502">
        <v>-2</v>
      </c>
      <c r="X27" s="934">
        <v>0.7142857142857143</v>
      </c>
      <c r="Y27" s="932"/>
    </row>
    <row r="28" spans="1:25" ht="14.4" customHeight="1" x14ac:dyDescent="0.3">
      <c r="A28" s="899" t="s">
        <v>5948</v>
      </c>
      <c r="B28" s="883"/>
      <c r="C28" s="884"/>
      <c r="D28" s="885"/>
      <c r="E28" s="873">
        <v>1</v>
      </c>
      <c r="F28" s="874">
        <v>6.65</v>
      </c>
      <c r="G28" s="876">
        <v>4</v>
      </c>
      <c r="H28" s="869"/>
      <c r="I28" s="867"/>
      <c r="J28" s="868"/>
      <c r="K28" s="870">
        <v>5.41</v>
      </c>
      <c r="L28" s="869">
        <v>4</v>
      </c>
      <c r="M28" s="869">
        <v>33</v>
      </c>
      <c r="N28" s="871">
        <v>11</v>
      </c>
      <c r="O28" s="869" t="s">
        <v>5902</v>
      </c>
      <c r="P28" s="882" t="s">
        <v>5949</v>
      </c>
      <c r="Q28" s="872">
        <f t="shared" si="0"/>
        <v>0</v>
      </c>
      <c r="R28" s="928">
        <f t="shared" si="0"/>
        <v>0</v>
      </c>
      <c r="S28" s="872">
        <f t="shared" si="1"/>
        <v>-1</v>
      </c>
      <c r="T28" s="928">
        <f t="shared" si="2"/>
        <v>-6.65</v>
      </c>
      <c r="U28" s="935" t="s">
        <v>563</v>
      </c>
      <c r="V28" s="883" t="s">
        <v>563</v>
      </c>
      <c r="W28" s="883" t="s">
        <v>563</v>
      </c>
      <c r="X28" s="933" t="s">
        <v>563</v>
      </c>
      <c r="Y28" s="931"/>
    </row>
    <row r="29" spans="1:25" ht="14.4" customHeight="1" x14ac:dyDescent="0.3">
      <c r="A29" s="899" t="s">
        <v>5950</v>
      </c>
      <c r="B29" s="883"/>
      <c r="C29" s="884"/>
      <c r="D29" s="885"/>
      <c r="E29" s="881"/>
      <c r="F29" s="867"/>
      <c r="G29" s="868"/>
      <c r="H29" s="873">
        <v>1</v>
      </c>
      <c r="I29" s="874">
        <v>2.12</v>
      </c>
      <c r="J29" s="876">
        <v>4</v>
      </c>
      <c r="K29" s="870">
        <v>2.12</v>
      </c>
      <c r="L29" s="869">
        <v>3</v>
      </c>
      <c r="M29" s="869">
        <v>24</v>
      </c>
      <c r="N29" s="871">
        <v>8</v>
      </c>
      <c r="O29" s="869" t="s">
        <v>5902</v>
      </c>
      <c r="P29" s="882" t="s">
        <v>5951</v>
      </c>
      <c r="Q29" s="872">
        <f t="shared" si="0"/>
        <v>1</v>
      </c>
      <c r="R29" s="928">
        <f t="shared" si="0"/>
        <v>2.12</v>
      </c>
      <c r="S29" s="872">
        <f t="shared" si="1"/>
        <v>1</v>
      </c>
      <c r="T29" s="928">
        <f t="shared" si="2"/>
        <v>2.12</v>
      </c>
      <c r="U29" s="935">
        <v>8</v>
      </c>
      <c r="V29" s="883">
        <v>4</v>
      </c>
      <c r="W29" s="883">
        <v>-4</v>
      </c>
      <c r="X29" s="933">
        <v>0.5</v>
      </c>
      <c r="Y29" s="931"/>
    </row>
    <row r="30" spans="1:25" ht="14.4" customHeight="1" x14ac:dyDescent="0.3">
      <c r="A30" s="899" t="s">
        <v>5952</v>
      </c>
      <c r="B30" s="883">
        <v>1</v>
      </c>
      <c r="C30" s="884">
        <v>0.85</v>
      </c>
      <c r="D30" s="885">
        <v>5</v>
      </c>
      <c r="E30" s="873">
        <v>3</v>
      </c>
      <c r="F30" s="874">
        <v>2.56</v>
      </c>
      <c r="G30" s="876">
        <v>6.7</v>
      </c>
      <c r="H30" s="869"/>
      <c r="I30" s="867"/>
      <c r="J30" s="868"/>
      <c r="K30" s="870">
        <v>0.85</v>
      </c>
      <c r="L30" s="869">
        <v>3</v>
      </c>
      <c r="M30" s="869">
        <v>27</v>
      </c>
      <c r="N30" s="871">
        <v>9</v>
      </c>
      <c r="O30" s="869" t="s">
        <v>5902</v>
      </c>
      <c r="P30" s="882" t="s">
        <v>5953</v>
      </c>
      <c r="Q30" s="872">
        <f t="shared" si="0"/>
        <v>-1</v>
      </c>
      <c r="R30" s="928">
        <f t="shared" si="0"/>
        <v>-0.85</v>
      </c>
      <c r="S30" s="872">
        <f t="shared" si="1"/>
        <v>-3</v>
      </c>
      <c r="T30" s="928">
        <f t="shared" si="2"/>
        <v>-2.56</v>
      </c>
      <c r="U30" s="935" t="s">
        <v>563</v>
      </c>
      <c r="V30" s="883" t="s">
        <v>563</v>
      </c>
      <c r="W30" s="883" t="s">
        <v>563</v>
      </c>
      <c r="X30" s="933" t="s">
        <v>563</v>
      </c>
      <c r="Y30" s="931"/>
    </row>
    <row r="31" spans="1:25" ht="14.4" customHeight="1" x14ac:dyDescent="0.3">
      <c r="A31" s="900" t="s">
        <v>5954</v>
      </c>
      <c r="B31" s="502"/>
      <c r="C31" s="887"/>
      <c r="D31" s="886"/>
      <c r="E31" s="888"/>
      <c r="F31" s="889"/>
      <c r="G31" s="877"/>
      <c r="H31" s="890">
        <v>1</v>
      </c>
      <c r="I31" s="891">
        <v>1.49</v>
      </c>
      <c r="J31" s="880">
        <v>16</v>
      </c>
      <c r="K31" s="892">
        <v>1.24</v>
      </c>
      <c r="L31" s="890">
        <v>5</v>
      </c>
      <c r="M31" s="890">
        <v>42</v>
      </c>
      <c r="N31" s="893">
        <v>14</v>
      </c>
      <c r="O31" s="890" t="s">
        <v>5902</v>
      </c>
      <c r="P31" s="894" t="s">
        <v>5955</v>
      </c>
      <c r="Q31" s="895">
        <f t="shared" si="0"/>
        <v>1</v>
      </c>
      <c r="R31" s="929">
        <f t="shared" si="0"/>
        <v>1.49</v>
      </c>
      <c r="S31" s="895">
        <f t="shared" si="1"/>
        <v>1</v>
      </c>
      <c r="T31" s="929">
        <f t="shared" si="2"/>
        <v>1.49</v>
      </c>
      <c r="U31" s="936">
        <v>14</v>
      </c>
      <c r="V31" s="502">
        <v>16</v>
      </c>
      <c r="W31" s="502">
        <v>2</v>
      </c>
      <c r="X31" s="934">
        <v>1.1428571428571428</v>
      </c>
      <c r="Y31" s="932">
        <v>2</v>
      </c>
    </row>
    <row r="32" spans="1:25" ht="14.4" customHeight="1" x14ac:dyDescent="0.3">
      <c r="A32" s="899" t="s">
        <v>5956</v>
      </c>
      <c r="B32" s="864">
        <v>49</v>
      </c>
      <c r="C32" s="865">
        <v>163.92</v>
      </c>
      <c r="D32" s="866">
        <v>10.7</v>
      </c>
      <c r="E32" s="881">
        <v>31</v>
      </c>
      <c r="F32" s="867">
        <v>103.22</v>
      </c>
      <c r="G32" s="868">
        <v>10.9</v>
      </c>
      <c r="H32" s="869">
        <v>41</v>
      </c>
      <c r="I32" s="867">
        <v>137.9</v>
      </c>
      <c r="J32" s="868">
        <v>11.1</v>
      </c>
      <c r="K32" s="870">
        <v>3.29</v>
      </c>
      <c r="L32" s="869">
        <v>4</v>
      </c>
      <c r="M32" s="869">
        <v>36</v>
      </c>
      <c r="N32" s="871">
        <v>12</v>
      </c>
      <c r="O32" s="869" t="s">
        <v>5902</v>
      </c>
      <c r="P32" s="882" t="s">
        <v>5957</v>
      </c>
      <c r="Q32" s="872">
        <f t="shared" si="0"/>
        <v>-8</v>
      </c>
      <c r="R32" s="928">
        <f t="shared" si="0"/>
        <v>-26.019999999999982</v>
      </c>
      <c r="S32" s="872">
        <f t="shared" si="1"/>
        <v>10</v>
      </c>
      <c r="T32" s="928">
        <f t="shared" si="2"/>
        <v>34.680000000000007</v>
      </c>
      <c r="U32" s="935">
        <v>492</v>
      </c>
      <c r="V32" s="883">
        <v>455.09999999999997</v>
      </c>
      <c r="W32" s="883">
        <v>-36.900000000000034</v>
      </c>
      <c r="X32" s="933">
        <v>0.92499999999999993</v>
      </c>
      <c r="Y32" s="931">
        <v>39</v>
      </c>
    </row>
    <row r="33" spans="1:25" ht="14.4" customHeight="1" x14ac:dyDescent="0.3">
      <c r="A33" s="900" t="s">
        <v>5958</v>
      </c>
      <c r="B33" s="896">
        <v>24</v>
      </c>
      <c r="C33" s="897">
        <v>98.8</v>
      </c>
      <c r="D33" s="879">
        <v>15.4</v>
      </c>
      <c r="E33" s="898">
        <v>22</v>
      </c>
      <c r="F33" s="891">
        <v>103.02</v>
      </c>
      <c r="G33" s="878">
        <v>19.2</v>
      </c>
      <c r="H33" s="890">
        <v>23</v>
      </c>
      <c r="I33" s="891">
        <v>95</v>
      </c>
      <c r="J33" s="878">
        <v>13.7</v>
      </c>
      <c r="K33" s="892">
        <v>4.09</v>
      </c>
      <c r="L33" s="890">
        <v>5</v>
      </c>
      <c r="M33" s="890">
        <v>45</v>
      </c>
      <c r="N33" s="893">
        <v>15</v>
      </c>
      <c r="O33" s="890" t="s">
        <v>5902</v>
      </c>
      <c r="P33" s="894" t="s">
        <v>5959</v>
      </c>
      <c r="Q33" s="895">
        <f t="shared" si="0"/>
        <v>-1</v>
      </c>
      <c r="R33" s="929">
        <f t="shared" si="0"/>
        <v>-3.7999999999999972</v>
      </c>
      <c r="S33" s="895">
        <f t="shared" si="1"/>
        <v>1</v>
      </c>
      <c r="T33" s="929">
        <f t="shared" si="2"/>
        <v>-8.019999999999996</v>
      </c>
      <c r="U33" s="936">
        <v>345</v>
      </c>
      <c r="V33" s="502">
        <v>315.09999999999997</v>
      </c>
      <c r="W33" s="502">
        <v>-29.900000000000034</v>
      </c>
      <c r="X33" s="934">
        <v>0.91333333333333322</v>
      </c>
      <c r="Y33" s="932">
        <v>31</v>
      </c>
    </row>
    <row r="34" spans="1:25" ht="14.4" customHeight="1" x14ac:dyDescent="0.3">
      <c r="A34" s="900" t="s">
        <v>5960</v>
      </c>
      <c r="B34" s="896">
        <v>18</v>
      </c>
      <c r="C34" s="897">
        <v>128.01</v>
      </c>
      <c r="D34" s="879">
        <v>25.1</v>
      </c>
      <c r="E34" s="898">
        <v>16</v>
      </c>
      <c r="F34" s="891">
        <v>103.25</v>
      </c>
      <c r="G34" s="878">
        <v>19.3</v>
      </c>
      <c r="H34" s="890">
        <v>20</v>
      </c>
      <c r="I34" s="891">
        <v>127.55</v>
      </c>
      <c r="J34" s="878">
        <v>18.3</v>
      </c>
      <c r="K34" s="892">
        <v>6.37</v>
      </c>
      <c r="L34" s="890">
        <v>7</v>
      </c>
      <c r="M34" s="890">
        <v>60</v>
      </c>
      <c r="N34" s="893">
        <v>20</v>
      </c>
      <c r="O34" s="890" t="s">
        <v>5902</v>
      </c>
      <c r="P34" s="894" t="s">
        <v>5961</v>
      </c>
      <c r="Q34" s="895">
        <f t="shared" si="0"/>
        <v>2</v>
      </c>
      <c r="R34" s="929">
        <f t="shared" si="0"/>
        <v>-0.45999999999999375</v>
      </c>
      <c r="S34" s="895">
        <f t="shared" si="1"/>
        <v>4</v>
      </c>
      <c r="T34" s="929">
        <f t="shared" si="2"/>
        <v>24.299999999999997</v>
      </c>
      <c r="U34" s="936">
        <v>400</v>
      </c>
      <c r="V34" s="502">
        <v>366</v>
      </c>
      <c r="W34" s="502">
        <v>-34</v>
      </c>
      <c r="X34" s="934">
        <v>0.91500000000000004</v>
      </c>
      <c r="Y34" s="932">
        <v>34</v>
      </c>
    </row>
    <row r="35" spans="1:25" ht="14.4" customHeight="1" x14ac:dyDescent="0.3">
      <c r="A35" s="899" t="s">
        <v>5962</v>
      </c>
      <c r="B35" s="883">
        <v>3</v>
      </c>
      <c r="C35" s="884">
        <v>8.36</v>
      </c>
      <c r="D35" s="885">
        <v>7</v>
      </c>
      <c r="E35" s="881">
        <v>9</v>
      </c>
      <c r="F35" s="867">
        <v>29.06</v>
      </c>
      <c r="G35" s="868">
        <v>12.2</v>
      </c>
      <c r="H35" s="873">
        <v>11</v>
      </c>
      <c r="I35" s="874">
        <v>33.869999999999997</v>
      </c>
      <c r="J35" s="876">
        <v>10.9</v>
      </c>
      <c r="K35" s="870">
        <v>3.01</v>
      </c>
      <c r="L35" s="869">
        <v>4</v>
      </c>
      <c r="M35" s="869">
        <v>33</v>
      </c>
      <c r="N35" s="871">
        <v>11</v>
      </c>
      <c r="O35" s="869" t="s">
        <v>5902</v>
      </c>
      <c r="P35" s="882" t="s">
        <v>5963</v>
      </c>
      <c r="Q35" s="872">
        <f t="shared" si="0"/>
        <v>8</v>
      </c>
      <c r="R35" s="928">
        <f t="shared" si="0"/>
        <v>25.509999999999998</v>
      </c>
      <c r="S35" s="872">
        <f t="shared" si="1"/>
        <v>2</v>
      </c>
      <c r="T35" s="928">
        <f t="shared" si="2"/>
        <v>4.8099999999999987</v>
      </c>
      <c r="U35" s="935">
        <v>121</v>
      </c>
      <c r="V35" s="883">
        <v>119.9</v>
      </c>
      <c r="W35" s="883">
        <v>-1.0999999999999943</v>
      </c>
      <c r="X35" s="933">
        <v>0.99090909090909096</v>
      </c>
      <c r="Y35" s="931">
        <v>18</v>
      </c>
    </row>
    <row r="36" spans="1:25" ht="14.4" customHeight="1" x14ac:dyDescent="0.3">
      <c r="A36" s="900" t="s">
        <v>5964</v>
      </c>
      <c r="B36" s="502">
        <v>1</v>
      </c>
      <c r="C36" s="887">
        <v>4.6500000000000004</v>
      </c>
      <c r="D36" s="886">
        <v>19</v>
      </c>
      <c r="E36" s="898">
        <v>2</v>
      </c>
      <c r="F36" s="891">
        <v>9.84</v>
      </c>
      <c r="G36" s="878">
        <v>13</v>
      </c>
      <c r="H36" s="888">
        <v>8</v>
      </c>
      <c r="I36" s="889">
        <v>35.57</v>
      </c>
      <c r="J36" s="877">
        <v>12.1</v>
      </c>
      <c r="K36" s="892">
        <v>4.6500000000000004</v>
      </c>
      <c r="L36" s="890">
        <v>5</v>
      </c>
      <c r="M36" s="890">
        <v>45</v>
      </c>
      <c r="N36" s="893">
        <v>15</v>
      </c>
      <c r="O36" s="890" t="s">
        <v>5902</v>
      </c>
      <c r="P36" s="894" t="s">
        <v>5965</v>
      </c>
      <c r="Q36" s="895">
        <f t="shared" si="0"/>
        <v>7</v>
      </c>
      <c r="R36" s="929">
        <f t="shared" si="0"/>
        <v>30.92</v>
      </c>
      <c r="S36" s="895">
        <f t="shared" si="1"/>
        <v>6</v>
      </c>
      <c r="T36" s="929">
        <f t="shared" si="2"/>
        <v>25.73</v>
      </c>
      <c r="U36" s="936">
        <v>120</v>
      </c>
      <c r="V36" s="502">
        <v>96.8</v>
      </c>
      <c r="W36" s="502">
        <v>-23.200000000000003</v>
      </c>
      <c r="X36" s="934">
        <v>0.80666666666666664</v>
      </c>
      <c r="Y36" s="932">
        <v>3</v>
      </c>
    </row>
    <row r="37" spans="1:25" ht="14.4" customHeight="1" x14ac:dyDescent="0.3">
      <c r="A37" s="900" t="s">
        <v>5966</v>
      </c>
      <c r="B37" s="502">
        <v>11</v>
      </c>
      <c r="C37" s="887">
        <v>65.58</v>
      </c>
      <c r="D37" s="886">
        <v>21.1</v>
      </c>
      <c r="E37" s="898">
        <v>7</v>
      </c>
      <c r="F37" s="891">
        <v>40.17</v>
      </c>
      <c r="G37" s="878">
        <v>17.399999999999999</v>
      </c>
      <c r="H37" s="888">
        <v>6</v>
      </c>
      <c r="I37" s="889">
        <v>31.77</v>
      </c>
      <c r="J37" s="880">
        <v>18</v>
      </c>
      <c r="K37" s="892">
        <v>5.3</v>
      </c>
      <c r="L37" s="890">
        <v>5</v>
      </c>
      <c r="M37" s="890">
        <v>45</v>
      </c>
      <c r="N37" s="893">
        <v>15</v>
      </c>
      <c r="O37" s="890" t="s">
        <v>5902</v>
      </c>
      <c r="P37" s="894" t="s">
        <v>5967</v>
      </c>
      <c r="Q37" s="895">
        <f t="shared" si="0"/>
        <v>-5</v>
      </c>
      <c r="R37" s="929">
        <f t="shared" si="0"/>
        <v>-33.81</v>
      </c>
      <c r="S37" s="895">
        <f t="shared" si="1"/>
        <v>-1</v>
      </c>
      <c r="T37" s="929">
        <f t="shared" si="2"/>
        <v>-8.4000000000000021</v>
      </c>
      <c r="U37" s="936">
        <v>90</v>
      </c>
      <c r="V37" s="502">
        <v>108</v>
      </c>
      <c r="W37" s="502">
        <v>18</v>
      </c>
      <c r="X37" s="934">
        <v>1.2</v>
      </c>
      <c r="Y37" s="932">
        <v>21</v>
      </c>
    </row>
    <row r="38" spans="1:25" ht="14.4" customHeight="1" x14ac:dyDescent="0.3">
      <c r="A38" s="899" t="s">
        <v>5968</v>
      </c>
      <c r="B38" s="864">
        <v>18</v>
      </c>
      <c r="C38" s="865">
        <v>29.55</v>
      </c>
      <c r="D38" s="866">
        <v>6.9</v>
      </c>
      <c r="E38" s="881">
        <v>13</v>
      </c>
      <c r="F38" s="867">
        <v>21.4</v>
      </c>
      <c r="G38" s="868">
        <v>7.8</v>
      </c>
      <c r="H38" s="869">
        <v>8</v>
      </c>
      <c r="I38" s="867">
        <v>13.28</v>
      </c>
      <c r="J38" s="868">
        <v>8</v>
      </c>
      <c r="K38" s="870">
        <v>1.64</v>
      </c>
      <c r="L38" s="869">
        <v>3</v>
      </c>
      <c r="M38" s="869">
        <v>27</v>
      </c>
      <c r="N38" s="871">
        <v>9</v>
      </c>
      <c r="O38" s="869" t="s">
        <v>5902</v>
      </c>
      <c r="P38" s="882" t="s">
        <v>5969</v>
      </c>
      <c r="Q38" s="872">
        <f t="shared" si="0"/>
        <v>-10</v>
      </c>
      <c r="R38" s="928">
        <f t="shared" si="0"/>
        <v>-16.270000000000003</v>
      </c>
      <c r="S38" s="872">
        <f t="shared" si="1"/>
        <v>-5</v>
      </c>
      <c r="T38" s="928">
        <f t="shared" si="2"/>
        <v>-8.1199999999999992</v>
      </c>
      <c r="U38" s="935">
        <v>72</v>
      </c>
      <c r="V38" s="883">
        <v>64</v>
      </c>
      <c r="W38" s="883">
        <v>-8</v>
      </c>
      <c r="X38" s="933">
        <v>0.88888888888888884</v>
      </c>
      <c r="Y38" s="931">
        <v>1</v>
      </c>
    </row>
    <row r="39" spans="1:25" ht="14.4" customHeight="1" x14ac:dyDescent="0.3">
      <c r="A39" s="900" t="s">
        <v>5970</v>
      </c>
      <c r="B39" s="896">
        <v>9</v>
      </c>
      <c r="C39" s="897">
        <v>23.21</v>
      </c>
      <c r="D39" s="879">
        <v>13.1</v>
      </c>
      <c r="E39" s="898">
        <v>3</v>
      </c>
      <c r="F39" s="891">
        <v>7.66</v>
      </c>
      <c r="G39" s="878">
        <v>9.3000000000000007</v>
      </c>
      <c r="H39" s="890">
        <v>4</v>
      </c>
      <c r="I39" s="891">
        <v>10.53</v>
      </c>
      <c r="J39" s="878">
        <v>11.3</v>
      </c>
      <c r="K39" s="892">
        <v>2.5499999999999998</v>
      </c>
      <c r="L39" s="890">
        <v>4</v>
      </c>
      <c r="M39" s="890">
        <v>36</v>
      </c>
      <c r="N39" s="893">
        <v>12</v>
      </c>
      <c r="O39" s="890" t="s">
        <v>5902</v>
      </c>
      <c r="P39" s="894" t="s">
        <v>5971</v>
      </c>
      <c r="Q39" s="895">
        <f t="shared" si="0"/>
        <v>-5</v>
      </c>
      <c r="R39" s="929">
        <f t="shared" si="0"/>
        <v>-12.680000000000001</v>
      </c>
      <c r="S39" s="895">
        <f t="shared" si="1"/>
        <v>1</v>
      </c>
      <c r="T39" s="929">
        <f t="shared" si="2"/>
        <v>2.8699999999999992</v>
      </c>
      <c r="U39" s="936">
        <v>48</v>
      </c>
      <c r="V39" s="502">
        <v>45.2</v>
      </c>
      <c r="W39" s="502">
        <v>-2.7999999999999972</v>
      </c>
      <c r="X39" s="934">
        <v>0.94166666666666676</v>
      </c>
      <c r="Y39" s="932">
        <v>3</v>
      </c>
    </row>
    <row r="40" spans="1:25" ht="14.4" customHeight="1" x14ac:dyDescent="0.3">
      <c r="A40" s="900" t="s">
        <v>5972</v>
      </c>
      <c r="B40" s="896">
        <v>3</v>
      </c>
      <c r="C40" s="897">
        <v>12.6</v>
      </c>
      <c r="D40" s="879">
        <v>15.7</v>
      </c>
      <c r="E40" s="898"/>
      <c r="F40" s="891"/>
      <c r="G40" s="878"/>
      <c r="H40" s="890">
        <v>5</v>
      </c>
      <c r="I40" s="891">
        <v>34.47</v>
      </c>
      <c r="J40" s="878">
        <v>13.6</v>
      </c>
      <c r="K40" s="892">
        <v>4.2</v>
      </c>
      <c r="L40" s="890">
        <v>5</v>
      </c>
      <c r="M40" s="890">
        <v>45</v>
      </c>
      <c r="N40" s="893">
        <v>15</v>
      </c>
      <c r="O40" s="890" t="s">
        <v>5902</v>
      </c>
      <c r="P40" s="894" t="s">
        <v>5973</v>
      </c>
      <c r="Q40" s="895">
        <f t="shared" si="0"/>
        <v>2</v>
      </c>
      <c r="R40" s="929">
        <f t="shared" si="0"/>
        <v>21.869999999999997</v>
      </c>
      <c r="S40" s="895">
        <f t="shared" si="1"/>
        <v>5</v>
      </c>
      <c r="T40" s="929">
        <f t="shared" si="2"/>
        <v>34.47</v>
      </c>
      <c r="U40" s="936">
        <v>75</v>
      </c>
      <c r="V40" s="502">
        <v>68</v>
      </c>
      <c r="W40" s="502">
        <v>-7</v>
      </c>
      <c r="X40" s="934">
        <v>0.90666666666666662</v>
      </c>
      <c r="Y40" s="932">
        <v>4</v>
      </c>
    </row>
    <row r="41" spans="1:25" ht="14.4" customHeight="1" x14ac:dyDescent="0.3">
      <c r="A41" s="899" t="s">
        <v>5974</v>
      </c>
      <c r="B41" s="883">
        <v>1</v>
      </c>
      <c r="C41" s="884">
        <v>1.04</v>
      </c>
      <c r="D41" s="885">
        <v>9</v>
      </c>
      <c r="E41" s="881"/>
      <c r="F41" s="867"/>
      <c r="G41" s="868"/>
      <c r="H41" s="873">
        <v>3</v>
      </c>
      <c r="I41" s="874">
        <v>3.11</v>
      </c>
      <c r="J41" s="876">
        <v>5</v>
      </c>
      <c r="K41" s="870">
        <v>1.04</v>
      </c>
      <c r="L41" s="869">
        <v>2</v>
      </c>
      <c r="M41" s="869">
        <v>15</v>
      </c>
      <c r="N41" s="871">
        <v>5</v>
      </c>
      <c r="O41" s="869" t="s">
        <v>5902</v>
      </c>
      <c r="P41" s="882" t="s">
        <v>5975</v>
      </c>
      <c r="Q41" s="872">
        <f t="shared" si="0"/>
        <v>2</v>
      </c>
      <c r="R41" s="928">
        <f t="shared" si="0"/>
        <v>2.0699999999999998</v>
      </c>
      <c r="S41" s="872">
        <f t="shared" si="1"/>
        <v>3</v>
      </c>
      <c r="T41" s="928">
        <f t="shared" si="2"/>
        <v>3.11</v>
      </c>
      <c r="U41" s="935">
        <v>15</v>
      </c>
      <c r="V41" s="883">
        <v>15</v>
      </c>
      <c r="W41" s="883">
        <v>0</v>
      </c>
      <c r="X41" s="933">
        <v>1</v>
      </c>
      <c r="Y41" s="931">
        <v>1</v>
      </c>
    </row>
    <row r="42" spans="1:25" ht="14.4" customHeight="1" x14ac:dyDescent="0.3">
      <c r="A42" s="899" t="s">
        <v>5976</v>
      </c>
      <c r="B42" s="883">
        <v>26</v>
      </c>
      <c r="C42" s="884">
        <v>25.45</v>
      </c>
      <c r="D42" s="885">
        <v>5.3</v>
      </c>
      <c r="E42" s="873">
        <v>34</v>
      </c>
      <c r="F42" s="874">
        <v>33.28</v>
      </c>
      <c r="G42" s="876">
        <v>4.5999999999999996</v>
      </c>
      <c r="H42" s="869">
        <v>30</v>
      </c>
      <c r="I42" s="867">
        <v>29.45</v>
      </c>
      <c r="J42" s="868">
        <v>4.5</v>
      </c>
      <c r="K42" s="870">
        <v>0.98</v>
      </c>
      <c r="L42" s="869">
        <v>2</v>
      </c>
      <c r="M42" s="869">
        <v>15</v>
      </c>
      <c r="N42" s="871">
        <v>5</v>
      </c>
      <c r="O42" s="869" t="s">
        <v>5902</v>
      </c>
      <c r="P42" s="882" t="s">
        <v>5977</v>
      </c>
      <c r="Q42" s="872">
        <f t="shared" si="0"/>
        <v>4</v>
      </c>
      <c r="R42" s="928">
        <f t="shared" si="0"/>
        <v>4</v>
      </c>
      <c r="S42" s="872">
        <f t="shared" si="1"/>
        <v>-4</v>
      </c>
      <c r="T42" s="928">
        <f t="shared" si="2"/>
        <v>-3.8300000000000018</v>
      </c>
      <c r="U42" s="935">
        <v>150</v>
      </c>
      <c r="V42" s="883">
        <v>135</v>
      </c>
      <c r="W42" s="883">
        <v>-15</v>
      </c>
      <c r="X42" s="933">
        <v>0.9</v>
      </c>
      <c r="Y42" s="931">
        <v>4</v>
      </c>
    </row>
    <row r="43" spans="1:25" ht="14.4" customHeight="1" x14ac:dyDescent="0.3">
      <c r="A43" s="900" t="s">
        <v>5978</v>
      </c>
      <c r="B43" s="502">
        <v>1</v>
      </c>
      <c r="C43" s="887">
        <v>1.27</v>
      </c>
      <c r="D43" s="886">
        <v>9</v>
      </c>
      <c r="E43" s="888">
        <v>4</v>
      </c>
      <c r="F43" s="889">
        <v>5.1100000000000003</v>
      </c>
      <c r="G43" s="877">
        <v>9.5</v>
      </c>
      <c r="H43" s="890">
        <v>5</v>
      </c>
      <c r="I43" s="891">
        <v>7.2</v>
      </c>
      <c r="J43" s="880">
        <v>10.199999999999999</v>
      </c>
      <c r="K43" s="892">
        <v>1.27</v>
      </c>
      <c r="L43" s="890">
        <v>2</v>
      </c>
      <c r="M43" s="890">
        <v>21</v>
      </c>
      <c r="N43" s="893">
        <v>7</v>
      </c>
      <c r="O43" s="890" t="s">
        <v>5902</v>
      </c>
      <c r="P43" s="894" t="s">
        <v>5979</v>
      </c>
      <c r="Q43" s="895">
        <f t="shared" si="0"/>
        <v>4</v>
      </c>
      <c r="R43" s="929">
        <f t="shared" si="0"/>
        <v>5.93</v>
      </c>
      <c r="S43" s="895">
        <f t="shared" si="1"/>
        <v>1</v>
      </c>
      <c r="T43" s="929">
        <f t="shared" si="2"/>
        <v>2.09</v>
      </c>
      <c r="U43" s="936">
        <v>35</v>
      </c>
      <c r="V43" s="502">
        <v>51</v>
      </c>
      <c r="W43" s="502">
        <v>16</v>
      </c>
      <c r="X43" s="934">
        <v>1.4571428571428571</v>
      </c>
      <c r="Y43" s="932">
        <v>18</v>
      </c>
    </row>
    <row r="44" spans="1:25" ht="14.4" customHeight="1" x14ac:dyDescent="0.3">
      <c r="A44" s="900" t="s">
        <v>5980</v>
      </c>
      <c r="B44" s="502"/>
      <c r="C44" s="887"/>
      <c r="D44" s="886"/>
      <c r="E44" s="888">
        <v>1</v>
      </c>
      <c r="F44" s="889">
        <v>1.63</v>
      </c>
      <c r="G44" s="877">
        <v>4</v>
      </c>
      <c r="H44" s="890"/>
      <c r="I44" s="891"/>
      <c r="J44" s="878"/>
      <c r="K44" s="892">
        <v>1.63</v>
      </c>
      <c r="L44" s="890">
        <v>3</v>
      </c>
      <c r="M44" s="890">
        <v>24</v>
      </c>
      <c r="N44" s="893">
        <v>8</v>
      </c>
      <c r="O44" s="890" t="s">
        <v>5902</v>
      </c>
      <c r="P44" s="894" t="s">
        <v>5981</v>
      </c>
      <c r="Q44" s="895">
        <f t="shared" si="0"/>
        <v>0</v>
      </c>
      <c r="R44" s="929">
        <f t="shared" si="0"/>
        <v>0</v>
      </c>
      <c r="S44" s="895">
        <f t="shared" si="1"/>
        <v>-1</v>
      </c>
      <c r="T44" s="929">
        <f t="shared" si="2"/>
        <v>-1.63</v>
      </c>
      <c r="U44" s="936" t="s">
        <v>563</v>
      </c>
      <c r="V44" s="502" t="s">
        <v>563</v>
      </c>
      <c r="W44" s="502" t="s">
        <v>563</v>
      </c>
      <c r="X44" s="934" t="s">
        <v>563</v>
      </c>
      <c r="Y44" s="932"/>
    </row>
    <row r="45" spans="1:25" ht="14.4" customHeight="1" x14ac:dyDescent="0.3">
      <c r="A45" s="899" t="s">
        <v>5982</v>
      </c>
      <c r="B45" s="864">
        <v>12</v>
      </c>
      <c r="C45" s="865">
        <v>24.72</v>
      </c>
      <c r="D45" s="866">
        <v>9.3000000000000007</v>
      </c>
      <c r="E45" s="881">
        <v>12</v>
      </c>
      <c r="F45" s="867">
        <v>24.29</v>
      </c>
      <c r="G45" s="868">
        <v>8.8000000000000007</v>
      </c>
      <c r="H45" s="869">
        <v>6</v>
      </c>
      <c r="I45" s="867">
        <v>12.15</v>
      </c>
      <c r="J45" s="875">
        <v>8.3000000000000007</v>
      </c>
      <c r="K45" s="870">
        <v>2.02</v>
      </c>
      <c r="L45" s="869">
        <v>2</v>
      </c>
      <c r="M45" s="869">
        <v>18</v>
      </c>
      <c r="N45" s="871">
        <v>6</v>
      </c>
      <c r="O45" s="869" t="s">
        <v>5902</v>
      </c>
      <c r="P45" s="882" t="s">
        <v>5983</v>
      </c>
      <c r="Q45" s="872">
        <f t="shared" si="0"/>
        <v>-6</v>
      </c>
      <c r="R45" s="928">
        <f t="shared" si="0"/>
        <v>-12.569999999999999</v>
      </c>
      <c r="S45" s="872">
        <f t="shared" si="1"/>
        <v>-6</v>
      </c>
      <c r="T45" s="928">
        <f t="shared" si="2"/>
        <v>-12.139999999999999</v>
      </c>
      <c r="U45" s="935">
        <v>36</v>
      </c>
      <c r="V45" s="883">
        <v>49.800000000000004</v>
      </c>
      <c r="W45" s="883">
        <v>13.800000000000004</v>
      </c>
      <c r="X45" s="933">
        <v>1.3833333333333335</v>
      </c>
      <c r="Y45" s="931">
        <v>14</v>
      </c>
    </row>
    <row r="46" spans="1:25" ht="14.4" customHeight="1" x14ac:dyDescent="0.3">
      <c r="A46" s="900" t="s">
        <v>5984</v>
      </c>
      <c r="B46" s="896"/>
      <c r="C46" s="897"/>
      <c r="D46" s="879"/>
      <c r="E46" s="898">
        <v>1</v>
      </c>
      <c r="F46" s="891">
        <v>2.54</v>
      </c>
      <c r="G46" s="878">
        <v>6</v>
      </c>
      <c r="H46" s="890">
        <v>3</v>
      </c>
      <c r="I46" s="891">
        <v>7.63</v>
      </c>
      <c r="J46" s="880">
        <v>10.7</v>
      </c>
      <c r="K46" s="892">
        <v>2.54</v>
      </c>
      <c r="L46" s="890">
        <v>3</v>
      </c>
      <c r="M46" s="890">
        <v>24</v>
      </c>
      <c r="N46" s="893">
        <v>8</v>
      </c>
      <c r="O46" s="890" t="s">
        <v>5902</v>
      </c>
      <c r="P46" s="894" t="s">
        <v>5985</v>
      </c>
      <c r="Q46" s="895">
        <f t="shared" si="0"/>
        <v>3</v>
      </c>
      <c r="R46" s="929">
        <f t="shared" si="0"/>
        <v>7.63</v>
      </c>
      <c r="S46" s="895">
        <f t="shared" si="1"/>
        <v>2</v>
      </c>
      <c r="T46" s="929">
        <f t="shared" si="2"/>
        <v>5.09</v>
      </c>
      <c r="U46" s="936">
        <v>24</v>
      </c>
      <c r="V46" s="502">
        <v>32.099999999999994</v>
      </c>
      <c r="W46" s="502">
        <v>8.0999999999999943</v>
      </c>
      <c r="X46" s="934">
        <v>1.3374999999999997</v>
      </c>
      <c r="Y46" s="932">
        <v>8</v>
      </c>
    </row>
    <row r="47" spans="1:25" ht="14.4" customHeight="1" x14ac:dyDescent="0.3">
      <c r="A47" s="900" t="s">
        <v>5986</v>
      </c>
      <c r="B47" s="896">
        <v>2</v>
      </c>
      <c r="C47" s="897">
        <v>10.130000000000001</v>
      </c>
      <c r="D47" s="879">
        <v>22.5</v>
      </c>
      <c r="E47" s="898"/>
      <c r="F47" s="891"/>
      <c r="G47" s="878"/>
      <c r="H47" s="890">
        <v>2</v>
      </c>
      <c r="I47" s="891">
        <v>7.14</v>
      </c>
      <c r="J47" s="880">
        <v>13</v>
      </c>
      <c r="K47" s="892">
        <v>3.57</v>
      </c>
      <c r="L47" s="890">
        <v>3</v>
      </c>
      <c r="M47" s="890">
        <v>24</v>
      </c>
      <c r="N47" s="893">
        <v>8</v>
      </c>
      <c r="O47" s="890" t="s">
        <v>5902</v>
      </c>
      <c r="P47" s="894" t="s">
        <v>5987</v>
      </c>
      <c r="Q47" s="895">
        <f t="shared" si="0"/>
        <v>0</v>
      </c>
      <c r="R47" s="929">
        <f t="shared" si="0"/>
        <v>-2.9900000000000011</v>
      </c>
      <c r="S47" s="895">
        <f t="shared" si="1"/>
        <v>2</v>
      </c>
      <c r="T47" s="929">
        <f t="shared" si="2"/>
        <v>7.14</v>
      </c>
      <c r="U47" s="936">
        <v>16</v>
      </c>
      <c r="V47" s="502">
        <v>26</v>
      </c>
      <c r="W47" s="502">
        <v>10</v>
      </c>
      <c r="X47" s="934">
        <v>1.625</v>
      </c>
      <c r="Y47" s="932">
        <v>11</v>
      </c>
    </row>
    <row r="48" spans="1:25" ht="14.4" customHeight="1" x14ac:dyDescent="0.3">
      <c r="A48" s="899" t="s">
        <v>5988</v>
      </c>
      <c r="B48" s="864">
        <v>99</v>
      </c>
      <c r="C48" s="865">
        <v>67.05</v>
      </c>
      <c r="D48" s="866">
        <v>4.7</v>
      </c>
      <c r="E48" s="881">
        <v>90</v>
      </c>
      <c r="F48" s="867">
        <v>61.63</v>
      </c>
      <c r="G48" s="868">
        <v>5.5</v>
      </c>
      <c r="H48" s="869">
        <v>72</v>
      </c>
      <c r="I48" s="867">
        <v>48.31</v>
      </c>
      <c r="J48" s="875">
        <v>4.5</v>
      </c>
      <c r="K48" s="870">
        <v>0.66</v>
      </c>
      <c r="L48" s="869">
        <v>1</v>
      </c>
      <c r="M48" s="869">
        <v>12</v>
      </c>
      <c r="N48" s="871">
        <v>4</v>
      </c>
      <c r="O48" s="869" t="s">
        <v>5902</v>
      </c>
      <c r="P48" s="882" t="s">
        <v>5989</v>
      </c>
      <c r="Q48" s="872">
        <f t="shared" si="0"/>
        <v>-27</v>
      </c>
      <c r="R48" s="928">
        <f t="shared" si="0"/>
        <v>-18.739999999999995</v>
      </c>
      <c r="S48" s="872">
        <f t="shared" si="1"/>
        <v>-18</v>
      </c>
      <c r="T48" s="928">
        <f t="shared" si="2"/>
        <v>-13.32</v>
      </c>
      <c r="U48" s="935">
        <v>288</v>
      </c>
      <c r="V48" s="883">
        <v>324</v>
      </c>
      <c r="W48" s="883">
        <v>36</v>
      </c>
      <c r="X48" s="933">
        <v>1.125</v>
      </c>
      <c r="Y48" s="931">
        <v>51</v>
      </c>
    </row>
    <row r="49" spans="1:25" ht="14.4" customHeight="1" x14ac:dyDescent="0.3">
      <c r="A49" s="900" t="s">
        <v>5990</v>
      </c>
      <c r="B49" s="896">
        <v>2</v>
      </c>
      <c r="C49" s="897">
        <v>2.06</v>
      </c>
      <c r="D49" s="879">
        <v>9</v>
      </c>
      <c r="E49" s="898">
        <v>2</v>
      </c>
      <c r="F49" s="891">
        <v>1.91</v>
      </c>
      <c r="G49" s="878">
        <v>5.5</v>
      </c>
      <c r="H49" s="890">
        <v>5</v>
      </c>
      <c r="I49" s="891">
        <v>4.78</v>
      </c>
      <c r="J49" s="878">
        <v>4.8</v>
      </c>
      <c r="K49" s="892">
        <v>0.96</v>
      </c>
      <c r="L49" s="890">
        <v>2</v>
      </c>
      <c r="M49" s="890">
        <v>18</v>
      </c>
      <c r="N49" s="893">
        <v>6</v>
      </c>
      <c r="O49" s="890" t="s">
        <v>5902</v>
      </c>
      <c r="P49" s="894" t="s">
        <v>5989</v>
      </c>
      <c r="Q49" s="895">
        <f t="shared" si="0"/>
        <v>3</v>
      </c>
      <c r="R49" s="929">
        <f t="shared" si="0"/>
        <v>2.72</v>
      </c>
      <c r="S49" s="895">
        <f t="shared" si="1"/>
        <v>3</v>
      </c>
      <c r="T49" s="929">
        <f t="shared" si="2"/>
        <v>2.87</v>
      </c>
      <c r="U49" s="936">
        <v>30</v>
      </c>
      <c r="V49" s="502">
        <v>24</v>
      </c>
      <c r="W49" s="502">
        <v>-6</v>
      </c>
      <c r="X49" s="934">
        <v>0.8</v>
      </c>
      <c r="Y49" s="932"/>
    </row>
    <row r="50" spans="1:25" ht="14.4" customHeight="1" x14ac:dyDescent="0.3">
      <c r="A50" s="900" t="s">
        <v>5991</v>
      </c>
      <c r="B50" s="896">
        <v>2</v>
      </c>
      <c r="C50" s="897">
        <v>3</v>
      </c>
      <c r="D50" s="879">
        <v>6</v>
      </c>
      <c r="E50" s="898">
        <v>1</v>
      </c>
      <c r="F50" s="891">
        <v>1.5</v>
      </c>
      <c r="G50" s="878">
        <v>9</v>
      </c>
      <c r="H50" s="890">
        <v>1</v>
      </c>
      <c r="I50" s="891">
        <v>1.5</v>
      </c>
      <c r="J50" s="880">
        <v>11</v>
      </c>
      <c r="K50" s="892">
        <v>1.5</v>
      </c>
      <c r="L50" s="890">
        <v>3</v>
      </c>
      <c r="M50" s="890">
        <v>27</v>
      </c>
      <c r="N50" s="893">
        <v>9</v>
      </c>
      <c r="O50" s="890" t="s">
        <v>5902</v>
      </c>
      <c r="P50" s="894" t="s">
        <v>5989</v>
      </c>
      <c r="Q50" s="895">
        <f t="shared" si="0"/>
        <v>-1</v>
      </c>
      <c r="R50" s="929">
        <f t="shared" si="0"/>
        <v>-1.5</v>
      </c>
      <c r="S50" s="895">
        <f t="shared" si="1"/>
        <v>0</v>
      </c>
      <c r="T50" s="929">
        <f t="shared" si="2"/>
        <v>0</v>
      </c>
      <c r="U50" s="936">
        <v>9</v>
      </c>
      <c r="V50" s="502">
        <v>11</v>
      </c>
      <c r="W50" s="502">
        <v>2</v>
      </c>
      <c r="X50" s="934">
        <v>1.2222222222222223</v>
      </c>
      <c r="Y50" s="932">
        <v>2</v>
      </c>
    </row>
    <row r="51" spans="1:25" ht="14.4" customHeight="1" x14ac:dyDescent="0.3">
      <c r="A51" s="899" t="s">
        <v>5992</v>
      </c>
      <c r="B51" s="864">
        <v>40</v>
      </c>
      <c r="C51" s="865">
        <v>22.47</v>
      </c>
      <c r="D51" s="866">
        <v>5.9</v>
      </c>
      <c r="E51" s="881">
        <v>29</v>
      </c>
      <c r="F51" s="867">
        <v>16.329999999999998</v>
      </c>
      <c r="G51" s="868">
        <v>6.5</v>
      </c>
      <c r="H51" s="869">
        <v>23</v>
      </c>
      <c r="I51" s="867">
        <v>14.07</v>
      </c>
      <c r="J51" s="875">
        <v>5.6</v>
      </c>
      <c r="K51" s="870">
        <v>0.53</v>
      </c>
      <c r="L51" s="869">
        <v>1</v>
      </c>
      <c r="M51" s="869">
        <v>12</v>
      </c>
      <c r="N51" s="871">
        <v>4</v>
      </c>
      <c r="O51" s="869" t="s">
        <v>5902</v>
      </c>
      <c r="P51" s="882" t="s">
        <v>5993</v>
      </c>
      <c r="Q51" s="872">
        <f t="shared" si="0"/>
        <v>-17</v>
      </c>
      <c r="R51" s="928">
        <f t="shared" si="0"/>
        <v>-8.3999999999999986</v>
      </c>
      <c r="S51" s="872">
        <f t="shared" si="1"/>
        <v>-6</v>
      </c>
      <c r="T51" s="928">
        <f t="shared" si="2"/>
        <v>-2.259999999999998</v>
      </c>
      <c r="U51" s="935">
        <v>92</v>
      </c>
      <c r="V51" s="883">
        <v>128.79999999999998</v>
      </c>
      <c r="W51" s="883">
        <v>36.799999999999983</v>
      </c>
      <c r="X51" s="933">
        <v>1.4</v>
      </c>
      <c r="Y51" s="931">
        <v>36</v>
      </c>
    </row>
    <row r="52" spans="1:25" ht="14.4" customHeight="1" x14ac:dyDescent="0.3">
      <c r="A52" s="900" t="s">
        <v>5994</v>
      </c>
      <c r="B52" s="896"/>
      <c r="C52" s="897"/>
      <c r="D52" s="879"/>
      <c r="E52" s="898">
        <v>1</v>
      </c>
      <c r="F52" s="891">
        <v>0.88</v>
      </c>
      <c r="G52" s="878">
        <v>9</v>
      </c>
      <c r="H52" s="890">
        <v>1</v>
      </c>
      <c r="I52" s="891">
        <v>0.86</v>
      </c>
      <c r="J52" s="878">
        <v>4</v>
      </c>
      <c r="K52" s="892">
        <v>0.73</v>
      </c>
      <c r="L52" s="890">
        <v>2</v>
      </c>
      <c r="M52" s="890">
        <v>18</v>
      </c>
      <c r="N52" s="893">
        <v>6</v>
      </c>
      <c r="O52" s="890" t="s">
        <v>5902</v>
      </c>
      <c r="P52" s="894" t="s">
        <v>5995</v>
      </c>
      <c r="Q52" s="895">
        <f t="shared" si="0"/>
        <v>1</v>
      </c>
      <c r="R52" s="929">
        <f t="shared" si="0"/>
        <v>0.86</v>
      </c>
      <c r="S52" s="895">
        <f t="shared" si="1"/>
        <v>0</v>
      </c>
      <c r="T52" s="929">
        <f t="shared" si="2"/>
        <v>-2.0000000000000018E-2</v>
      </c>
      <c r="U52" s="936">
        <v>6</v>
      </c>
      <c r="V52" s="502">
        <v>4</v>
      </c>
      <c r="W52" s="502">
        <v>-2</v>
      </c>
      <c r="X52" s="934">
        <v>0.66666666666666663</v>
      </c>
      <c r="Y52" s="932"/>
    </row>
    <row r="53" spans="1:25" ht="14.4" customHeight="1" x14ac:dyDescent="0.3">
      <c r="A53" s="900" t="s">
        <v>5996</v>
      </c>
      <c r="B53" s="896"/>
      <c r="C53" s="897"/>
      <c r="D53" s="879"/>
      <c r="E53" s="898">
        <v>1</v>
      </c>
      <c r="F53" s="891">
        <v>0.95</v>
      </c>
      <c r="G53" s="878">
        <v>16</v>
      </c>
      <c r="H53" s="890">
        <v>1</v>
      </c>
      <c r="I53" s="891">
        <v>0.95</v>
      </c>
      <c r="J53" s="880">
        <v>8</v>
      </c>
      <c r="K53" s="892">
        <v>0.95</v>
      </c>
      <c r="L53" s="890">
        <v>2</v>
      </c>
      <c r="M53" s="890">
        <v>18</v>
      </c>
      <c r="N53" s="893">
        <v>6</v>
      </c>
      <c r="O53" s="890" t="s">
        <v>5902</v>
      </c>
      <c r="P53" s="894" t="s">
        <v>5997</v>
      </c>
      <c r="Q53" s="895">
        <f t="shared" si="0"/>
        <v>1</v>
      </c>
      <c r="R53" s="929">
        <f t="shared" si="0"/>
        <v>0.95</v>
      </c>
      <c r="S53" s="895">
        <f t="shared" si="1"/>
        <v>0</v>
      </c>
      <c r="T53" s="929">
        <f t="shared" si="2"/>
        <v>0</v>
      </c>
      <c r="U53" s="936">
        <v>6</v>
      </c>
      <c r="V53" s="502">
        <v>8</v>
      </c>
      <c r="W53" s="502">
        <v>2</v>
      </c>
      <c r="X53" s="934">
        <v>1.3333333333333333</v>
      </c>
      <c r="Y53" s="932">
        <v>2</v>
      </c>
    </row>
    <row r="54" spans="1:25" ht="14.4" customHeight="1" x14ac:dyDescent="0.3">
      <c r="A54" s="899" t="s">
        <v>5998</v>
      </c>
      <c r="B54" s="883">
        <v>2</v>
      </c>
      <c r="C54" s="884">
        <v>1.99</v>
      </c>
      <c r="D54" s="885">
        <v>8</v>
      </c>
      <c r="E54" s="873">
        <v>4</v>
      </c>
      <c r="F54" s="874">
        <v>3.99</v>
      </c>
      <c r="G54" s="876">
        <v>6.8</v>
      </c>
      <c r="H54" s="869">
        <v>2</v>
      </c>
      <c r="I54" s="867">
        <v>1.99</v>
      </c>
      <c r="J54" s="875">
        <v>6.5</v>
      </c>
      <c r="K54" s="870">
        <v>1</v>
      </c>
      <c r="L54" s="869">
        <v>2</v>
      </c>
      <c r="M54" s="869">
        <v>18</v>
      </c>
      <c r="N54" s="871">
        <v>6</v>
      </c>
      <c r="O54" s="869" t="s">
        <v>5902</v>
      </c>
      <c r="P54" s="882" t="s">
        <v>5999</v>
      </c>
      <c r="Q54" s="872">
        <f t="shared" si="0"/>
        <v>0</v>
      </c>
      <c r="R54" s="928">
        <f t="shared" si="0"/>
        <v>0</v>
      </c>
      <c r="S54" s="872">
        <f t="shared" si="1"/>
        <v>-2</v>
      </c>
      <c r="T54" s="928">
        <f t="shared" si="2"/>
        <v>-2</v>
      </c>
      <c r="U54" s="935">
        <v>12</v>
      </c>
      <c r="V54" s="883">
        <v>13</v>
      </c>
      <c r="W54" s="883">
        <v>1</v>
      </c>
      <c r="X54" s="933">
        <v>1.0833333333333333</v>
      </c>
      <c r="Y54" s="931">
        <v>1</v>
      </c>
    </row>
    <row r="55" spans="1:25" ht="14.4" customHeight="1" x14ac:dyDescent="0.3">
      <c r="A55" s="900" t="s">
        <v>6000</v>
      </c>
      <c r="B55" s="502"/>
      <c r="C55" s="887"/>
      <c r="D55" s="886"/>
      <c r="E55" s="888">
        <v>1</v>
      </c>
      <c r="F55" s="889">
        <v>1.72</v>
      </c>
      <c r="G55" s="877">
        <v>18</v>
      </c>
      <c r="H55" s="890"/>
      <c r="I55" s="891"/>
      <c r="J55" s="878"/>
      <c r="K55" s="892">
        <v>1.72</v>
      </c>
      <c r="L55" s="890">
        <v>3</v>
      </c>
      <c r="M55" s="890">
        <v>27</v>
      </c>
      <c r="N55" s="893">
        <v>9</v>
      </c>
      <c r="O55" s="890" t="s">
        <v>5902</v>
      </c>
      <c r="P55" s="894" t="s">
        <v>6001</v>
      </c>
      <c r="Q55" s="895">
        <f t="shared" si="0"/>
        <v>0</v>
      </c>
      <c r="R55" s="929">
        <f t="shared" si="0"/>
        <v>0</v>
      </c>
      <c r="S55" s="895">
        <f t="shared" si="1"/>
        <v>-1</v>
      </c>
      <c r="T55" s="929">
        <f t="shared" si="2"/>
        <v>-1.72</v>
      </c>
      <c r="U55" s="936" t="s">
        <v>563</v>
      </c>
      <c r="V55" s="502" t="s">
        <v>563</v>
      </c>
      <c r="W55" s="502" t="s">
        <v>563</v>
      </c>
      <c r="X55" s="934" t="s">
        <v>563</v>
      </c>
      <c r="Y55" s="932"/>
    </row>
    <row r="56" spans="1:25" ht="14.4" customHeight="1" x14ac:dyDescent="0.3">
      <c r="A56" s="900" t="s">
        <v>6002</v>
      </c>
      <c r="B56" s="502"/>
      <c r="C56" s="887"/>
      <c r="D56" s="886"/>
      <c r="E56" s="888">
        <v>1</v>
      </c>
      <c r="F56" s="889">
        <v>3.18</v>
      </c>
      <c r="G56" s="877">
        <v>8</v>
      </c>
      <c r="H56" s="890">
        <v>1</v>
      </c>
      <c r="I56" s="891">
        <v>3.18</v>
      </c>
      <c r="J56" s="878">
        <v>8</v>
      </c>
      <c r="K56" s="892">
        <v>3.18</v>
      </c>
      <c r="L56" s="890">
        <v>4</v>
      </c>
      <c r="M56" s="890">
        <v>39</v>
      </c>
      <c r="N56" s="893">
        <v>13</v>
      </c>
      <c r="O56" s="890" t="s">
        <v>5902</v>
      </c>
      <c r="P56" s="894" t="s">
        <v>6001</v>
      </c>
      <c r="Q56" s="895">
        <f t="shared" si="0"/>
        <v>1</v>
      </c>
      <c r="R56" s="929">
        <f t="shared" si="0"/>
        <v>3.18</v>
      </c>
      <c r="S56" s="895">
        <f t="shared" si="1"/>
        <v>0</v>
      </c>
      <c r="T56" s="929">
        <f t="shared" si="2"/>
        <v>0</v>
      </c>
      <c r="U56" s="936">
        <v>13</v>
      </c>
      <c r="V56" s="502">
        <v>8</v>
      </c>
      <c r="W56" s="502">
        <v>-5</v>
      </c>
      <c r="X56" s="934">
        <v>0.61538461538461542</v>
      </c>
      <c r="Y56" s="932"/>
    </row>
    <row r="57" spans="1:25" ht="14.4" customHeight="1" x14ac:dyDescent="0.3">
      <c r="A57" s="899" t="s">
        <v>6003</v>
      </c>
      <c r="B57" s="883">
        <v>2</v>
      </c>
      <c r="C57" s="884">
        <v>2.29</v>
      </c>
      <c r="D57" s="885">
        <v>11.5</v>
      </c>
      <c r="E57" s="873">
        <v>3</v>
      </c>
      <c r="F57" s="874">
        <v>3.44</v>
      </c>
      <c r="G57" s="876">
        <v>5.7</v>
      </c>
      <c r="H57" s="869">
        <v>2</v>
      </c>
      <c r="I57" s="867">
        <v>2.29</v>
      </c>
      <c r="J57" s="868">
        <v>6</v>
      </c>
      <c r="K57" s="870">
        <v>1.1499999999999999</v>
      </c>
      <c r="L57" s="869">
        <v>2</v>
      </c>
      <c r="M57" s="869">
        <v>18</v>
      </c>
      <c r="N57" s="871">
        <v>6</v>
      </c>
      <c r="O57" s="869" t="s">
        <v>5902</v>
      </c>
      <c r="P57" s="882" t="s">
        <v>6004</v>
      </c>
      <c r="Q57" s="872">
        <f t="shared" si="0"/>
        <v>0</v>
      </c>
      <c r="R57" s="928">
        <f t="shared" si="0"/>
        <v>0</v>
      </c>
      <c r="S57" s="872">
        <f t="shared" si="1"/>
        <v>-1</v>
      </c>
      <c r="T57" s="928">
        <f t="shared" si="2"/>
        <v>-1.1499999999999999</v>
      </c>
      <c r="U57" s="935">
        <v>12</v>
      </c>
      <c r="V57" s="883">
        <v>12</v>
      </c>
      <c r="W57" s="883">
        <v>0</v>
      </c>
      <c r="X57" s="933">
        <v>1</v>
      </c>
      <c r="Y57" s="931">
        <v>1</v>
      </c>
    </row>
    <row r="58" spans="1:25" ht="14.4" customHeight="1" x14ac:dyDescent="0.3">
      <c r="A58" s="900" t="s">
        <v>6005</v>
      </c>
      <c r="B58" s="502"/>
      <c r="C58" s="887"/>
      <c r="D58" s="886"/>
      <c r="E58" s="888">
        <v>1</v>
      </c>
      <c r="F58" s="889">
        <v>2.5499999999999998</v>
      </c>
      <c r="G58" s="877">
        <v>25</v>
      </c>
      <c r="H58" s="890"/>
      <c r="I58" s="891"/>
      <c r="J58" s="878"/>
      <c r="K58" s="892">
        <v>2.5499999999999998</v>
      </c>
      <c r="L58" s="890">
        <v>4</v>
      </c>
      <c r="M58" s="890">
        <v>36</v>
      </c>
      <c r="N58" s="893">
        <v>12</v>
      </c>
      <c r="O58" s="890" t="s">
        <v>5902</v>
      </c>
      <c r="P58" s="894" t="s">
        <v>6006</v>
      </c>
      <c r="Q58" s="895">
        <f t="shared" si="0"/>
        <v>0</v>
      </c>
      <c r="R58" s="929">
        <f t="shared" si="0"/>
        <v>0</v>
      </c>
      <c r="S58" s="895">
        <f t="shared" si="1"/>
        <v>-1</v>
      </c>
      <c r="T58" s="929">
        <f t="shared" si="2"/>
        <v>-2.5499999999999998</v>
      </c>
      <c r="U58" s="936" t="s">
        <v>563</v>
      </c>
      <c r="V58" s="502" t="s">
        <v>563</v>
      </c>
      <c r="W58" s="502" t="s">
        <v>563</v>
      </c>
      <c r="X58" s="934" t="s">
        <v>563</v>
      </c>
      <c r="Y58" s="932"/>
    </row>
    <row r="59" spans="1:25" ht="14.4" customHeight="1" x14ac:dyDescent="0.3">
      <c r="A59" s="899" t="s">
        <v>6007</v>
      </c>
      <c r="B59" s="864">
        <v>7</v>
      </c>
      <c r="C59" s="865">
        <v>4.2699999999999996</v>
      </c>
      <c r="D59" s="866">
        <v>5.0999999999999996</v>
      </c>
      <c r="E59" s="881">
        <v>3</v>
      </c>
      <c r="F59" s="867">
        <v>2.17</v>
      </c>
      <c r="G59" s="868">
        <v>5.3</v>
      </c>
      <c r="H59" s="869">
        <v>2</v>
      </c>
      <c r="I59" s="867">
        <v>1.76</v>
      </c>
      <c r="J59" s="875">
        <v>6</v>
      </c>
      <c r="K59" s="870">
        <v>0.42</v>
      </c>
      <c r="L59" s="869">
        <v>2</v>
      </c>
      <c r="M59" s="869">
        <v>15</v>
      </c>
      <c r="N59" s="871">
        <v>5</v>
      </c>
      <c r="O59" s="869" t="s">
        <v>5902</v>
      </c>
      <c r="P59" s="882" t="s">
        <v>6008</v>
      </c>
      <c r="Q59" s="872">
        <f t="shared" si="0"/>
        <v>-5</v>
      </c>
      <c r="R59" s="928">
        <f t="shared" si="0"/>
        <v>-2.5099999999999998</v>
      </c>
      <c r="S59" s="872">
        <f t="shared" si="1"/>
        <v>-1</v>
      </c>
      <c r="T59" s="928">
        <f t="shared" si="2"/>
        <v>-0.40999999999999992</v>
      </c>
      <c r="U59" s="935">
        <v>10</v>
      </c>
      <c r="V59" s="883">
        <v>12</v>
      </c>
      <c r="W59" s="883">
        <v>2</v>
      </c>
      <c r="X59" s="933">
        <v>1.2</v>
      </c>
      <c r="Y59" s="931">
        <v>4</v>
      </c>
    </row>
    <row r="60" spans="1:25" ht="14.4" customHeight="1" x14ac:dyDescent="0.3">
      <c r="A60" s="900" t="s">
        <v>6009</v>
      </c>
      <c r="B60" s="896">
        <v>2</v>
      </c>
      <c r="C60" s="897">
        <v>1.0900000000000001</v>
      </c>
      <c r="D60" s="879">
        <v>6</v>
      </c>
      <c r="E60" s="898"/>
      <c r="F60" s="891"/>
      <c r="G60" s="878"/>
      <c r="H60" s="890">
        <v>1</v>
      </c>
      <c r="I60" s="891">
        <v>0.55000000000000004</v>
      </c>
      <c r="J60" s="878">
        <v>4</v>
      </c>
      <c r="K60" s="892">
        <v>0.55000000000000004</v>
      </c>
      <c r="L60" s="890">
        <v>2</v>
      </c>
      <c r="M60" s="890">
        <v>18</v>
      </c>
      <c r="N60" s="893">
        <v>6</v>
      </c>
      <c r="O60" s="890" t="s">
        <v>5902</v>
      </c>
      <c r="P60" s="894" t="s">
        <v>6010</v>
      </c>
      <c r="Q60" s="895">
        <f t="shared" si="0"/>
        <v>-1</v>
      </c>
      <c r="R60" s="929">
        <f t="shared" si="0"/>
        <v>-0.54</v>
      </c>
      <c r="S60" s="895">
        <f t="shared" si="1"/>
        <v>1</v>
      </c>
      <c r="T60" s="929">
        <f t="shared" si="2"/>
        <v>0.55000000000000004</v>
      </c>
      <c r="U60" s="936">
        <v>6</v>
      </c>
      <c r="V60" s="502">
        <v>4</v>
      </c>
      <c r="W60" s="502">
        <v>-2</v>
      </c>
      <c r="X60" s="934">
        <v>0.66666666666666663</v>
      </c>
      <c r="Y60" s="932"/>
    </row>
    <row r="61" spans="1:25" ht="14.4" customHeight="1" x14ac:dyDescent="0.3">
      <c r="A61" s="900" t="s">
        <v>6011</v>
      </c>
      <c r="B61" s="896">
        <v>1</v>
      </c>
      <c r="C61" s="897">
        <v>1.78</v>
      </c>
      <c r="D61" s="879">
        <v>47</v>
      </c>
      <c r="E61" s="898">
        <v>1</v>
      </c>
      <c r="F61" s="891">
        <v>0.76</v>
      </c>
      <c r="G61" s="878">
        <v>7</v>
      </c>
      <c r="H61" s="890">
        <v>3</v>
      </c>
      <c r="I61" s="891">
        <v>2.77</v>
      </c>
      <c r="J61" s="880">
        <v>14.3</v>
      </c>
      <c r="K61" s="892">
        <v>0.76</v>
      </c>
      <c r="L61" s="890">
        <v>3</v>
      </c>
      <c r="M61" s="890">
        <v>27</v>
      </c>
      <c r="N61" s="893">
        <v>9</v>
      </c>
      <c r="O61" s="890" t="s">
        <v>5902</v>
      </c>
      <c r="P61" s="894" t="s">
        <v>6012</v>
      </c>
      <c r="Q61" s="895">
        <f t="shared" si="0"/>
        <v>2</v>
      </c>
      <c r="R61" s="929">
        <f t="shared" si="0"/>
        <v>0.99</v>
      </c>
      <c r="S61" s="895">
        <f t="shared" si="1"/>
        <v>2</v>
      </c>
      <c r="T61" s="929">
        <f t="shared" si="2"/>
        <v>2.0099999999999998</v>
      </c>
      <c r="U61" s="936">
        <v>27</v>
      </c>
      <c r="V61" s="502">
        <v>42.900000000000006</v>
      </c>
      <c r="W61" s="502">
        <v>15.900000000000006</v>
      </c>
      <c r="X61" s="934">
        <v>1.588888888888889</v>
      </c>
      <c r="Y61" s="932">
        <v>20</v>
      </c>
    </row>
    <row r="62" spans="1:25" ht="14.4" customHeight="1" x14ac:dyDescent="0.3">
      <c r="A62" s="899" t="s">
        <v>6013</v>
      </c>
      <c r="B62" s="883">
        <v>1</v>
      </c>
      <c r="C62" s="884">
        <v>0.39</v>
      </c>
      <c r="D62" s="885">
        <v>2</v>
      </c>
      <c r="E62" s="873">
        <v>2</v>
      </c>
      <c r="F62" s="874">
        <v>0.77</v>
      </c>
      <c r="G62" s="876">
        <v>2</v>
      </c>
      <c r="H62" s="869">
        <v>1</v>
      </c>
      <c r="I62" s="867">
        <v>0.39</v>
      </c>
      <c r="J62" s="868">
        <v>3</v>
      </c>
      <c r="K62" s="870">
        <v>0.39</v>
      </c>
      <c r="L62" s="869">
        <v>2</v>
      </c>
      <c r="M62" s="869">
        <v>15</v>
      </c>
      <c r="N62" s="871">
        <v>5</v>
      </c>
      <c r="O62" s="869" t="s">
        <v>5902</v>
      </c>
      <c r="P62" s="882" t="s">
        <v>6014</v>
      </c>
      <c r="Q62" s="872">
        <f t="shared" si="0"/>
        <v>0</v>
      </c>
      <c r="R62" s="928">
        <f t="shared" si="0"/>
        <v>0</v>
      </c>
      <c r="S62" s="872">
        <f t="shared" si="1"/>
        <v>-1</v>
      </c>
      <c r="T62" s="928">
        <f t="shared" si="2"/>
        <v>-0.38</v>
      </c>
      <c r="U62" s="935">
        <v>5</v>
      </c>
      <c r="V62" s="883">
        <v>3</v>
      </c>
      <c r="W62" s="883">
        <v>-2</v>
      </c>
      <c r="X62" s="933">
        <v>0.6</v>
      </c>
      <c r="Y62" s="931"/>
    </row>
    <row r="63" spans="1:25" ht="14.4" customHeight="1" x14ac:dyDescent="0.3">
      <c r="A63" s="899" t="s">
        <v>6015</v>
      </c>
      <c r="B63" s="864">
        <v>12</v>
      </c>
      <c r="C63" s="865">
        <v>10.97</v>
      </c>
      <c r="D63" s="866">
        <v>4.4000000000000004</v>
      </c>
      <c r="E63" s="881">
        <v>6</v>
      </c>
      <c r="F63" s="867">
        <v>7.5</v>
      </c>
      <c r="G63" s="868">
        <v>8.1999999999999993</v>
      </c>
      <c r="H63" s="869">
        <v>9</v>
      </c>
      <c r="I63" s="867">
        <v>8.81</v>
      </c>
      <c r="J63" s="868">
        <v>3.7</v>
      </c>
      <c r="K63" s="870">
        <v>0.4</v>
      </c>
      <c r="L63" s="869">
        <v>1</v>
      </c>
      <c r="M63" s="869">
        <v>12</v>
      </c>
      <c r="N63" s="871">
        <v>4</v>
      </c>
      <c r="O63" s="869" t="s">
        <v>5902</v>
      </c>
      <c r="P63" s="882" t="s">
        <v>6016</v>
      </c>
      <c r="Q63" s="872">
        <f t="shared" si="0"/>
        <v>-3</v>
      </c>
      <c r="R63" s="928">
        <f t="shared" si="0"/>
        <v>-2.16</v>
      </c>
      <c r="S63" s="872">
        <f t="shared" si="1"/>
        <v>3</v>
      </c>
      <c r="T63" s="928">
        <f t="shared" si="2"/>
        <v>1.3100000000000005</v>
      </c>
      <c r="U63" s="935">
        <v>36</v>
      </c>
      <c r="V63" s="883">
        <v>33.300000000000004</v>
      </c>
      <c r="W63" s="883">
        <v>-2.6999999999999957</v>
      </c>
      <c r="X63" s="933">
        <v>0.92500000000000016</v>
      </c>
      <c r="Y63" s="931">
        <v>4</v>
      </c>
    </row>
    <row r="64" spans="1:25" ht="14.4" customHeight="1" x14ac:dyDescent="0.3">
      <c r="A64" s="900" t="s">
        <v>6017</v>
      </c>
      <c r="B64" s="896">
        <v>1</v>
      </c>
      <c r="C64" s="897">
        <v>1.51</v>
      </c>
      <c r="D64" s="879">
        <v>26</v>
      </c>
      <c r="E64" s="898">
        <v>1</v>
      </c>
      <c r="F64" s="891">
        <v>1.07</v>
      </c>
      <c r="G64" s="878">
        <v>5</v>
      </c>
      <c r="H64" s="890"/>
      <c r="I64" s="891"/>
      <c r="J64" s="878"/>
      <c r="K64" s="892">
        <v>0.6</v>
      </c>
      <c r="L64" s="890">
        <v>2</v>
      </c>
      <c r="M64" s="890">
        <v>18</v>
      </c>
      <c r="N64" s="893">
        <v>6</v>
      </c>
      <c r="O64" s="890" t="s">
        <v>5902</v>
      </c>
      <c r="P64" s="894" t="s">
        <v>6018</v>
      </c>
      <c r="Q64" s="895">
        <f t="shared" si="0"/>
        <v>-1</v>
      </c>
      <c r="R64" s="929">
        <f t="shared" si="0"/>
        <v>-1.51</v>
      </c>
      <c r="S64" s="895">
        <f t="shared" si="1"/>
        <v>-1</v>
      </c>
      <c r="T64" s="929">
        <f t="shared" si="2"/>
        <v>-1.07</v>
      </c>
      <c r="U64" s="936" t="s">
        <v>563</v>
      </c>
      <c r="V64" s="502" t="s">
        <v>563</v>
      </c>
      <c r="W64" s="502" t="s">
        <v>563</v>
      </c>
      <c r="X64" s="934" t="s">
        <v>563</v>
      </c>
      <c r="Y64" s="932"/>
    </row>
    <row r="65" spans="1:25" ht="14.4" customHeight="1" x14ac:dyDescent="0.3">
      <c r="A65" s="900" t="s">
        <v>6019</v>
      </c>
      <c r="B65" s="896"/>
      <c r="C65" s="897"/>
      <c r="D65" s="879"/>
      <c r="E65" s="898">
        <v>3</v>
      </c>
      <c r="F65" s="891">
        <v>4.17</v>
      </c>
      <c r="G65" s="878">
        <v>6.7</v>
      </c>
      <c r="H65" s="890"/>
      <c r="I65" s="891"/>
      <c r="J65" s="878"/>
      <c r="K65" s="892">
        <v>1.0900000000000001</v>
      </c>
      <c r="L65" s="890">
        <v>3</v>
      </c>
      <c r="M65" s="890">
        <v>24</v>
      </c>
      <c r="N65" s="893">
        <v>8</v>
      </c>
      <c r="O65" s="890" t="s">
        <v>5902</v>
      </c>
      <c r="P65" s="894" t="s">
        <v>6020</v>
      </c>
      <c r="Q65" s="895">
        <f t="shared" si="0"/>
        <v>0</v>
      </c>
      <c r="R65" s="929">
        <f t="shared" si="0"/>
        <v>0</v>
      </c>
      <c r="S65" s="895">
        <f t="shared" si="1"/>
        <v>-3</v>
      </c>
      <c r="T65" s="929">
        <f t="shared" si="2"/>
        <v>-4.17</v>
      </c>
      <c r="U65" s="936" t="s">
        <v>563</v>
      </c>
      <c r="V65" s="502" t="s">
        <v>563</v>
      </c>
      <c r="W65" s="502" t="s">
        <v>563</v>
      </c>
      <c r="X65" s="934" t="s">
        <v>563</v>
      </c>
      <c r="Y65" s="932"/>
    </row>
    <row r="66" spans="1:25" ht="14.4" customHeight="1" x14ac:dyDescent="0.3">
      <c r="A66" s="899" t="s">
        <v>6021</v>
      </c>
      <c r="B66" s="883">
        <v>4</v>
      </c>
      <c r="C66" s="884">
        <v>1.72</v>
      </c>
      <c r="D66" s="885">
        <v>5.8</v>
      </c>
      <c r="E66" s="873">
        <v>6</v>
      </c>
      <c r="F66" s="874">
        <v>2.39</v>
      </c>
      <c r="G66" s="876">
        <v>7.7</v>
      </c>
      <c r="H66" s="869">
        <v>1</v>
      </c>
      <c r="I66" s="867">
        <v>0.43</v>
      </c>
      <c r="J66" s="875">
        <v>11</v>
      </c>
      <c r="K66" s="870">
        <v>0.39</v>
      </c>
      <c r="L66" s="869">
        <v>2</v>
      </c>
      <c r="M66" s="869">
        <v>15</v>
      </c>
      <c r="N66" s="871">
        <v>5</v>
      </c>
      <c r="O66" s="869" t="s">
        <v>5902</v>
      </c>
      <c r="P66" s="882" t="s">
        <v>6022</v>
      </c>
      <c r="Q66" s="872">
        <f t="shared" si="0"/>
        <v>-3</v>
      </c>
      <c r="R66" s="928">
        <f t="shared" si="0"/>
        <v>-1.29</v>
      </c>
      <c r="S66" s="872">
        <f t="shared" si="1"/>
        <v>-5</v>
      </c>
      <c r="T66" s="928">
        <f t="shared" si="2"/>
        <v>-1.9600000000000002</v>
      </c>
      <c r="U66" s="935">
        <v>5</v>
      </c>
      <c r="V66" s="883">
        <v>11</v>
      </c>
      <c r="W66" s="883">
        <v>6</v>
      </c>
      <c r="X66" s="933">
        <v>2.2000000000000002</v>
      </c>
      <c r="Y66" s="931">
        <v>6</v>
      </c>
    </row>
    <row r="67" spans="1:25" ht="14.4" customHeight="1" x14ac:dyDescent="0.3">
      <c r="A67" s="900" t="s">
        <v>6023</v>
      </c>
      <c r="B67" s="502"/>
      <c r="C67" s="887"/>
      <c r="D67" s="886"/>
      <c r="E67" s="888"/>
      <c r="F67" s="889"/>
      <c r="G67" s="877"/>
      <c r="H67" s="890">
        <v>1</v>
      </c>
      <c r="I67" s="891">
        <v>0.8</v>
      </c>
      <c r="J67" s="880">
        <v>12</v>
      </c>
      <c r="K67" s="892">
        <v>0.8</v>
      </c>
      <c r="L67" s="890">
        <v>3</v>
      </c>
      <c r="M67" s="890">
        <v>24</v>
      </c>
      <c r="N67" s="893">
        <v>8</v>
      </c>
      <c r="O67" s="890" t="s">
        <v>5902</v>
      </c>
      <c r="P67" s="894" t="s">
        <v>6022</v>
      </c>
      <c r="Q67" s="895">
        <f t="shared" si="0"/>
        <v>1</v>
      </c>
      <c r="R67" s="929">
        <f t="shared" si="0"/>
        <v>0.8</v>
      </c>
      <c r="S67" s="895">
        <f t="shared" si="1"/>
        <v>1</v>
      </c>
      <c r="T67" s="929">
        <f t="shared" si="2"/>
        <v>0.8</v>
      </c>
      <c r="U67" s="936">
        <v>8</v>
      </c>
      <c r="V67" s="502">
        <v>12</v>
      </c>
      <c r="W67" s="502">
        <v>4</v>
      </c>
      <c r="X67" s="934">
        <v>1.5</v>
      </c>
      <c r="Y67" s="932">
        <v>4</v>
      </c>
    </row>
    <row r="68" spans="1:25" ht="14.4" customHeight="1" x14ac:dyDescent="0.3">
      <c r="A68" s="899" t="s">
        <v>6024</v>
      </c>
      <c r="B68" s="864">
        <v>12</v>
      </c>
      <c r="C68" s="865">
        <v>4.5599999999999996</v>
      </c>
      <c r="D68" s="866">
        <v>6</v>
      </c>
      <c r="E68" s="881">
        <v>10</v>
      </c>
      <c r="F68" s="867">
        <v>3.8</v>
      </c>
      <c r="G68" s="868">
        <v>4.7</v>
      </c>
      <c r="H68" s="869">
        <v>8</v>
      </c>
      <c r="I68" s="867">
        <v>3.75</v>
      </c>
      <c r="J68" s="875">
        <v>6.9</v>
      </c>
      <c r="K68" s="870">
        <v>0.38</v>
      </c>
      <c r="L68" s="869">
        <v>2</v>
      </c>
      <c r="M68" s="869">
        <v>15</v>
      </c>
      <c r="N68" s="871">
        <v>5</v>
      </c>
      <c r="O68" s="869" t="s">
        <v>5902</v>
      </c>
      <c r="P68" s="882" t="s">
        <v>6025</v>
      </c>
      <c r="Q68" s="872">
        <f t="shared" si="0"/>
        <v>-4</v>
      </c>
      <c r="R68" s="928">
        <f t="shared" si="0"/>
        <v>-0.80999999999999961</v>
      </c>
      <c r="S68" s="872">
        <f t="shared" si="1"/>
        <v>-2</v>
      </c>
      <c r="T68" s="928">
        <f t="shared" si="2"/>
        <v>-4.9999999999999822E-2</v>
      </c>
      <c r="U68" s="935">
        <v>40</v>
      </c>
      <c r="V68" s="883">
        <v>55.2</v>
      </c>
      <c r="W68" s="883">
        <v>15.200000000000003</v>
      </c>
      <c r="X68" s="933">
        <v>1.3800000000000001</v>
      </c>
      <c r="Y68" s="931">
        <v>19</v>
      </c>
    </row>
    <row r="69" spans="1:25" ht="14.4" customHeight="1" x14ac:dyDescent="0.3">
      <c r="A69" s="900" t="s">
        <v>6026</v>
      </c>
      <c r="B69" s="896">
        <v>2</v>
      </c>
      <c r="C69" s="897">
        <v>1.97</v>
      </c>
      <c r="D69" s="879">
        <v>18</v>
      </c>
      <c r="E69" s="898"/>
      <c r="F69" s="891"/>
      <c r="G69" s="878"/>
      <c r="H69" s="890">
        <v>2</v>
      </c>
      <c r="I69" s="891">
        <v>1.0900000000000001</v>
      </c>
      <c r="J69" s="880">
        <v>9</v>
      </c>
      <c r="K69" s="892">
        <v>0.55000000000000004</v>
      </c>
      <c r="L69" s="890">
        <v>2</v>
      </c>
      <c r="M69" s="890">
        <v>18</v>
      </c>
      <c r="N69" s="893">
        <v>6</v>
      </c>
      <c r="O69" s="890" t="s">
        <v>5902</v>
      </c>
      <c r="P69" s="894" t="s">
        <v>6027</v>
      </c>
      <c r="Q69" s="895">
        <f t="shared" si="0"/>
        <v>0</v>
      </c>
      <c r="R69" s="929">
        <f t="shared" si="0"/>
        <v>-0.87999999999999989</v>
      </c>
      <c r="S69" s="895">
        <f t="shared" si="1"/>
        <v>2</v>
      </c>
      <c r="T69" s="929">
        <f t="shared" si="2"/>
        <v>1.0900000000000001</v>
      </c>
      <c r="U69" s="936">
        <v>12</v>
      </c>
      <c r="V69" s="502">
        <v>18</v>
      </c>
      <c r="W69" s="502">
        <v>6</v>
      </c>
      <c r="X69" s="934">
        <v>1.5</v>
      </c>
      <c r="Y69" s="932">
        <v>8</v>
      </c>
    </row>
    <row r="70" spans="1:25" ht="14.4" customHeight="1" x14ac:dyDescent="0.3">
      <c r="A70" s="900" t="s">
        <v>6028</v>
      </c>
      <c r="B70" s="896"/>
      <c r="C70" s="897"/>
      <c r="D70" s="879"/>
      <c r="E70" s="898">
        <v>1</v>
      </c>
      <c r="F70" s="891">
        <v>1.05</v>
      </c>
      <c r="G70" s="878">
        <v>8</v>
      </c>
      <c r="H70" s="890"/>
      <c r="I70" s="891"/>
      <c r="J70" s="878"/>
      <c r="K70" s="892">
        <v>1.05</v>
      </c>
      <c r="L70" s="890">
        <v>3</v>
      </c>
      <c r="M70" s="890">
        <v>27</v>
      </c>
      <c r="N70" s="893">
        <v>9</v>
      </c>
      <c r="O70" s="890" t="s">
        <v>5902</v>
      </c>
      <c r="P70" s="894" t="s">
        <v>6029</v>
      </c>
      <c r="Q70" s="895">
        <f t="shared" ref="Q70:R133" si="3">H70-B70</f>
        <v>0</v>
      </c>
      <c r="R70" s="929">
        <f t="shared" si="3"/>
        <v>0</v>
      </c>
      <c r="S70" s="895">
        <f t="shared" ref="S70:S133" si="4">H70-E70</f>
        <v>-1</v>
      </c>
      <c r="T70" s="929">
        <f t="shared" ref="T70:T133" si="5">I70-F70</f>
        <v>-1.05</v>
      </c>
      <c r="U70" s="936" t="s">
        <v>563</v>
      </c>
      <c r="V70" s="502" t="s">
        <v>563</v>
      </c>
      <c r="W70" s="502" t="s">
        <v>563</v>
      </c>
      <c r="X70" s="934" t="s">
        <v>563</v>
      </c>
      <c r="Y70" s="932"/>
    </row>
    <row r="71" spans="1:25" ht="14.4" customHeight="1" x14ac:dyDescent="0.3">
      <c r="A71" s="899" t="s">
        <v>6030</v>
      </c>
      <c r="B71" s="883"/>
      <c r="C71" s="884"/>
      <c r="D71" s="885"/>
      <c r="E71" s="881">
        <v>2</v>
      </c>
      <c r="F71" s="867">
        <v>1.47</v>
      </c>
      <c r="G71" s="868">
        <v>11.5</v>
      </c>
      <c r="H71" s="873">
        <v>2</v>
      </c>
      <c r="I71" s="874">
        <v>1.47</v>
      </c>
      <c r="J71" s="875">
        <v>8.5</v>
      </c>
      <c r="K71" s="870">
        <v>0.73</v>
      </c>
      <c r="L71" s="869">
        <v>3</v>
      </c>
      <c r="M71" s="869">
        <v>24</v>
      </c>
      <c r="N71" s="871">
        <v>8</v>
      </c>
      <c r="O71" s="869" t="s">
        <v>5902</v>
      </c>
      <c r="P71" s="882" t="s">
        <v>6031</v>
      </c>
      <c r="Q71" s="872">
        <f t="shared" si="3"/>
        <v>2</v>
      </c>
      <c r="R71" s="928">
        <f t="shared" si="3"/>
        <v>1.47</v>
      </c>
      <c r="S71" s="872">
        <f t="shared" si="4"/>
        <v>0</v>
      </c>
      <c r="T71" s="928">
        <f t="shared" si="5"/>
        <v>0</v>
      </c>
      <c r="U71" s="935">
        <v>16</v>
      </c>
      <c r="V71" s="883">
        <v>17</v>
      </c>
      <c r="W71" s="883">
        <v>1</v>
      </c>
      <c r="X71" s="933">
        <v>1.0625</v>
      </c>
      <c r="Y71" s="931">
        <v>1</v>
      </c>
    </row>
    <row r="72" spans="1:25" ht="14.4" customHeight="1" x14ac:dyDescent="0.3">
      <c r="A72" s="900" t="s">
        <v>6032</v>
      </c>
      <c r="B72" s="502">
        <v>1</v>
      </c>
      <c r="C72" s="887">
        <v>0.87</v>
      </c>
      <c r="D72" s="886">
        <v>11</v>
      </c>
      <c r="E72" s="898"/>
      <c r="F72" s="891"/>
      <c r="G72" s="878"/>
      <c r="H72" s="888"/>
      <c r="I72" s="889"/>
      <c r="J72" s="877"/>
      <c r="K72" s="892">
        <v>0.87</v>
      </c>
      <c r="L72" s="890">
        <v>3</v>
      </c>
      <c r="M72" s="890">
        <v>30</v>
      </c>
      <c r="N72" s="893">
        <v>10</v>
      </c>
      <c r="O72" s="890" t="s">
        <v>5902</v>
      </c>
      <c r="P72" s="894" t="s">
        <v>6033</v>
      </c>
      <c r="Q72" s="895">
        <f t="shared" si="3"/>
        <v>-1</v>
      </c>
      <c r="R72" s="929">
        <f t="shared" si="3"/>
        <v>-0.87</v>
      </c>
      <c r="S72" s="895">
        <f t="shared" si="4"/>
        <v>0</v>
      </c>
      <c r="T72" s="929">
        <f t="shared" si="5"/>
        <v>0</v>
      </c>
      <c r="U72" s="936" t="s">
        <v>563</v>
      </c>
      <c r="V72" s="502" t="s">
        <v>563</v>
      </c>
      <c r="W72" s="502" t="s">
        <v>563</v>
      </c>
      <c r="X72" s="934" t="s">
        <v>563</v>
      </c>
      <c r="Y72" s="932"/>
    </row>
    <row r="73" spans="1:25" ht="14.4" customHeight="1" x14ac:dyDescent="0.3">
      <c r="A73" s="900" t="s">
        <v>6034</v>
      </c>
      <c r="B73" s="502"/>
      <c r="C73" s="887"/>
      <c r="D73" s="886"/>
      <c r="E73" s="898"/>
      <c r="F73" s="891"/>
      <c r="G73" s="878"/>
      <c r="H73" s="888">
        <v>1</v>
      </c>
      <c r="I73" s="889">
        <v>3.58</v>
      </c>
      <c r="J73" s="880">
        <v>43</v>
      </c>
      <c r="K73" s="892">
        <v>1.43</v>
      </c>
      <c r="L73" s="890">
        <v>3</v>
      </c>
      <c r="M73" s="890">
        <v>30</v>
      </c>
      <c r="N73" s="893">
        <v>10</v>
      </c>
      <c r="O73" s="890" t="s">
        <v>5902</v>
      </c>
      <c r="P73" s="894" t="s">
        <v>6035</v>
      </c>
      <c r="Q73" s="895">
        <f t="shared" si="3"/>
        <v>1</v>
      </c>
      <c r="R73" s="929">
        <f t="shared" si="3"/>
        <v>3.58</v>
      </c>
      <c r="S73" s="895">
        <f t="shared" si="4"/>
        <v>1</v>
      </c>
      <c r="T73" s="929">
        <f t="shared" si="5"/>
        <v>3.58</v>
      </c>
      <c r="U73" s="936">
        <v>10</v>
      </c>
      <c r="V73" s="502">
        <v>43</v>
      </c>
      <c r="W73" s="502">
        <v>33</v>
      </c>
      <c r="X73" s="934">
        <v>4.3</v>
      </c>
      <c r="Y73" s="932">
        <v>33</v>
      </c>
    </row>
    <row r="74" spans="1:25" ht="14.4" customHeight="1" x14ac:dyDescent="0.3">
      <c r="A74" s="899" t="s">
        <v>6036</v>
      </c>
      <c r="B74" s="883"/>
      <c r="C74" s="884"/>
      <c r="D74" s="885"/>
      <c r="E74" s="873">
        <v>3</v>
      </c>
      <c r="F74" s="874">
        <v>0.86</v>
      </c>
      <c r="G74" s="876">
        <v>2.7</v>
      </c>
      <c r="H74" s="869"/>
      <c r="I74" s="867"/>
      <c r="J74" s="868"/>
      <c r="K74" s="870">
        <v>0.28000000000000003</v>
      </c>
      <c r="L74" s="869">
        <v>1</v>
      </c>
      <c r="M74" s="869">
        <v>12</v>
      </c>
      <c r="N74" s="871">
        <v>4</v>
      </c>
      <c r="O74" s="869" t="s">
        <v>5902</v>
      </c>
      <c r="P74" s="882" t="s">
        <v>6037</v>
      </c>
      <c r="Q74" s="872">
        <f t="shared" si="3"/>
        <v>0</v>
      </c>
      <c r="R74" s="928">
        <f t="shared" si="3"/>
        <v>0</v>
      </c>
      <c r="S74" s="872">
        <f t="shared" si="4"/>
        <v>-3</v>
      </c>
      <c r="T74" s="928">
        <f t="shared" si="5"/>
        <v>-0.86</v>
      </c>
      <c r="U74" s="935" t="s">
        <v>563</v>
      </c>
      <c r="V74" s="883" t="s">
        <v>563</v>
      </c>
      <c r="W74" s="883" t="s">
        <v>563</v>
      </c>
      <c r="X74" s="933" t="s">
        <v>563</v>
      </c>
      <c r="Y74" s="931"/>
    </row>
    <row r="75" spans="1:25" ht="14.4" customHeight="1" x14ac:dyDescent="0.3">
      <c r="A75" s="899" t="s">
        <v>6038</v>
      </c>
      <c r="B75" s="883">
        <v>20</v>
      </c>
      <c r="C75" s="884">
        <v>6.5</v>
      </c>
      <c r="D75" s="885">
        <v>3.9</v>
      </c>
      <c r="E75" s="881">
        <v>17</v>
      </c>
      <c r="F75" s="867">
        <v>5.97</v>
      </c>
      <c r="G75" s="868">
        <v>4.9000000000000004</v>
      </c>
      <c r="H75" s="873">
        <v>21</v>
      </c>
      <c r="I75" s="874">
        <v>6.82</v>
      </c>
      <c r="J75" s="875">
        <v>5</v>
      </c>
      <c r="K75" s="870">
        <v>0.31</v>
      </c>
      <c r="L75" s="869">
        <v>1</v>
      </c>
      <c r="M75" s="869">
        <v>12</v>
      </c>
      <c r="N75" s="871">
        <v>4</v>
      </c>
      <c r="O75" s="869" t="s">
        <v>5902</v>
      </c>
      <c r="P75" s="882" t="s">
        <v>6039</v>
      </c>
      <c r="Q75" s="872">
        <f t="shared" si="3"/>
        <v>1</v>
      </c>
      <c r="R75" s="928">
        <f t="shared" si="3"/>
        <v>0.32000000000000028</v>
      </c>
      <c r="S75" s="872">
        <f t="shared" si="4"/>
        <v>4</v>
      </c>
      <c r="T75" s="928">
        <f t="shared" si="5"/>
        <v>0.85000000000000053</v>
      </c>
      <c r="U75" s="935">
        <v>84</v>
      </c>
      <c r="V75" s="883">
        <v>105</v>
      </c>
      <c r="W75" s="883">
        <v>21</v>
      </c>
      <c r="X75" s="933">
        <v>1.25</v>
      </c>
      <c r="Y75" s="931">
        <v>31</v>
      </c>
    </row>
    <row r="76" spans="1:25" ht="14.4" customHeight="1" x14ac:dyDescent="0.3">
      <c r="A76" s="900" t="s">
        <v>6040</v>
      </c>
      <c r="B76" s="502"/>
      <c r="C76" s="887"/>
      <c r="D76" s="886"/>
      <c r="E76" s="898">
        <v>1</v>
      </c>
      <c r="F76" s="891">
        <v>0.46</v>
      </c>
      <c r="G76" s="878">
        <v>3</v>
      </c>
      <c r="H76" s="888">
        <v>1</v>
      </c>
      <c r="I76" s="889">
        <v>1.1200000000000001</v>
      </c>
      <c r="J76" s="880">
        <v>27</v>
      </c>
      <c r="K76" s="892">
        <v>0.46</v>
      </c>
      <c r="L76" s="890">
        <v>2</v>
      </c>
      <c r="M76" s="890">
        <v>15</v>
      </c>
      <c r="N76" s="893">
        <v>5</v>
      </c>
      <c r="O76" s="890" t="s">
        <v>5902</v>
      </c>
      <c r="P76" s="894" t="s">
        <v>6041</v>
      </c>
      <c r="Q76" s="895">
        <f t="shared" si="3"/>
        <v>1</v>
      </c>
      <c r="R76" s="929">
        <f t="shared" si="3"/>
        <v>1.1200000000000001</v>
      </c>
      <c r="S76" s="895">
        <f t="shared" si="4"/>
        <v>0</v>
      </c>
      <c r="T76" s="929">
        <f t="shared" si="5"/>
        <v>0.66000000000000014</v>
      </c>
      <c r="U76" s="936">
        <v>5</v>
      </c>
      <c r="V76" s="502">
        <v>27</v>
      </c>
      <c r="W76" s="502">
        <v>22</v>
      </c>
      <c r="X76" s="934">
        <v>5.4</v>
      </c>
      <c r="Y76" s="932">
        <v>22</v>
      </c>
    </row>
    <row r="77" spans="1:25" ht="14.4" customHeight="1" x14ac:dyDescent="0.3">
      <c r="A77" s="900" t="s">
        <v>6042</v>
      </c>
      <c r="B77" s="502"/>
      <c r="C77" s="887"/>
      <c r="D77" s="886"/>
      <c r="E77" s="898">
        <v>1</v>
      </c>
      <c r="F77" s="891">
        <v>1.1399999999999999</v>
      </c>
      <c r="G77" s="878">
        <v>14</v>
      </c>
      <c r="H77" s="888">
        <v>1</v>
      </c>
      <c r="I77" s="889">
        <v>0.94</v>
      </c>
      <c r="J77" s="880">
        <v>16</v>
      </c>
      <c r="K77" s="892">
        <v>0.86</v>
      </c>
      <c r="L77" s="890">
        <v>3</v>
      </c>
      <c r="M77" s="890">
        <v>27</v>
      </c>
      <c r="N77" s="893">
        <v>9</v>
      </c>
      <c r="O77" s="890" t="s">
        <v>5902</v>
      </c>
      <c r="P77" s="894" t="s">
        <v>6043</v>
      </c>
      <c r="Q77" s="895">
        <f t="shared" si="3"/>
        <v>1</v>
      </c>
      <c r="R77" s="929">
        <f t="shared" si="3"/>
        <v>0.94</v>
      </c>
      <c r="S77" s="895">
        <f t="shared" si="4"/>
        <v>0</v>
      </c>
      <c r="T77" s="929">
        <f t="shared" si="5"/>
        <v>-0.19999999999999996</v>
      </c>
      <c r="U77" s="936">
        <v>9</v>
      </c>
      <c r="V77" s="502">
        <v>16</v>
      </c>
      <c r="W77" s="502">
        <v>7</v>
      </c>
      <c r="X77" s="934">
        <v>1.7777777777777777</v>
      </c>
      <c r="Y77" s="932">
        <v>7</v>
      </c>
    </row>
    <row r="78" spans="1:25" ht="14.4" customHeight="1" x14ac:dyDescent="0.3">
      <c r="A78" s="899" t="s">
        <v>6044</v>
      </c>
      <c r="B78" s="883">
        <v>17</v>
      </c>
      <c r="C78" s="884">
        <v>70.760000000000005</v>
      </c>
      <c r="D78" s="885">
        <v>11.2</v>
      </c>
      <c r="E78" s="873">
        <v>14</v>
      </c>
      <c r="F78" s="874">
        <v>58.08</v>
      </c>
      <c r="G78" s="876">
        <v>10.5</v>
      </c>
      <c r="H78" s="869">
        <v>17</v>
      </c>
      <c r="I78" s="867">
        <v>70.53</v>
      </c>
      <c r="J78" s="868">
        <v>9.4</v>
      </c>
      <c r="K78" s="870">
        <v>4.1500000000000004</v>
      </c>
      <c r="L78" s="869">
        <v>4</v>
      </c>
      <c r="M78" s="869">
        <v>36</v>
      </c>
      <c r="N78" s="871">
        <v>12</v>
      </c>
      <c r="O78" s="869" t="s">
        <v>5902</v>
      </c>
      <c r="P78" s="882" t="s">
        <v>6045</v>
      </c>
      <c r="Q78" s="872">
        <f t="shared" si="3"/>
        <v>0</v>
      </c>
      <c r="R78" s="928">
        <f t="shared" si="3"/>
        <v>-0.23000000000000398</v>
      </c>
      <c r="S78" s="872">
        <f t="shared" si="4"/>
        <v>3</v>
      </c>
      <c r="T78" s="928">
        <f t="shared" si="5"/>
        <v>12.450000000000003</v>
      </c>
      <c r="U78" s="935">
        <v>204</v>
      </c>
      <c r="V78" s="883">
        <v>159.80000000000001</v>
      </c>
      <c r="W78" s="883">
        <v>-44.199999999999989</v>
      </c>
      <c r="X78" s="933">
        <v>0.78333333333333344</v>
      </c>
      <c r="Y78" s="931">
        <v>5</v>
      </c>
    </row>
    <row r="79" spans="1:25" ht="14.4" customHeight="1" x14ac:dyDescent="0.3">
      <c r="A79" s="900" t="s">
        <v>6046</v>
      </c>
      <c r="B79" s="502">
        <v>7</v>
      </c>
      <c r="C79" s="887">
        <v>37.44</v>
      </c>
      <c r="D79" s="886">
        <v>10.9</v>
      </c>
      <c r="E79" s="888">
        <v>13</v>
      </c>
      <c r="F79" s="889">
        <v>69.53</v>
      </c>
      <c r="G79" s="877">
        <v>9.9</v>
      </c>
      <c r="H79" s="890">
        <v>5</v>
      </c>
      <c r="I79" s="891">
        <v>26.74</v>
      </c>
      <c r="J79" s="878">
        <v>11.2</v>
      </c>
      <c r="K79" s="892">
        <v>5.35</v>
      </c>
      <c r="L79" s="890">
        <v>5</v>
      </c>
      <c r="M79" s="890">
        <v>45</v>
      </c>
      <c r="N79" s="893">
        <v>15</v>
      </c>
      <c r="O79" s="890" t="s">
        <v>5902</v>
      </c>
      <c r="P79" s="894" t="s">
        <v>6047</v>
      </c>
      <c r="Q79" s="895">
        <f t="shared" si="3"/>
        <v>-2</v>
      </c>
      <c r="R79" s="929">
        <f t="shared" si="3"/>
        <v>-10.7</v>
      </c>
      <c r="S79" s="895">
        <f t="shared" si="4"/>
        <v>-8</v>
      </c>
      <c r="T79" s="929">
        <f t="shared" si="5"/>
        <v>-42.790000000000006</v>
      </c>
      <c r="U79" s="936">
        <v>75</v>
      </c>
      <c r="V79" s="502">
        <v>56</v>
      </c>
      <c r="W79" s="502">
        <v>-19</v>
      </c>
      <c r="X79" s="934">
        <v>0.7466666666666667</v>
      </c>
      <c r="Y79" s="932"/>
    </row>
    <row r="80" spans="1:25" ht="14.4" customHeight="1" x14ac:dyDescent="0.3">
      <c r="A80" s="900" t="s">
        <v>6048</v>
      </c>
      <c r="B80" s="502">
        <v>6</v>
      </c>
      <c r="C80" s="887">
        <v>51.01</v>
      </c>
      <c r="D80" s="886">
        <v>16.8</v>
      </c>
      <c r="E80" s="888">
        <v>6</v>
      </c>
      <c r="F80" s="889">
        <v>51.03</v>
      </c>
      <c r="G80" s="877">
        <v>15.3</v>
      </c>
      <c r="H80" s="890">
        <v>3</v>
      </c>
      <c r="I80" s="891">
        <v>25.5</v>
      </c>
      <c r="J80" s="878">
        <v>15.3</v>
      </c>
      <c r="K80" s="892">
        <v>8.5</v>
      </c>
      <c r="L80" s="890">
        <v>7</v>
      </c>
      <c r="M80" s="890">
        <v>66</v>
      </c>
      <c r="N80" s="893">
        <v>22</v>
      </c>
      <c r="O80" s="890" t="s">
        <v>5902</v>
      </c>
      <c r="P80" s="894" t="s">
        <v>6049</v>
      </c>
      <c r="Q80" s="895">
        <f t="shared" si="3"/>
        <v>-3</v>
      </c>
      <c r="R80" s="929">
        <f t="shared" si="3"/>
        <v>-25.509999999999998</v>
      </c>
      <c r="S80" s="895">
        <f t="shared" si="4"/>
        <v>-3</v>
      </c>
      <c r="T80" s="929">
        <f t="shared" si="5"/>
        <v>-25.53</v>
      </c>
      <c r="U80" s="936">
        <v>66</v>
      </c>
      <c r="V80" s="502">
        <v>45.900000000000006</v>
      </c>
      <c r="W80" s="502">
        <v>-20.099999999999994</v>
      </c>
      <c r="X80" s="934">
        <v>0.69545454545454555</v>
      </c>
      <c r="Y80" s="932"/>
    </row>
    <row r="81" spans="1:25" ht="14.4" customHeight="1" x14ac:dyDescent="0.3">
      <c r="A81" s="899" t="s">
        <v>6050</v>
      </c>
      <c r="B81" s="883">
        <v>2</v>
      </c>
      <c r="C81" s="884">
        <v>6.74</v>
      </c>
      <c r="D81" s="885">
        <v>12.5</v>
      </c>
      <c r="E81" s="873">
        <v>4</v>
      </c>
      <c r="F81" s="874">
        <v>13.51</v>
      </c>
      <c r="G81" s="876">
        <v>10</v>
      </c>
      <c r="H81" s="869">
        <v>1</v>
      </c>
      <c r="I81" s="867">
        <v>3.37</v>
      </c>
      <c r="J81" s="868">
        <v>8</v>
      </c>
      <c r="K81" s="870">
        <v>3.37</v>
      </c>
      <c r="L81" s="869">
        <v>5</v>
      </c>
      <c r="M81" s="869">
        <v>45</v>
      </c>
      <c r="N81" s="871">
        <v>15</v>
      </c>
      <c r="O81" s="869" t="s">
        <v>5902</v>
      </c>
      <c r="P81" s="882" t="s">
        <v>6051</v>
      </c>
      <c r="Q81" s="872">
        <f t="shared" si="3"/>
        <v>-1</v>
      </c>
      <c r="R81" s="928">
        <f t="shared" si="3"/>
        <v>-3.37</v>
      </c>
      <c r="S81" s="872">
        <f t="shared" si="4"/>
        <v>-3</v>
      </c>
      <c r="T81" s="928">
        <f t="shared" si="5"/>
        <v>-10.14</v>
      </c>
      <c r="U81" s="935">
        <v>15</v>
      </c>
      <c r="V81" s="883">
        <v>8</v>
      </c>
      <c r="W81" s="883">
        <v>-7</v>
      </c>
      <c r="X81" s="933">
        <v>0.53333333333333333</v>
      </c>
      <c r="Y81" s="931"/>
    </row>
    <row r="82" spans="1:25" ht="14.4" customHeight="1" x14ac:dyDescent="0.3">
      <c r="A82" s="900" t="s">
        <v>6052</v>
      </c>
      <c r="B82" s="502">
        <v>2</v>
      </c>
      <c r="C82" s="887">
        <v>7.98</v>
      </c>
      <c r="D82" s="886">
        <v>10</v>
      </c>
      <c r="E82" s="888">
        <v>2</v>
      </c>
      <c r="F82" s="889">
        <v>7.98</v>
      </c>
      <c r="G82" s="877">
        <v>11</v>
      </c>
      <c r="H82" s="890">
        <v>1</v>
      </c>
      <c r="I82" s="891">
        <v>3.99</v>
      </c>
      <c r="J82" s="878">
        <v>8</v>
      </c>
      <c r="K82" s="892">
        <v>3.99</v>
      </c>
      <c r="L82" s="890">
        <v>6</v>
      </c>
      <c r="M82" s="890">
        <v>57</v>
      </c>
      <c r="N82" s="893">
        <v>19</v>
      </c>
      <c r="O82" s="890" t="s">
        <v>5902</v>
      </c>
      <c r="P82" s="894" t="s">
        <v>6053</v>
      </c>
      <c r="Q82" s="895">
        <f t="shared" si="3"/>
        <v>-1</v>
      </c>
      <c r="R82" s="929">
        <f t="shared" si="3"/>
        <v>-3.99</v>
      </c>
      <c r="S82" s="895">
        <f t="shared" si="4"/>
        <v>-1</v>
      </c>
      <c r="T82" s="929">
        <f t="shared" si="5"/>
        <v>-3.99</v>
      </c>
      <c r="U82" s="936">
        <v>19</v>
      </c>
      <c r="V82" s="502">
        <v>8</v>
      </c>
      <c r="W82" s="502">
        <v>-11</v>
      </c>
      <c r="X82" s="934">
        <v>0.42105263157894735</v>
      </c>
      <c r="Y82" s="932"/>
    </row>
    <row r="83" spans="1:25" ht="14.4" customHeight="1" x14ac:dyDescent="0.3">
      <c r="A83" s="900" t="s">
        <v>6054</v>
      </c>
      <c r="B83" s="502"/>
      <c r="C83" s="887"/>
      <c r="D83" s="886"/>
      <c r="E83" s="888">
        <v>1</v>
      </c>
      <c r="F83" s="889">
        <v>5.74</v>
      </c>
      <c r="G83" s="877">
        <v>22</v>
      </c>
      <c r="H83" s="890">
        <v>2</v>
      </c>
      <c r="I83" s="891">
        <v>12.59</v>
      </c>
      <c r="J83" s="878">
        <v>14</v>
      </c>
      <c r="K83" s="892">
        <v>5.74</v>
      </c>
      <c r="L83" s="890">
        <v>7</v>
      </c>
      <c r="M83" s="890">
        <v>63</v>
      </c>
      <c r="N83" s="893">
        <v>21</v>
      </c>
      <c r="O83" s="890" t="s">
        <v>5902</v>
      </c>
      <c r="P83" s="894" t="s">
        <v>6055</v>
      </c>
      <c r="Q83" s="895">
        <f t="shared" si="3"/>
        <v>2</v>
      </c>
      <c r="R83" s="929">
        <f t="shared" si="3"/>
        <v>12.59</v>
      </c>
      <c r="S83" s="895">
        <f t="shared" si="4"/>
        <v>1</v>
      </c>
      <c r="T83" s="929">
        <f t="shared" si="5"/>
        <v>6.85</v>
      </c>
      <c r="U83" s="936">
        <v>42</v>
      </c>
      <c r="V83" s="502">
        <v>28</v>
      </c>
      <c r="W83" s="502">
        <v>-14</v>
      </c>
      <c r="X83" s="934">
        <v>0.66666666666666663</v>
      </c>
      <c r="Y83" s="932"/>
    </row>
    <row r="84" spans="1:25" ht="14.4" customHeight="1" x14ac:dyDescent="0.3">
      <c r="A84" s="899" t="s">
        <v>6056</v>
      </c>
      <c r="B84" s="883">
        <v>4</v>
      </c>
      <c r="C84" s="884">
        <v>6.09</v>
      </c>
      <c r="D84" s="885">
        <v>7.5</v>
      </c>
      <c r="E84" s="873">
        <v>8</v>
      </c>
      <c r="F84" s="874">
        <v>12.18</v>
      </c>
      <c r="G84" s="876">
        <v>7.3</v>
      </c>
      <c r="H84" s="869">
        <v>6</v>
      </c>
      <c r="I84" s="867">
        <v>9.23</v>
      </c>
      <c r="J84" s="868">
        <v>7.5</v>
      </c>
      <c r="K84" s="870">
        <v>1.52</v>
      </c>
      <c r="L84" s="869">
        <v>3</v>
      </c>
      <c r="M84" s="869">
        <v>27</v>
      </c>
      <c r="N84" s="871">
        <v>9</v>
      </c>
      <c r="O84" s="869" t="s">
        <v>5902</v>
      </c>
      <c r="P84" s="882" t="s">
        <v>6057</v>
      </c>
      <c r="Q84" s="872">
        <f t="shared" si="3"/>
        <v>2</v>
      </c>
      <c r="R84" s="928">
        <f t="shared" si="3"/>
        <v>3.1400000000000006</v>
      </c>
      <c r="S84" s="872">
        <f t="shared" si="4"/>
        <v>-2</v>
      </c>
      <c r="T84" s="928">
        <f t="shared" si="5"/>
        <v>-2.9499999999999993</v>
      </c>
      <c r="U84" s="935">
        <v>54</v>
      </c>
      <c r="V84" s="883">
        <v>45</v>
      </c>
      <c r="W84" s="883">
        <v>-9</v>
      </c>
      <c r="X84" s="933">
        <v>0.83333333333333337</v>
      </c>
      <c r="Y84" s="931">
        <v>1</v>
      </c>
    </row>
    <row r="85" spans="1:25" ht="14.4" customHeight="1" x14ac:dyDescent="0.3">
      <c r="A85" s="900" t="s">
        <v>6058</v>
      </c>
      <c r="B85" s="502"/>
      <c r="C85" s="887"/>
      <c r="D85" s="886"/>
      <c r="E85" s="888">
        <v>4</v>
      </c>
      <c r="F85" s="889">
        <v>8.77</v>
      </c>
      <c r="G85" s="877">
        <v>9.8000000000000007</v>
      </c>
      <c r="H85" s="890">
        <v>3</v>
      </c>
      <c r="I85" s="891">
        <v>6.7</v>
      </c>
      <c r="J85" s="880">
        <v>13</v>
      </c>
      <c r="K85" s="892">
        <v>2.1800000000000002</v>
      </c>
      <c r="L85" s="890">
        <v>4</v>
      </c>
      <c r="M85" s="890">
        <v>36</v>
      </c>
      <c r="N85" s="893">
        <v>12</v>
      </c>
      <c r="O85" s="890" t="s">
        <v>5902</v>
      </c>
      <c r="P85" s="894" t="s">
        <v>6059</v>
      </c>
      <c r="Q85" s="895">
        <f t="shared" si="3"/>
        <v>3</v>
      </c>
      <c r="R85" s="929">
        <f t="shared" si="3"/>
        <v>6.7</v>
      </c>
      <c r="S85" s="895">
        <f t="shared" si="4"/>
        <v>-1</v>
      </c>
      <c r="T85" s="929">
        <f t="shared" si="5"/>
        <v>-2.0699999999999994</v>
      </c>
      <c r="U85" s="936">
        <v>36</v>
      </c>
      <c r="V85" s="502">
        <v>39</v>
      </c>
      <c r="W85" s="502">
        <v>3</v>
      </c>
      <c r="X85" s="934">
        <v>1.0833333333333333</v>
      </c>
      <c r="Y85" s="932">
        <v>9</v>
      </c>
    </row>
    <row r="86" spans="1:25" ht="14.4" customHeight="1" x14ac:dyDescent="0.3">
      <c r="A86" s="900" t="s">
        <v>6060</v>
      </c>
      <c r="B86" s="502">
        <v>1</v>
      </c>
      <c r="C86" s="887">
        <v>3.68</v>
      </c>
      <c r="D86" s="886">
        <v>15</v>
      </c>
      <c r="E86" s="888">
        <v>2</v>
      </c>
      <c r="F86" s="889">
        <v>8.19</v>
      </c>
      <c r="G86" s="877">
        <v>14</v>
      </c>
      <c r="H86" s="890">
        <v>2</v>
      </c>
      <c r="I86" s="891">
        <v>7.36</v>
      </c>
      <c r="J86" s="878">
        <v>10.5</v>
      </c>
      <c r="K86" s="892">
        <v>3.68</v>
      </c>
      <c r="L86" s="890">
        <v>5</v>
      </c>
      <c r="M86" s="890">
        <v>48</v>
      </c>
      <c r="N86" s="893">
        <v>16</v>
      </c>
      <c r="O86" s="890" t="s">
        <v>5902</v>
      </c>
      <c r="P86" s="894" t="s">
        <v>6061</v>
      </c>
      <c r="Q86" s="895">
        <f t="shared" si="3"/>
        <v>1</v>
      </c>
      <c r="R86" s="929">
        <f t="shared" si="3"/>
        <v>3.68</v>
      </c>
      <c r="S86" s="895">
        <f t="shared" si="4"/>
        <v>0</v>
      </c>
      <c r="T86" s="929">
        <f t="shared" si="5"/>
        <v>-0.82999999999999918</v>
      </c>
      <c r="U86" s="936">
        <v>32</v>
      </c>
      <c r="V86" s="502">
        <v>21</v>
      </c>
      <c r="W86" s="502">
        <v>-11</v>
      </c>
      <c r="X86" s="934">
        <v>0.65625</v>
      </c>
      <c r="Y86" s="932"/>
    </row>
    <row r="87" spans="1:25" ht="14.4" customHeight="1" x14ac:dyDescent="0.3">
      <c r="A87" s="899" t="s">
        <v>6062</v>
      </c>
      <c r="B87" s="883">
        <v>53</v>
      </c>
      <c r="C87" s="884">
        <v>64.88</v>
      </c>
      <c r="D87" s="885">
        <v>5.0999999999999996</v>
      </c>
      <c r="E87" s="873">
        <v>58</v>
      </c>
      <c r="F87" s="874">
        <v>72.02</v>
      </c>
      <c r="G87" s="876">
        <v>5.2</v>
      </c>
      <c r="H87" s="869">
        <v>54</v>
      </c>
      <c r="I87" s="867">
        <v>66.099999999999994</v>
      </c>
      <c r="J87" s="868">
        <v>4.9000000000000004</v>
      </c>
      <c r="K87" s="870">
        <v>1.22</v>
      </c>
      <c r="L87" s="869">
        <v>2</v>
      </c>
      <c r="M87" s="869">
        <v>15</v>
      </c>
      <c r="N87" s="871">
        <v>5</v>
      </c>
      <c r="O87" s="869" t="s">
        <v>5902</v>
      </c>
      <c r="P87" s="882" t="s">
        <v>6063</v>
      </c>
      <c r="Q87" s="872">
        <f t="shared" si="3"/>
        <v>1</v>
      </c>
      <c r="R87" s="928">
        <f t="shared" si="3"/>
        <v>1.2199999999999989</v>
      </c>
      <c r="S87" s="872">
        <f t="shared" si="4"/>
        <v>-4</v>
      </c>
      <c r="T87" s="928">
        <f t="shared" si="5"/>
        <v>-5.9200000000000017</v>
      </c>
      <c r="U87" s="935">
        <v>270</v>
      </c>
      <c r="V87" s="883">
        <v>264.60000000000002</v>
      </c>
      <c r="W87" s="883">
        <v>-5.3999999999999773</v>
      </c>
      <c r="X87" s="933">
        <v>0.98000000000000009</v>
      </c>
      <c r="Y87" s="931">
        <v>14</v>
      </c>
    </row>
    <row r="88" spans="1:25" ht="14.4" customHeight="1" x14ac:dyDescent="0.3">
      <c r="A88" s="900" t="s">
        <v>6064</v>
      </c>
      <c r="B88" s="502">
        <v>6</v>
      </c>
      <c r="C88" s="887">
        <v>8.64</v>
      </c>
      <c r="D88" s="886">
        <v>5.3</v>
      </c>
      <c r="E88" s="888">
        <v>4</v>
      </c>
      <c r="F88" s="889">
        <v>5.76</v>
      </c>
      <c r="G88" s="877">
        <v>5.8</v>
      </c>
      <c r="H88" s="890">
        <v>8</v>
      </c>
      <c r="I88" s="891">
        <v>11.52</v>
      </c>
      <c r="J88" s="878">
        <v>5.6</v>
      </c>
      <c r="K88" s="892">
        <v>1.44</v>
      </c>
      <c r="L88" s="890">
        <v>2</v>
      </c>
      <c r="M88" s="890">
        <v>21</v>
      </c>
      <c r="N88" s="893">
        <v>7</v>
      </c>
      <c r="O88" s="890" t="s">
        <v>5902</v>
      </c>
      <c r="P88" s="894" t="s">
        <v>6065</v>
      </c>
      <c r="Q88" s="895">
        <f t="shared" si="3"/>
        <v>2</v>
      </c>
      <c r="R88" s="929">
        <f t="shared" si="3"/>
        <v>2.879999999999999</v>
      </c>
      <c r="S88" s="895">
        <f t="shared" si="4"/>
        <v>4</v>
      </c>
      <c r="T88" s="929">
        <f t="shared" si="5"/>
        <v>5.76</v>
      </c>
      <c r="U88" s="936">
        <v>56</v>
      </c>
      <c r="V88" s="502">
        <v>44.8</v>
      </c>
      <c r="W88" s="502">
        <v>-11.200000000000003</v>
      </c>
      <c r="X88" s="934">
        <v>0.79999999999999993</v>
      </c>
      <c r="Y88" s="932">
        <v>2</v>
      </c>
    </row>
    <row r="89" spans="1:25" ht="14.4" customHeight="1" x14ac:dyDescent="0.3">
      <c r="A89" s="900" t="s">
        <v>6066</v>
      </c>
      <c r="B89" s="502"/>
      <c r="C89" s="887"/>
      <c r="D89" s="886"/>
      <c r="E89" s="888">
        <v>2</v>
      </c>
      <c r="F89" s="889">
        <v>3.85</v>
      </c>
      <c r="G89" s="877">
        <v>8</v>
      </c>
      <c r="H89" s="890">
        <v>1</v>
      </c>
      <c r="I89" s="891">
        <v>1.92</v>
      </c>
      <c r="J89" s="880">
        <v>10</v>
      </c>
      <c r="K89" s="892">
        <v>1.92</v>
      </c>
      <c r="L89" s="890">
        <v>3</v>
      </c>
      <c r="M89" s="890">
        <v>27</v>
      </c>
      <c r="N89" s="893">
        <v>9</v>
      </c>
      <c r="O89" s="890" t="s">
        <v>5902</v>
      </c>
      <c r="P89" s="894" t="s">
        <v>6067</v>
      </c>
      <c r="Q89" s="895">
        <f t="shared" si="3"/>
        <v>1</v>
      </c>
      <c r="R89" s="929">
        <f t="shared" si="3"/>
        <v>1.92</v>
      </c>
      <c r="S89" s="895">
        <f t="shared" si="4"/>
        <v>-1</v>
      </c>
      <c r="T89" s="929">
        <f t="shared" si="5"/>
        <v>-1.9300000000000002</v>
      </c>
      <c r="U89" s="936">
        <v>9</v>
      </c>
      <c r="V89" s="502">
        <v>10</v>
      </c>
      <c r="W89" s="502">
        <v>1</v>
      </c>
      <c r="X89" s="934">
        <v>1.1111111111111112</v>
      </c>
      <c r="Y89" s="932">
        <v>1</v>
      </c>
    </row>
    <row r="90" spans="1:25" ht="14.4" customHeight="1" x14ac:dyDescent="0.3">
      <c r="A90" s="899" t="s">
        <v>6068</v>
      </c>
      <c r="B90" s="883">
        <v>3</v>
      </c>
      <c r="C90" s="884">
        <v>4.8</v>
      </c>
      <c r="D90" s="885">
        <v>6</v>
      </c>
      <c r="E90" s="881">
        <v>3</v>
      </c>
      <c r="F90" s="867">
        <v>4.8</v>
      </c>
      <c r="G90" s="868">
        <v>9.6999999999999993</v>
      </c>
      <c r="H90" s="873">
        <v>4</v>
      </c>
      <c r="I90" s="874">
        <v>6.03</v>
      </c>
      <c r="J90" s="876">
        <v>3.5</v>
      </c>
      <c r="K90" s="870">
        <v>1.6</v>
      </c>
      <c r="L90" s="869">
        <v>3</v>
      </c>
      <c r="M90" s="869">
        <v>24</v>
      </c>
      <c r="N90" s="871">
        <v>8</v>
      </c>
      <c r="O90" s="869" t="s">
        <v>5902</v>
      </c>
      <c r="P90" s="882" t="s">
        <v>6069</v>
      </c>
      <c r="Q90" s="872">
        <f t="shared" si="3"/>
        <v>1</v>
      </c>
      <c r="R90" s="928">
        <f t="shared" si="3"/>
        <v>1.2300000000000004</v>
      </c>
      <c r="S90" s="872">
        <f t="shared" si="4"/>
        <v>1</v>
      </c>
      <c r="T90" s="928">
        <f t="shared" si="5"/>
        <v>1.2300000000000004</v>
      </c>
      <c r="U90" s="935">
        <v>32</v>
      </c>
      <c r="V90" s="883">
        <v>14</v>
      </c>
      <c r="W90" s="883">
        <v>-18</v>
      </c>
      <c r="X90" s="933">
        <v>0.4375</v>
      </c>
      <c r="Y90" s="931"/>
    </row>
    <row r="91" spans="1:25" ht="14.4" customHeight="1" x14ac:dyDescent="0.3">
      <c r="A91" s="900" t="s">
        <v>6070</v>
      </c>
      <c r="B91" s="502">
        <v>1</v>
      </c>
      <c r="C91" s="887">
        <v>2.08</v>
      </c>
      <c r="D91" s="886">
        <v>6</v>
      </c>
      <c r="E91" s="898"/>
      <c r="F91" s="891"/>
      <c r="G91" s="878"/>
      <c r="H91" s="888"/>
      <c r="I91" s="889"/>
      <c r="J91" s="877"/>
      <c r="K91" s="892">
        <v>2.08</v>
      </c>
      <c r="L91" s="890">
        <v>4</v>
      </c>
      <c r="M91" s="890">
        <v>39</v>
      </c>
      <c r="N91" s="893">
        <v>13</v>
      </c>
      <c r="O91" s="890" t="s">
        <v>5902</v>
      </c>
      <c r="P91" s="894" t="s">
        <v>6069</v>
      </c>
      <c r="Q91" s="895">
        <f t="shared" si="3"/>
        <v>-1</v>
      </c>
      <c r="R91" s="929">
        <f t="shared" si="3"/>
        <v>-2.08</v>
      </c>
      <c r="S91" s="895">
        <f t="shared" si="4"/>
        <v>0</v>
      </c>
      <c r="T91" s="929">
        <f t="shared" si="5"/>
        <v>0</v>
      </c>
      <c r="U91" s="936" t="s">
        <v>563</v>
      </c>
      <c r="V91" s="502" t="s">
        <v>563</v>
      </c>
      <c r="W91" s="502" t="s">
        <v>563</v>
      </c>
      <c r="X91" s="934" t="s">
        <v>563</v>
      </c>
      <c r="Y91" s="932"/>
    </row>
    <row r="92" spans="1:25" ht="14.4" customHeight="1" x14ac:dyDescent="0.3">
      <c r="A92" s="900" t="s">
        <v>6071</v>
      </c>
      <c r="B92" s="502"/>
      <c r="C92" s="887"/>
      <c r="D92" s="886"/>
      <c r="E92" s="898">
        <v>2</v>
      </c>
      <c r="F92" s="891">
        <v>7.08</v>
      </c>
      <c r="G92" s="878">
        <v>11</v>
      </c>
      <c r="H92" s="888">
        <v>3</v>
      </c>
      <c r="I92" s="889">
        <v>13.5</v>
      </c>
      <c r="J92" s="880">
        <v>29</v>
      </c>
      <c r="K92" s="892">
        <v>3.77</v>
      </c>
      <c r="L92" s="890">
        <v>6</v>
      </c>
      <c r="M92" s="890">
        <v>54</v>
      </c>
      <c r="N92" s="893">
        <v>18</v>
      </c>
      <c r="O92" s="890" t="s">
        <v>5902</v>
      </c>
      <c r="P92" s="894" t="s">
        <v>6069</v>
      </c>
      <c r="Q92" s="895">
        <f t="shared" si="3"/>
        <v>3</v>
      </c>
      <c r="R92" s="929">
        <f t="shared" si="3"/>
        <v>13.5</v>
      </c>
      <c r="S92" s="895">
        <f t="shared" si="4"/>
        <v>1</v>
      </c>
      <c r="T92" s="929">
        <f t="shared" si="5"/>
        <v>6.42</v>
      </c>
      <c r="U92" s="936">
        <v>54</v>
      </c>
      <c r="V92" s="502">
        <v>87</v>
      </c>
      <c r="W92" s="502">
        <v>33</v>
      </c>
      <c r="X92" s="934">
        <v>1.6111111111111112</v>
      </c>
      <c r="Y92" s="932">
        <v>39</v>
      </c>
    </row>
    <row r="93" spans="1:25" ht="14.4" customHeight="1" x14ac:dyDescent="0.3">
      <c r="A93" s="899" t="s">
        <v>6072</v>
      </c>
      <c r="B93" s="883"/>
      <c r="C93" s="884"/>
      <c r="D93" s="885"/>
      <c r="E93" s="881">
        <v>2</v>
      </c>
      <c r="F93" s="867">
        <v>0.94</v>
      </c>
      <c r="G93" s="868">
        <v>2.5</v>
      </c>
      <c r="H93" s="873">
        <v>2</v>
      </c>
      <c r="I93" s="874">
        <v>0.94</v>
      </c>
      <c r="J93" s="876">
        <v>2</v>
      </c>
      <c r="K93" s="870">
        <v>0.47</v>
      </c>
      <c r="L93" s="869">
        <v>2</v>
      </c>
      <c r="M93" s="869">
        <v>18</v>
      </c>
      <c r="N93" s="871">
        <v>6</v>
      </c>
      <c r="O93" s="869" t="s">
        <v>5902</v>
      </c>
      <c r="P93" s="882" t="s">
        <v>6073</v>
      </c>
      <c r="Q93" s="872">
        <f t="shared" si="3"/>
        <v>2</v>
      </c>
      <c r="R93" s="928">
        <f t="shared" si="3"/>
        <v>0.94</v>
      </c>
      <c r="S93" s="872">
        <f t="shared" si="4"/>
        <v>0</v>
      </c>
      <c r="T93" s="928">
        <f t="shared" si="5"/>
        <v>0</v>
      </c>
      <c r="U93" s="935">
        <v>12</v>
      </c>
      <c r="V93" s="883">
        <v>4</v>
      </c>
      <c r="W93" s="883">
        <v>-8</v>
      </c>
      <c r="X93" s="933">
        <v>0.33333333333333331</v>
      </c>
      <c r="Y93" s="931"/>
    </row>
    <row r="94" spans="1:25" ht="14.4" customHeight="1" x14ac:dyDescent="0.3">
      <c r="A94" s="900" t="s">
        <v>6074</v>
      </c>
      <c r="B94" s="502"/>
      <c r="C94" s="887"/>
      <c r="D94" s="886"/>
      <c r="E94" s="898"/>
      <c r="F94" s="891"/>
      <c r="G94" s="878"/>
      <c r="H94" s="888">
        <v>1</v>
      </c>
      <c r="I94" s="889">
        <v>0.61</v>
      </c>
      <c r="J94" s="877">
        <v>3</v>
      </c>
      <c r="K94" s="892">
        <v>0.61</v>
      </c>
      <c r="L94" s="890">
        <v>2</v>
      </c>
      <c r="M94" s="890">
        <v>21</v>
      </c>
      <c r="N94" s="893">
        <v>7</v>
      </c>
      <c r="O94" s="890" t="s">
        <v>5902</v>
      </c>
      <c r="P94" s="894" t="s">
        <v>6075</v>
      </c>
      <c r="Q94" s="895">
        <f t="shared" si="3"/>
        <v>1</v>
      </c>
      <c r="R94" s="929">
        <f t="shared" si="3"/>
        <v>0.61</v>
      </c>
      <c r="S94" s="895">
        <f t="shared" si="4"/>
        <v>1</v>
      </c>
      <c r="T94" s="929">
        <f t="shared" si="5"/>
        <v>0.61</v>
      </c>
      <c r="U94" s="936">
        <v>7</v>
      </c>
      <c r="V94" s="502">
        <v>3</v>
      </c>
      <c r="W94" s="502">
        <v>-4</v>
      </c>
      <c r="X94" s="934">
        <v>0.42857142857142855</v>
      </c>
      <c r="Y94" s="932"/>
    </row>
    <row r="95" spans="1:25" ht="14.4" customHeight="1" x14ac:dyDescent="0.3">
      <c r="A95" s="899" t="s">
        <v>6076</v>
      </c>
      <c r="B95" s="883"/>
      <c r="C95" s="884"/>
      <c r="D95" s="885"/>
      <c r="E95" s="873">
        <v>1</v>
      </c>
      <c r="F95" s="874">
        <v>0.63</v>
      </c>
      <c r="G95" s="876">
        <v>3</v>
      </c>
      <c r="H95" s="869"/>
      <c r="I95" s="867"/>
      <c r="J95" s="868"/>
      <c r="K95" s="870">
        <v>0.63</v>
      </c>
      <c r="L95" s="869">
        <v>2</v>
      </c>
      <c r="M95" s="869">
        <v>21</v>
      </c>
      <c r="N95" s="871">
        <v>7</v>
      </c>
      <c r="O95" s="869" t="s">
        <v>5902</v>
      </c>
      <c r="P95" s="882" t="s">
        <v>6077</v>
      </c>
      <c r="Q95" s="872">
        <f t="shared" si="3"/>
        <v>0</v>
      </c>
      <c r="R95" s="928">
        <f t="shared" si="3"/>
        <v>0</v>
      </c>
      <c r="S95" s="872">
        <f t="shared" si="4"/>
        <v>-1</v>
      </c>
      <c r="T95" s="928">
        <f t="shared" si="5"/>
        <v>-0.63</v>
      </c>
      <c r="U95" s="935" t="s">
        <v>563</v>
      </c>
      <c r="V95" s="883" t="s">
        <v>563</v>
      </c>
      <c r="W95" s="883" t="s">
        <v>563</v>
      </c>
      <c r="X95" s="933" t="s">
        <v>563</v>
      </c>
      <c r="Y95" s="931"/>
    </row>
    <row r="96" spans="1:25" ht="14.4" customHeight="1" x14ac:dyDescent="0.3">
      <c r="A96" s="900" t="s">
        <v>6078</v>
      </c>
      <c r="B96" s="502">
        <v>1</v>
      </c>
      <c r="C96" s="887">
        <v>2.31</v>
      </c>
      <c r="D96" s="886">
        <v>27</v>
      </c>
      <c r="E96" s="888">
        <v>1</v>
      </c>
      <c r="F96" s="889">
        <v>2.25</v>
      </c>
      <c r="G96" s="877">
        <v>18</v>
      </c>
      <c r="H96" s="890"/>
      <c r="I96" s="891"/>
      <c r="J96" s="878"/>
      <c r="K96" s="892">
        <v>2.25</v>
      </c>
      <c r="L96" s="890">
        <v>5</v>
      </c>
      <c r="M96" s="890">
        <v>42</v>
      </c>
      <c r="N96" s="893">
        <v>14</v>
      </c>
      <c r="O96" s="890" t="s">
        <v>5902</v>
      </c>
      <c r="P96" s="894" t="s">
        <v>6079</v>
      </c>
      <c r="Q96" s="895">
        <f t="shared" si="3"/>
        <v>-1</v>
      </c>
      <c r="R96" s="929">
        <f t="shared" si="3"/>
        <v>-2.31</v>
      </c>
      <c r="S96" s="895">
        <f t="shared" si="4"/>
        <v>-1</v>
      </c>
      <c r="T96" s="929">
        <f t="shared" si="5"/>
        <v>-2.25</v>
      </c>
      <c r="U96" s="936" t="s">
        <v>563</v>
      </c>
      <c r="V96" s="502" t="s">
        <v>563</v>
      </c>
      <c r="W96" s="502" t="s">
        <v>563</v>
      </c>
      <c r="X96" s="934" t="s">
        <v>563</v>
      </c>
      <c r="Y96" s="932"/>
    </row>
    <row r="97" spans="1:25" ht="14.4" customHeight="1" x14ac:dyDescent="0.3">
      <c r="A97" s="899" t="s">
        <v>6080</v>
      </c>
      <c r="B97" s="883"/>
      <c r="C97" s="884"/>
      <c r="D97" s="885"/>
      <c r="E97" s="881">
        <v>1</v>
      </c>
      <c r="F97" s="867">
        <v>0.56999999999999995</v>
      </c>
      <c r="G97" s="868">
        <v>9</v>
      </c>
      <c r="H97" s="873">
        <v>2</v>
      </c>
      <c r="I97" s="874">
        <v>0.87</v>
      </c>
      <c r="J97" s="876">
        <v>2</v>
      </c>
      <c r="K97" s="870">
        <v>0.44</v>
      </c>
      <c r="L97" s="869">
        <v>2</v>
      </c>
      <c r="M97" s="869">
        <v>18</v>
      </c>
      <c r="N97" s="871">
        <v>6</v>
      </c>
      <c r="O97" s="869" t="s">
        <v>5902</v>
      </c>
      <c r="P97" s="882" t="s">
        <v>6081</v>
      </c>
      <c r="Q97" s="872">
        <f t="shared" si="3"/>
        <v>2</v>
      </c>
      <c r="R97" s="928">
        <f t="shared" si="3"/>
        <v>0.87</v>
      </c>
      <c r="S97" s="872">
        <f t="shared" si="4"/>
        <v>1</v>
      </c>
      <c r="T97" s="928">
        <f t="shared" si="5"/>
        <v>0.30000000000000004</v>
      </c>
      <c r="U97" s="935">
        <v>12</v>
      </c>
      <c r="V97" s="883">
        <v>4</v>
      </c>
      <c r="W97" s="883">
        <v>-8</v>
      </c>
      <c r="X97" s="933">
        <v>0.33333333333333331</v>
      </c>
      <c r="Y97" s="931"/>
    </row>
    <row r="98" spans="1:25" ht="14.4" customHeight="1" x14ac:dyDescent="0.3">
      <c r="A98" s="899" t="s">
        <v>6082</v>
      </c>
      <c r="B98" s="883">
        <v>6</v>
      </c>
      <c r="C98" s="884">
        <v>3.42</v>
      </c>
      <c r="D98" s="885">
        <v>7.3</v>
      </c>
      <c r="E98" s="881">
        <v>2</v>
      </c>
      <c r="F98" s="867">
        <v>0.94</v>
      </c>
      <c r="G98" s="868">
        <v>5.5</v>
      </c>
      <c r="H98" s="873">
        <v>6</v>
      </c>
      <c r="I98" s="874">
        <v>3.02</v>
      </c>
      <c r="J98" s="875">
        <v>10.199999999999999</v>
      </c>
      <c r="K98" s="870">
        <v>0.47</v>
      </c>
      <c r="L98" s="869">
        <v>2</v>
      </c>
      <c r="M98" s="869">
        <v>15</v>
      </c>
      <c r="N98" s="871">
        <v>5</v>
      </c>
      <c r="O98" s="869" t="s">
        <v>5902</v>
      </c>
      <c r="P98" s="882" t="s">
        <v>6083</v>
      </c>
      <c r="Q98" s="872">
        <f t="shared" si="3"/>
        <v>0</v>
      </c>
      <c r="R98" s="928">
        <f t="shared" si="3"/>
        <v>-0.39999999999999991</v>
      </c>
      <c r="S98" s="872">
        <f t="shared" si="4"/>
        <v>4</v>
      </c>
      <c r="T98" s="928">
        <f t="shared" si="5"/>
        <v>2.08</v>
      </c>
      <c r="U98" s="935">
        <v>30</v>
      </c>
      <c r="V98" s="883">
        <v>61.199999999999996</v>
      </c>
      <c r="W98" s="883">
        <v>31.199999999999996</v>
      </c>
      <c r="X98" s="933">
        <v>2.04</v>
      </c>
      <c r="Y98" s="931">
        <v>31</v>
      </c>
    </row>
    <row r="99" spans="1:25" ht="14.4" customHeight="1" x14ac:dyDescent="0.3">
      <c r="A99" s="900" t="s">
        <v>6084</v>
      </c>
      <c r="B99" s="502"/>
      <c r="C99" s="887"/>
      <c r="D99" s="886"/>
      <c r="E99" s="898">
        <v>1</v>
      </c>
      <c r="F99" s="891">
        <v>0.66</v>
      </c>
      <c r="G99" s="878">
        <v>3</v>
      </c>
      <c r="H99" s="888">
        <v>1</v>
      </c>
      <c r="I99" s="889">
        <v>0.47</v>
      </c>
      <c r="J99" s="877">
        <v>2</v>
      </c>
      <c r="K99" s="892">
        <v>0.66</v>
      </c>
      <c r="L99" s="890">
        <v>3</v>
      </c>
      <c r="M99" s="890">
        <v>24</v>
      </c>
      <c r="N99" s="893">
        <v>8</v>
      </c>
      <c r="O99" s="890" t="s">
        <v>5902</v>
      </c>
      <c r="P99" s="894" t="s">
        <v>6085</v>
      </c>
      <c r="Q99" s="895">
        <f t="shared" si="3"/>
        <v>1</v>
      </c>
      <c r="R99" s="929">
        <f t="shared" si="3"/>
        <v>0.47</v>
      </c>
      <c r="S99" s="895">
        <f t="shared" si="4"/>
        <v>0</v>
      </c>
      <c r="T99" s="929">
        <f t="shared" si="5"/>
        <v>-0.19000000000000006</v>
      </c>
      <c r="U99" s="936">
        <v>8</v>
      </c>
      <c r="V99" s="502">
        <v>2</v>
      </c>
      <c r="W99" s="502">
        <v>-6</v>
      </c>
      <c r="X99" s="934">
        <v>0.25</v>
      </c>
      <c r="Y99" s="932"/>
    </row>
    <row r="100" spans="1:25" ht="14.4" customHeight="1" x14ac:dyDescent="0.3">
      <c r="A100" s="900" t="s">
        <v>6086</v>
      </c>
      <c r="B100" s="502"/>
      <c r="C100" s="887"/>
      <c r="D100" s="886"/>
      <c r="E100" s="898"/>
      <c r="F100" s="891"/>
      <c r="G100" s="878"/>
      <c r="H100" s="888">
        <v>1</v>
      </c>
      <c r="I100" s="889">
        <v>1.07</v>
      </c>
      <c r="J100" s="880">
        <v>18</v>
      </c>
      <c r="K100" s="892">
        <v>1.07</v>
      </c>
      <c r="L100" s="890">
        <v>3</v>
      </c>
      <c r="M100" s="890">
        <v>30</v>
      </c>
      <c r="N100" s="893">
        <v>10</v>
      </c>
      <c r="O100" s="890" t="s">
        <v>5902</v>
      </c>
      <c r="P100" s="894" t="s">
        <v>6087</v>
      </c>
      <c r="Q100" s="895">
        <f t="shared" si="3"/>
        <v>1</v>
      </c>
      <c r="R100" s="929">
        <f t="shared" si="3"/>
        <v>1.07</v>
      </c>
      <c r="S100" s="895">
        <f t="shared" si="4"/>
        <v>1</v>
      </c>
      <c r="T100" s="929">
        <f t="shared" si="5"/>
        <v>1.07</v>
      </c>
      <c r="U100" s="936">
        <v>10</v>
      </c>
      <c r="V100" s="502">
        <v>18</v>
      </c>
      <c r="W100" s="502">
        <v>8</v>
      </c>
      <c r="X100" s="934">
        <v>1.8</v>
      </c>
      <c r="Y100" s="932">
        <v>8</v>
      </c>
    </row>
    <row r="101" spans="1:25" ht="14.4" customHeight="1" x14ac:dyDescent="0.3">
      <c r="A101" s="899" t="s">
        <v>6088</v>
      </c>
      <c r="B101" s="883"/>
      <c r="C101" s="884"/>
      <c r="D101" s="885"/>
      <c r="E101" s="881"/>
      <c r="F101" s="867"/>
      <c r="G101" s="868"/>
      <c r="H101" s="873">
        <v>1</v>
      </c>
      <c r="I101" s="874">
        <v>5.62</v>
      </c>
      <c r="J101" s="875">
        <v>18</v>
      </c>
      <c r="K101" s="870">
        <v>5.57</v>
      </c>
      <c r="L101" s="869">
        <v>3</v>
      </c>
      <c r="M101" s="869">
        <v>30</v>
      </c>
      <c r="N101" s="871">
        <v>10</v>
      </c>
      <c r="O101" s="869" t="s">
        <v>5902</v>
      </c>
      <c r="P101" s="882" t="s">
        <v>6089</v>
      </c>
      <c r="Q101" s="872">
        <f t="shared" si="3"/>
        <v>1</v>
      </c>
      <c r="R101" s="928">
        <f t="shared" si="3"/>
        <v>5.62</v>
      </c>
      <c r="S101" s="872">
        <f t="shared" si="4"/>
        <v>1</v>
      </c>
      <c r="T101" s="928">
        <f t="shared" si="5"/>
        <v>5.62</v>
      </c>
      <c r="U101" s="935">
        <v>10</v>
      </c>
      <c r="V101" s="883">
        <v>18</v>
      </c>
      <c r="W101" s="883">
        <v>8</v>
      </c>
      <c r="X101" s="933">
        <v>1.8</v>
      </c>
      <c r="Y101" s="931">
        <v>8</v>
      </c>
    </row>
    <row r="102" spans="1:25" ht="14.4" customHeight="1" x14ac:dyDescent="0.3">
      <c r="A102" s="899" t="s">
        <v>6090</v>
      </c>
      <c r="B102" s="864">
        <v>16</v>
      </c>
      <c r="C102" s="865">
        <v>12.78</v>
      </c>
      <c r="D102" s="866">
        <v>2.8</v>
      </c>
      <c r="E102" s="881">
        <v>7</v>
      </c>
      <c r="F102" s="867">
        <v>5.73</v>
      </c>
      <c r="G102" s="868">
        <v>6</v>
      </c>
      <c r="H102" s="869">
        <v>5</v>
      </c>
      <c r="I102" s="867">
        <v>4.0999999999999996</v>
      </c>
      <c r="J102" s="868">
        <v>3.6</v>
      </c>
      <c r="K102" s="870">
        <v>0.79</v>
      </c>
      <c r="L102" s="869">
        <v>2</v>
      </c>
      <c r="M102" s="869">
        <v>15</v>
      </c>
      <c r="N102" s="871">
        <v>5</v>
      </c>
      <c r="O102" s="869" t="s">
        <v>5902</v>
      </c>
      <c r="P102" s="882" t="s">
        <v>6091</v>
      </c>
      <c r="Q102" s="872">
        <f t="shared" si="3"/>
        <v>-11</v>
      </c>
      <c r="R102" s="928">
        <f t="shared" si="3"/>
        <v>-8.68</v>
      </c>
      <c r="S102" s="872">
        <f t="shared" si="4"/>
        <v>-2</v>
      </c>
      <c r="T102" s="928">
        <f t="shared" si="5"/>
        <v>-1.6300000000000008</v>
      </c>
      <c r="U102" s="935">
        <v>25</v>
      </c>
      <c r="V102" s="883">
        <v>18</v>
      </c>
      <c r="W102" s="883">
        <v>-7</v>
      </c>
      <c r="X102" s="933">
        <v>0.72</v>
      </c>
      <c r="Y102" s="931">
        <v>2</v>
      </c>
    </row>
    <row r="103" spans="1:25" ht="14.4" customHeight="1" x14ac:dyDescent="0.3">
      <c r="A103" s="900" t="s">
        <v>6092</v>
      </c>
      <c r="B103" s="896">
        <v>1</v>
      </c>
      <c r="C103" s="897">
        <v>2.1</v>
      </c>
      <c r="D103" s="879">
        <v>40</v>
      </c>
      <c r="E103" s="898">
        <v>2</v>
      </c>
      <c r="F103" s="891">
        <v>1.98</v>
      </c>
      <c r="G103" s="878">
        <v>2.5</v>
      </c>
      <c r="H103" s="890">
        <v>3</v>
      </c>
      <c r="I103" s="891">
        <v>4.5</v>
      </c>
      <c r="J103" s="878">
        <v>4</v>
      </c>
      <c r="K103" s="892">
        <v>1.84</v>
      </c>
      <c r="L103" s="890">
        <v>5</v>
      </c>
      <c r="M103" s="890">
        <v>42</v>
      </c>
      <c r="N103" s="893">
        <v>14</v>
      </c>
      <c r="O103" s="890" t="s">
        <v>5902</v>
      </c>
      <c r="P103" s="894" t="s">
        <v>6091</v>
      </c>
      <c r="Q103" s="895">
        <f t="shared" si="3"/>
        <v>2</v>
      </c>
      <c r="R103" s="929">
        <f t="shared" si="3"/>
        <v>2.4</v>
      </c>
      <c r="S103" s="895">
        <f t="shared" si="4"/>
        <v>1</v>
      </c>
      <c r="T103" s="929">
        <f t="shared" si="5"/>
        <v>2.52</v>
      </c>
      <c r="U103" s="936">
        <v>42</v>
      </c>
      <c r="V103" s="502">
        <v>12</v>
      </c>
      <c r="W103" s="502">
        <v>-30</v>
      </c>
      <c r="X103" s="934">
        <v>0.2857142857142857</v>
      </c>
      <c r="Y103" s="932"/>
    </row>
    <row r="104" spans="1:25" ht="14.4" customHeight="1" x14ac:dyDescent="0.3">
      <c r="A104" s="900" t="s">
        <v>6093</v>
      </c>
      <c r="B104" s="896"/>
      <c r="C104" s="897"/>
      <c r="D104" s="879"/>
      <c r="E104" s="898"/>
      <c r="F104" s="891"/>
      <c r="G104" s="878"/>
      <c r="H104" s="890">
        <v>2</v>
      </c>
      <c r="I104" s="891">
        <v>6.74</v>
      </c>
      <c r="J104" s="878">
        <v>6</v>
      </c>
      <c r="K104" s="892">
        <v>4.82</v>
      </c>
      <c r="L104" s="890">
        <v>9</v>
      </c>
      <c r="M104" s="890">
        <v>81</v>
      </c>
      <c r="N104" s="893">
        <v>27</v>
      </c>
      <c r="O104" s="890" t="s">
        <v>5902</v>
      </c>
      <c r="P104" s="894" t="s">
        <v>6091</v>
      </c>
      <c r="Q104" s="895">
        <f t="shared" si="3"/>
        <v>2</v>
      </c>
      <c r="R104" s="929">
        <f t="shared" si="3"/>
        <v>6.74</v>
      </c>
      <c r="S104" s="895">
        <f t="shared" si="4"/>
        <v>2</v>
      </c>
      <c r="T104" s="929">
        <f t="shared" si="5"/>
        <v>6.74</v>
      </c>
      <c r="U104" s="936">
        <v>54</v>
      </c>
      <c r="V104" s="502">
        <v>12</v>
      </c>
      <c r="W104" s="502">
        <v>-42</v>
      </c>
      <c r="X104" s="934">
        <v>0.22222222222222221</v>
      </c>
      <c r="Y104" s="932"/>
    </row>
    <row r="105" spans="1:25" ht="14.4" customHeight="1" x14ac:dyDescent="0.3">
      <c r="A105" s="899" t="s">
        <v>6094</v>
      </c>
      <c r="B105" s="864">
        <v>1</v>
      </c>
      <c r="C105" s="865">
        <v>0.62</v>
      </c>
      <c r="D105" s="866">
        <v>2</v>
      </c>
      <c r="E105" s="881"/>
      <c r="F105" s="867"/>
      <c r="G105" s="868"/>
      <c r="H105" s="869"/>
      <c r="I105" s="867"/>
      <c r="J105" s="868"/>
      <c r="K105" s="870">
        <v>0.62</v>
      </c>
      <c r="L105" s="869">
        <v>1</v>
      </c>
      <c r="M105" s="869">
        <v>12</v>
      </c>
      <c r="N105" s="871">
        <v>4</v>
      </c>
      <c r="O105" s="869" t="s">
        <v>5902</v>
      </c>
      <c r="P105" s="882" t="s">
        <v>6095</v>
      </c>
      <c r="Q105" s="872">
        <f t="shared" si="3"/>
        <v>-1</v>
      </c>
      <c r="R105" s="928">
        <f t="shared" si="3"/>
        <v>-0.62</v>
      </c>
      <c r="S105" s="872">
        <f t="shared" si="4"/>
        <v>0</v>
      </c>
      <c r="T105" s="928">
        <f t="shared" si="5"/>
        <v>0</v>
      </c>
      <c r="U105" s="935" t="s">
        <v>563</v>
      </c>
      <c r="V105" s="883" t="s">
        <v>563</v>
      </c>
      <c r="W105" s="883" t="s">
        <v>563</v>
      </c>
      <c r="X105" s="933" t="s">
        <v>563</v>
      </c>
      <c r="Y105" s="931"/>
    </row>
    <row r="106" spans="1:25" ht="14.4" customHeight="1" x14ac:dyDescent="0.3">
      <c r="A106" s="899" t="s">
        <v>6096</v>
      </c>
      <c r="B106" s="864">
        <v>12</v>
      </c>
      <c r="C106" s="865">
        <v>10.69</v>
      </c>
      <c r="D106" s="866">
        <v>3.1</v>
      </c>
      <c r="E106" s="881">
        <v>6</v>
      </c>
      <c r="F106" s="867">
        <v>5.35</v>
      </c>
      <c r="G106" s="868">
        <v>5.7</v>
      </c>
      <c r="H106" s="869">
        <v>6</v>
      </c>
      <c r="I106" s="867">
        <v>5.35</v>
      </c>
      <c r="J106" s="868">
        <v>2.8</v>
      </c>
      <c r="K106" s="870">
        <v>0.89</v>
      </c>
      <c r="L106" s="869">
        <v>1</v>
      </c>
      <c r="M106" s="869">
        <v>12</v>
      </c>
      <c r="N106" s="871">
        <v>4</v>
      </c>
      <c r="O106" s="869" t="s">
        <v>5902</v>
      </c>
      <c r="P106" s="882" t="s">
        <v>6097</v>
      </c>
      <c r="Q106" s="872">
        <f t="shared" si="3"/>
        <v>-6</v>
      </c>
      <c r="R106" s="928">
        <f t="shared" si="3"/>
        <v>-5.34</v>
      </c>
      <c r="S106" s="872">
        <f t="shared" si="4"/>
        <v>0</v>
      </c>
      <c r="T106" s="928">
        <f t="shared" si="5"/>
        <v>0</v>
      </c>
      <c r="U106" s="935">
        <v>24</v>
      </c>
      <c r="V106" s="883">
        <v>16.799999999999997</v>
      </c>
      <c r="W106" s="883">
        <v>-7.2000000000000028</v>
      </c>
      <c r="X106" s="933">
        <v>0.69999999999999984</v>
      </c>
      <c r="Y106" s="931"/>
    </row>
    <row r="107" spans="1:25" ht="14.4" customHeight="1" x14ac:dyDescent="0.3">
      <c r="A107" s="900" t="s">
        <v>6098</v>
      </c>
      <c r="B107" s="896"/>
      <c r="C107" s="897"/>
      <c r="D107" s="879"/>
      <c r="E107" s="898">
        <v>3</v>
      </c>
      <c r="F107" s="891">
        <v>4.0999999999999996</v>
      </c>
      <c r="G107" s="878">
        <v>3.3</v>
      </c>
      <c r="H107" s="890"/>
      <c r="I107" s="891"/>
      <c r="J107" s="878"/>
      <c r="K107" s="892">
        <v>1.37</v>
      </c>
      <c r="L107" s="890">
        <v>2</v>
      </c>
      <c r="M107" s="890">
        <v>21</v>
      </c>
      <c r="N107" s="893">
        <v>7</v>
      </c>
      <c r="O107" s="890" t="s">
        <v>5902</v>
      </c>
      <c r="P107" s="894" t="s">
        <v>6099</v>
      </c>
      <c r="Q107" s="895">
        <f t="shared" si="3"/>
        <v>0</v>
      </c>
      <c r="R107" s="929">
        <f t="shared" si="3"/>
        <v>0</v>
      </c>
      <c r="S107" s="895">
        <f t="shared" si="4"/>
        <v>-3</v>
      </c>
      <c r="T107" s="929">
        <f t="shared" si="5"/>
        <v>-4.0999999999999996</v>
      </c>
      <c r="U107" s="936" t="s">
        <v>563</v>
      </c>
      <c r="V107" s="502" t="s">
        <v>563</v>
      </c>
      <c r="W107" s="502" t="s">
        <v>563</v>
      </c>
      <c r="X107" s="934" t="s">
        <v>563</v>
      </c>
      <c r="Y107" s="932"/>
    </row>
    <row r="108" spans="1:25" ht="14.4" customHeight="1" x14ac:dyDescent="0.3">
      <c r="A108" s="899" t="s">
        <v>6100</v>
      </c>
      <c r="B108" s="864">
        <v>2</v>
      </c>
      <c r="C108" s="865">
        <v>1.08</v>
      </c>
      <c r="D108" s="866">
        <v>6</v>
      </c>
      <c r="E108" s="881">
        <v>1</v>
      </c>
      <c r="F108" s="867">
        <v>0.54</v>
      </c>
      <c r="G108" s="868">
        <v>4</v>
      </c>
      <c r="H108" s="869">
        <v>1</v>
      </c>
      <c r="I108" s="867">
        <v>0.54</v>
      </c>
      <c r="J108" s="875">
        <v>5</v>
      </c>
      <c r="K108" s="870">
        <v>0.54</v>
      </c>
      <c r="L108" s="869">
        <v>1</v>
      </c>
      <c r="M108" s="869">
        <v>12</v>
      </c>
      <c r="N108" s="871">
        <v>4</v>
      </c>
      <c r="O108" s="869" t="s">
        <v>5902</v>
      </c>
      <c r="P108" s="882" t="s">
        <v>6101</v>
      </c>
      <c r="Q108" s="872">
        <f t="shared" si="3"/>
        <v>-1</v>
      </c>
      <c r="R108" s="928">
        <f t="shared" si="3"/>
        <v>-0.54</v>
      </c>
      <c r="S108" s="872">
        <f t="shared" si="4"/>
        <v>0</v>
      </c>
      <c r="T108" s="928">
        <f t="shared" si="5"/>
        <v>0</v>
      </c>
      <c r="U108" s="935">
        <v>4</v>
      </c>
      <c r="V108" s="883">
        <v>5</v>
      </c>
      <c r="W108" s="883">
        <v>1</v>
      </c>
      <c r="X108" s="933">
        <v>1.25</v>
      </c>
      <c r="Y108" s="931">
        <v>1</v>
      </c>
    </row>
    <row r="109" spans="1:25" ht="14.4" customHeight="1" x14ac:dyDescent="0.3">
      <c r="A109" s="899" t="s">
        <v>6102</v>
      </c>
      <c r="B109" s="883"/>
      <c r="C109" s="884"/>
      <c r="D109" s="885"/>
      <c r="E109" s="881">
        <v>2</v>
      </c>
      <c r="F109" s="867">
        <v>1.22</v>
      </c>
      <c r="G109" s="868">
        <v>4.5</v>
      </c>
      <c r="H109" s="873">
        <v>2</v>
      </c>
      <c r="I109" s="874">
        <v>1.22</v>
      </c>
      <c r="J109" s="876">
        <v>3</v>
      </c>
      <c r="K109" s="870">
        <v>0.61</v>
      </c>
      <c r="L109" s="869">
        <v>1</v>
      </c>
      <c r="M109" s="869">
        <v>12</v>
      </c>
      <c r="N109" s="871">
        <v>4</v>
      </c>
      <c r="O109" s="869" t="s">
        <v>5902</v>
      </c>
      <c r="P109" s="882" t="s">
        <v>6103</v>
      </c>
      <c r="Q109" s="872">
        <f t="shared" si="3"/>
        <v>2</v>
      </c>
      <c r="R109" s="928">
        <f t="shared" si="3"/>
        <v>1.22</v>
      </c>
      <c r="S109" s="872">
        <f t="shared" si="4"/>
        <v>0</v>
      </c>
      <c r="T109" s="928">
        <f t="shared" si="5"/>
        <v>0</v>
      </c>
      <c r="U109" s="935">
        <v>8</v>
      </c>
      <c r="V109" s="883">
        <v>6</v>
      </c>
      <c r="W109" s="883">
        <v>-2</v>
      </c>
      <c r="X109" s="933">
        <v>0.75</v>
      </c>
      <c r="Y109" s="931"/>
    </row>
    <row r="110" spans="1:25" ht="14.4" customHeight="1" x14ac:dyDescent="0.3">
      <c r="A110" s="899" t="s">
        <v>6104</v>
      </c>
      <c r="B110" s="883"/>
      <c r="C110" s="884"/>
      <c r="D110" s="885"/>
      <c r="E110" s="881"/>
      <c r="F110" s="867"/>
      <c r="G110" s="868"/>
      <c r="H110" s="873">
        <v>1</v>
      </c>
      <c r="I110" s="874">
        <v>0.33</v>
      </c>
      <c r="J110" s="876">
        <v>3</v>
      </c>
      <c r="K110" s="870">
        <v>0.32</v>
      </c>
      <c r="L110" s="869">
        <v>1</v>
      </c>
      <c r="M110" s="869">
        <v>9</v>
      </c>
      <c r="N110" s="871">
        <v>3</v>
      </c>
      <c r="O110" s="869" t="s">
        <v>5902</v>
      </c>
      <c r="P110" s="882" t="s">
        <v>6105</v>
      </c>
      <c r="Q110" s="872">
        <f t="shared" si="3"/>
        <v>1</v>
      </c>
      <c r="R110" s="928">
        <f t="shared" si="3"/>
        <v>0.33</v>
      </c>
      <c r="S110" s="872">
        <f t="shared" si="4"/>
        <v>1</v>
      </c>
      <c r="T110" s="928">
        <f t="shared" si="5"/>
        <v>0.33</v>
      </c>
      <c r="U110" s="935">
        <v>3</v>
      </c>
      <c r="V110" s="883">
        <v>3</v>
      </c>
      <c r="W110" s="883">
        <v>0</v>
      </c>
      <c r="X110" s="933">
        <v>1</v>
      </c>
      <c r="Y110" s="931"/>
    </row>
    <row r="111" spans="1:25" ht="14.4" customHeight="1" x14ac:dyDescent="0.3">
      <c r="A111" s="899" t="s">
        <v>6106</v>
      </c>
      <c r="B111" s="883"/>
      <c r="C111" s="884"/>
      <c r="D111" s="885"/>
      <c r="E111" s="881"/>
      <c r="F111" s="867"/>
      <c r="G111" s="868"/>
      <c r="H111" s="873">
        <v>1</v>
      </c>
      <c r="I111" s="874">
        <v>1.02</v>
      </c>
      <c r="J111" s="875">
        <v>14</v>
      </c>
      <c r="K111" s="870">
        <v>1.02</v>
      </c>
      <c r="L111" s="869">
        <v>3</v>
      </c>
      <c r="M111" s="869">
        <v>30</v>
      </c>
      <c r="N111" s="871">
        <v>10</v>
      </c>
      <c r="O111" s="869" t="s">
        <v>5902</v>
      </c>
      <c r="P111" s="882" t="s">
        <v>6107</v>
      </c>
      <c r="Q111" s="872">
        <f t="shared" si="3"/>
        <v>1</v>
      </c>
      <c r="R111" s="928">
        <f t="shared" si="3"/>
        <v>1.02</v>
      </c>
      <c r="S111" s="872">
        <f t="shared" si="4"/>
        <v>1</v>
      </c>
      <c r="T111" s="928">
        <f t="shared" si="5"/>
        <v>1.02</v>
      </c>
      <c r="U111" s="935">
        <v>10</v>
      </c>
      <c r="V111" s="883">
        <v>14</v>
      </c>
      <c r="W111" s="883">
        <v>4</v>
      </c>
      <c r="X111" s="933">
        <v>1.4</v>
      </c>
      <c r="Y111" s="931">
        <v>4</v>
      </c>
    </row>
    <row r="112" spans="1:25" ht="14.4" customHeight="1" x14ac:dyDescent="0.3">
      <c r="A112" s="899" t="s">
        <v>6108</v>
      </c>
      <c r="B112" s="883"/>
      <c r="C112" s="884"/>
      <c r="D112" s="885"/>
      <c r="E112" s="881"/>
      <c r="F112" s="867"/>
      <c r="G112" s="868"/>
      <c r="H112" s="873">
        <v>2</v>
      </c>
      <c r="I112" s="874">
        <v>0.94</v>
      </c>
      <c r="J112" s="875">
        <v>9.5</v>
      </c>
      <c r="K112" s="870">
        <v>0.3</v>
      </c>
      <c r="L112" s="869">
        <v>1</v>
      </c>
      <c r="M112" s="869">
        <v>12</v>
      </c>
      <c r="N112" s="871">
        <v>4</v>
      </c>
      <c r="O112" s="869" t="s">
        <v>5902</v>
      </c>
      <c r="P112" s="882" t="s">
        <v>6109</v>
      </c>
      <c r="Q112" s="872">
        <f t="shared" si="3"/>
        <v>2</v>
      </c>
      <c r="R112" s="928">
        <f t="shared" si="3"/>
        <v>0.94</v>
      </c>
      <c r="S112" s="872">
        <f t="shared" si="4"/>
        <v>2</v>
      </c>
      <c r="T112" s="928">
        <f t="shared" si="5"/>
        <v>0.94</v>
      </c>
      <c r="U112" s="935">
        <v>8</v>
      </c>
      <c r="V112" s="883">
        <v>19</v>
      </c>
      <c r="W112" s="883">
        <v>11</v>
      </c>
      <c r="X112" s="933">
        <v>2.375</v>
      </c>
      <c r="Y112" s="931">
        <v>13</v>
      </c>
    </row>
    <row r="113" spans="1:25" ht="14.4" customHeight="1" x14ac:dyDescent="0.3">
      <c r="A113" s="899" t="s">
        <v>6110</v>
      </c>
      <c r="B113" s="883">
        <v>31</v>
      </c>
      <c r="C113" s="884">
        <v>23.18</v>
      </c>
      <c r="D113" s="885">
        <v>4.2</v>
      </c>
      <c r="E113" s="881">
        <v>43</v>
      </c>
      <c r="F113" s="867">
        <v>32.06</v>
      </c>
      <c r="G113" s="868">
        <v>3.7</v>
      </c>
      <c r="H113" s="873">
        <v>65</v>
      </c>
      <c r="I113" s="874">
        <v>50.56</v>
      </c>
      <c r="J113" s="876">
        <v>3.2</v>
      </c>
      <c r="K113" s="870">
        <v>0.74</v>
      </c>
      <c r="L113" s="869">
        <v>2</v>
      </c>
      <c r="M113" s="869">
        <v>15</v>
      </c>
      <c r="N113" s="871">
        <v>5</v>
      </c>
      <c r="O113" s="869" t="s">
        <v>5902</v>
      </c>
      <c r="P113" s="882" t="s">
        <v>6111</v>
      </c>
      <c r="Q113" s="872">
        <f t="shared" si="3"/>
        <v>34</v>
      </c>
      <c r="R113" s="928">
        <f t="shared" si="3"/>
        <v>27.380000000000003</v>
      </c>
      <c r="S113" s="872">
        <f t="shared" si="4"/>
        <v>22</v>
      </c>
      <c r="T113" s="928">
        <f t="shared" si="5"/>
        <v>18.5</v>
      </c>
      <c r="U113" s="935">
        <v>325</v>
      </c>
      <c r="V113" s="883">
        <v>208</v>
      </c>
      <c r="W113" s="883">
        <v>-117</v>
      </c>
      <c r="X113" s="933">
        <v>0.64</v>
      </c>
      <c r="Y113" s="931">
        <v>7</v>
      </c>
    </row>
    <row r="114" spans="1:25" ht="14.4" customHeight="1" x14ac:dyDescent="0.3">
      <c r="A114" s="900" t="s">
        <v>6112</v>
      </c>
      <c r="B114" s="502">
        <v>7</v>
      </c>
      <c r="C114" s="887">
        <v>7.49</v>
      </c>
      <c r="D114" s="886">
        <v>6</v>
      </c>
      <c r="E114" s="898">
        <v>9</v>
      </c>
      <c r="F114" s="891">
        <v>9.93</v>
      </c>
      <c r="G114" s="878">
        <v>4.5999999999999996</v>
      </c>
      <c r="H114" s="888">
        <v>14</v>
      </c>
      <c r="I114" s="889">
        <v>14.62</v>
      </c>
      <c r="J114" s="877">
        <v>6.6</v>
      </c>
      <c r="K114" s="892">
        <v>1.24</v>
      </c>
      <c r="L114" s="890">
        <v>4</v>
      </c>
      <c r="M114" s="890">
        <v>33</v>
      </c>
      <c r="N114" s="893">
        <v>11</v>
      </c>
      <c r="O114" s="890" t="s">
        <v>5902</v>
      </c>
      <c r="P114" s="894" t="s">
        <v>6113</v>
      </c>
      <c r="Q114" s="895">
        <f t="shared" si="3"/>
        <v>7</v>
      </c>
      <c r="R114" s="929">
        <f t="shared" si="3"/>
        <v>7.129999999999999</v>
      </c>
      <c r="S114" s="895">
        <f t="shared" si="4"/>
        <v>5</v>
      </c>
      <c r="T114" s="929">
        <f t="shared" si="5"/>
        <v>4.6899999999999995</v>
      </c>
      <c r="U114" s="936">
        <v>154</v>
      </c>
      <c r="V114" s="502">
        <v>92.399999999999991</v>
      </c>
      <c r="W114" s="502">
        <v>-61.600000000000009</v>
      </c>
      <c r="X114" s="934">
        <v>0.6</v>
      </c>
      <c r="Y114" s="932">
        <v>18</v>
      </c>
    </row>
    <row r="115" spans="1:25" ht="14.4" customHeight="1" x14ac:dyDescent="0.3">
      <c r="A115" s="900" t="s">
        <v>6114</v>
      </c>
      <c r="B115" s="502">
        <v>4</v>
      </c>
      <c r="C115" s="887">
        <v>9.93</v>
      </c>
      <c r="D115" s="886">
        <v>7.8</v>
      </c>
      <c r="E115" s="898">
        <v>4</v>
      </c>
      <c r="F115" s="891">
        <v>7.86</v>
      </c>
      <c r="G115" s="878">
        <v>14.8</v>
      </c>
      <c r="H115" s="888">
        <v>2</v>
      </c>
      <c r="I115" s="889">
        <v>2.2400000000000002</v>
      </c>
      <c r="J115" s="877">
        <v>2.5</v>
      </c>
      <c r="K115" s="892">
        <v>2.48</v>
      </c>
      <c r="L115" s="890">
        <v>6</v>
      </c>
      <c r="M115" s="890">
        <v>57</v>
      </c>
      <c r="N115" s="893">
        <v>19</v>
      </c>
      <c r="O115" s="890" t="s">
        <v>5902</v>
      </c>
      <c r="P115" s="894" t="s">
        <v>6115</v>
      </c>
      <c r="Q115" s="895">
        <f t="shared" si="3"/>
        <v>-2</v>
      </c>
      <c r="R115" s="929">
        <f t="shared" si="3"/>
        <v>-7.6899999999999995</v>
      </c>
      <c r="S115" s="895">
        <f t="shared" si="4"/>
        <v>-2</v>
      </c>
      <c r="T115" s="929">
        <f t="shared" si="5"/>
        <v>-5.62</v>
      </c>
      <c r="U115" s="936">
        <v>38</v>
      </c>
      <c r="V115" s="502">
        <v>5</v>
      </c>
      <c r="W115" s="502">
        <v>-33</v>
      </c>
      <c r="X115" s="934">
        <v>0.13157894736842105</v>
      </c>
      <c r="Y115" s="932"/>
    </row>
    <row r="116" spans="1:25" ht="14.4" customHeight="1" x14ac:dyDescent="0.3">
      <c r="A116" s="899" t="s">
        <v>6116</v>
      </c>
      <c r="B116" s="883">
        <v>74</v>
      </c>
      <c r="C116" s="884">
        <v>70.569999999999993</v>
      </c>
      <c r="D116" s="885">
        <v>4.0999999999999996</v>
      </c>
      <c r="E116" s="873">
        <v>119</v>
      </c>
      <c r="F116" s="874">
        <v>113.42</v>
      </c>
      <c r="G116" s="876">
        <v>4.5</v>
      </c>
      <c r="H116" s="869">
        <v>104</v>
      </c>
      <c r="I116" s="867">
        <v>100.76</v>
      </c>
      <c r="J116" s="868">
        <v>4.5</v>
      </c>
      <c r="K116" s="870">
        <v>0.93</v>
      </c>
      <c r="L116" s="869">
        <v>2</v>
      </c>
      <c r="M116" s="869">
        <v>15</v>
      </c>
      <c r="N116" s="871">
        <v>5</v>
      </c>
      <c r="O116" s="869" t="s">
        <v>5902</v>
      </c>
      <c r="P116" s="882" t="s">
        <v>6117</v>
      </c>
      <c r="Q116" s="872">
        <f t="shared" si="3"/>
        <v>30</v>
      </c>
      <c r="R116" s="928">
        <f t="shared" si="3"/>
        <v>30.190000000000012</v>
      </c>
      <c r="S116" s="872">
        <f t="shared" si="4"/>
        <v>-15</v>
      </c>
      <c r="T116" s="928">
        <f t="shared" si="5"/>
        <v>-12.659999999999997</v>
      </c>
      <c r="U116" s="935">
        <v>520</v>
      </c>
      <c r="V116" s="883">
        <v>468</v>
      </c>
      <c r="W116" s="883">
        <v>-52</v>
      </c>
      <c r="X116" s="933">
        <v>0.9</v>
      </c>
      <c r="Y116" s="931">
        <v>38</v>
      </c>
    </row>
    <row r="117" spans="1:25" ht="14.4" customHeight="1" x14ac:dyDescent="0.3">
      <c r="A117" s="900" t="s">
        <v>6118</v>
      </c>
      <c r="B117" s="502">
        <v>1</v>
      </c>
      <c r="C117" s="887">
        <v>1.19</v>
      </c>
      <c r="D117" s="886">
        <v>9</v>
      </c>
      <c r="E117" s="888"/>
      <c r="F117" s="889"/>
      <c r="G117" s="877"/>
      <c r="H117" s="890">
        <v>4</v>
      </c>
      <c r="I117" s="891">
        <v>4.8</v>
      </c>
      <c r="J117" s="880">
        <v>9.3000000000000007</v>
      </c>
      <c r="K117" s="892">
        <v>1.19</v>
      </c>
      <c r="L117" s="890">
        <v>2</v>
      </c>
      <c r="M117" s="890">
        <v>21</v>
      </c>
      <c r="N117" s="893">
        <v>7</v>
      </c>
      <c r="O117" s="890" t="s">
        <v>5902</v>
      </c>
      <c r="P117" s="894" t="s">
        <v>6119</v>
      </c>
      <c r="Q117" s="895">
        <f t="shared" si="3"/>
        <v>3</v>
      </c>
      <c r="R117" s="929">
        <f t="shared" si="3"/>
        <v>3.61</v>
      </c>
      <c r="S117" s="895">
        <f t="shared" si="4"/>
        <v>4</v>
      </c>
      <c r="T117" s="929">
        <f t="shared" si="5"/>
        <v>4.8</v>
      </c>
      <c r="U117" s="936">
        <v>28</v>
      </c>
      <c r="V117" s="502">
        <v>37.200000000000003</v>
      </c>
      <c r="W117" s="502">
        <v>9.2000000000000028</v>
      </c>
      <c r="X117" s="934">
        <v>1.3285714285714287</v>
      </c>
      <c r="Y117" s="932">
        <v>14</v>
      </c>
    </row>
    <row r="118" spans="1:25" ht="14.4" customHeight="1" x14ac:dyDescent="0.3">
      <c r="A118" s="900" t="s">
        <v>6120</v>
      </c>
      <c r="B118" s="502">
        <v>2</v>
      </c>
      <c r="C118" s="887">
        <v>2.97</v>
      </c>
      <c r="D118" s="886">
        <v>9</v>
      </c>
      <c r="E118" s="888"/>
      <c r="F118" s="889"/>
      <c r="G118" s="877"/>
      <c r="H118" s="890"/>
      <c r="I118" s="891"/>
      <c r="J118" s="878"/>
      <c r="K118" s="892">
        <v>1.31</v>
      </c>
      <c r="L118" s="890">
        <v>3</v>
      </c>
      <c r="M118" s="890">
        <v>24</v>
      </c>
      <c r="N118" s="893">
        <v>8</v>
      </c>
      <c r="O118" s="890" t="s">
        <v>5902</v>
      </c>
      <c r="P118" s="894" t="s">
        <v>6121</v>
      </c>
      <c r="Q118" s="895">
        <f t="shared" si="3"/>
        <v>-2</v>
      </c>
      <c r="R118" s="929">
        <f t="shared" si="3"/>
        <v>-2.97</v>
      </c>
      <c r="S118" s="895">
        <f t="shared" si="4"/>
        <v>0</v>
      </c>
      <c r="T118" s="929">
        <f t="shared" si="5"/>
        <v>0</v>
      </c>
      <c r="U118" s="936" t="s">
        <v>563</v>
      </c>
      <c r="V118" s="502" t="s">
        <v>563</v>
      </c>
      <c r="W118" s="502" t="s">
        <v>563</v>
      </c>
      <c r="X118" s="934" t="s">
        <v>563</v>
      </c>
      <c r="Y118" s="932"/>
    </row>
    <row r="119" spans="1:25" ht="14.4" customHeight="1" x14ac:dyDescent="0.3">
      <c r="A119" s="899" t="s">
        <v>6122</v>
      </c>
      <c r="B119" s="883">
        <v>17</v>
      </c>
      <c r="C119" s="884">
        <v>7.63</v>
      </c>
      <c r="D119" s="885">
        <v>3.6</v>
      </c>
      <c r="E119" s="881">
        <v>18</v>
      </c>
      <c r="F119" s="867">
        <v>8.08</v>
      </c>
      <c r="G119" s="868">
        <v>4.5999999999999996</v>
      </c>
      <c r="H119" s="873">
        <v>15</v>
      </c>
      <c r="I119" s="874">
        <v>6.79</v>
      </c>
      <c r="J119" s="875">
        <v>4.3</v>
      </c>
      <c r="K119" s="870">
        <v>0.45</v>
      </c>
      <c r="L119" s="869">
        <v>1</v>
      </c>
      <c r="M119" s="869">
        <v>12</v>
      </c>
      <c r="N119" s="871">
        <v>4</v>
      </c>
      <c r="O119" s="869" t="s">
        <v>5902</v>
      </c>
      <c r="P119" s="882" t="s">
        <v>6123</v>
      </c>
      <c r="Q119" s="872">
        <f t="shared" si="3"/>
        <v>-2</v>
      </c>
      <c r="R119" s="928">
        <f t="shared" si="3"/>
        <v>-0.83999999999999986</v>
      </c>
      <c r="S119" s="872">
        <f t="shared" si="4"/>
        <v>-3</v>
      </c>
      <c r="T119" s="928">
        <f t="shared" si="5"/>
        <v>-1.29</v>
      </c>
      <c r="U119" s="935">
        <v>60</v>
      </c>
      <c r="V119" s="883">
        <v>64.5</v>
      </c>
      <c r="W119" s="883">
        <v>4.5</v>
      </c>
      <c r="X119" s="933">
        <v>1.075</v>
      </c>
      <c r="Y119" s="931">
        <v>9</v>
      </c>
    </row>
    <row r="120" spans="1:25" ht="14.4" customHeight="1" x14ac:dyDescent="0.3">
      <c r="A120" s="900" t="s">
        <v>6124</v>
      </c>
      <c r="B120" s="502">
        <v>1</v>
      </c>
      <c r="C120" s="887">
        <v>0.72</v>
      </c>
      <c r="D120" s="886">
        <v>5</v>
      </c>
      <c r="E120" s="898">
        <v>1</v>
      </c>
      <c r="F120" s="891">
        <v>0.73</v>
      </c>
      <c r="G120" s="878">
        <v>3</v>
      </c>
      <c r="H120" s="888">
        <v>2</v>
      </c>
      <c r="I120" s="889">
        <v>1.44</v>
      </c>
      <c r="J120" s="877">
        <v>6.5</v>
      </c>
      <c r="K120" s="892">
        <v>0.72</v>
      </c>
      <c r="L120" s="890">
        <v>3</v>
      </c>
      <c r="M120" s="890">
        <v>24</v>
      </c>
      <c r="N120" s="893">
        <v>8</v>
      </c>
      <c r="O120" s="890" t="s">
        <v>5902</v>
      </c>
      <c r="P120" s="894" t="s">
        <v>6123</v>
      </c>
      <c r="Q120" s="895">
        <f t="shared" si="3"/>
        <v>1</v>
      </c>
      <c r="R120" s="929">
        <f t="shared" si="3"/>
        <v>0.72</v>
      </c>
      <c r="S120" s="895">
        <f t="shared" si="4"/>
        <v>1</v>
      </c>
      <c r="T120" s="929">
        <f t="shared" si="5"/>
        <v>0.71</v>
      </c>
      <c r="U120" s="936">
        <v>16</v>
      </c>
      <c r="V120" s="502">
        <v>13</v>
      </c>
      <c r="W120" s="502">
        <v>-3</v>
      </c>
      <c r="X120" s="934">
        <v>0.8125</v>
      </c>
      <c r="Y120" s="932"/>
    </row>
    <row r="121" spans="1:25" ht="14.4" customHeight="1" x14ac:dyDescent="0.3">
      <c r="A121" s="900" t="s">
        <v>6125</v>
      </c>
      <c r="B121" s="502"/>
      <c r="C121" s="887"/>
      <c r="D121" s="886"/>
      <c r="E121" s="898"/>
      <c r="F121" s="891"/>
      <c r="G121" s="878"/>
      <c r="H121" s="888">
        <v>2</v>
      </c>
      <c r="I121" s="889">
        <v>2.33</v>
      </c>
      <c r="J121" s="877">
        <v>3</v>
      </c>
      <c r="K121" s="892">
        <v>1.52</v>
      </c>
      <c r="L121" s="890">
        <v>4</v>
      </c>
      <c r="M121" s="890">
        <v>36</v>
      </c>
      <c r="N121" s="893">
        <v>12</v>
      </c>
      <c r="O121" s="890" t="s">
        <v>5902</v>
      </c>
      <c r="P121" s="894" t="s">
        <v>6123</v>
      </c>
      <c r="Q121" s="895">
        <f t="shared" si="3"/>
        <v>2</v>
      </c>
      <c r="R121" s="929">
        <f t="shared" si="3"/>
        <v>2.33</v>
      </c>
      <c r="S121" s="895">
        <f t="shared" si="4"/>
        <v>2</v>
      </c>
      <c r="T121" s="929">
        <f t="shared" si="5"/>
        <v>2.33</v>
      </c>
      <c r="U121" s="936">
        <v>24</v>
      </c>
      <c r="V121" s="502">
        <v>6</v>
      </c>
      <c r="W121" s="502">
        <v>-18</v>
      </c>
      <c r="X121" s="934">
        <v>0.25</v>
      </c>
      <c r="Y121" s="932"/>
    </row>
    <row r="122" spans="1:25" ht="14.4" customHeight="1" x14ac:dyDescent="0.3">
      <c r="A122" s="899" t="s">
        <v>6126</v>
      </c>
      <c r="B122" s="883">
        <v>1</v>
      </c>
      <c r="C122" s="884">
        <v>0.37</v>
      </c>
      <c r="D122" s="885">
        <v>2</v>
      </c>
      <c r="E122" s="873">
        <v>2</v>
      </c>
      <c r="F122" s="874">
        <v>0.66</v>
      </c>
      <c r="G122" s="876">
        <v>6</v>
      </c>
      <c r="H122" s="869">
        <v>2</v>
      </c>
      <c r="I122" s="867">
        <v>0.66</v>
      </c>
      <c r="J122" s="868">
        <v>1.5</v>
      </c>
      <c r="K122" s="870">
        <v>0.33</v>
      </c>
      <c r="L122" s="869">
        <v>1</v>
      </c>
      <c r="M122" s="869">
        <v>12</v>
      </c>
      <c r="N122" s="871">
        <v>4</v>
      </c>
      <c r="O122" s="869" t="s">
        <v>5902</v>
      </c>
      <c r="P122" s="882" t="s">
        <v>6127</v>
      </c>
      <c r="Q122" s="872">
        <f t="shared" si="3"/>
        <v>1</v>
      </c>
      <c r="R122" s="928">
        <f t="shared" si="3"/>
        <v>0.29000000000000004</v>
      </c>
      <c r="S122" s="872">
        <f t="shared" si="4"/>
        <v>0</v>
      </c>
      <c r="T122" s="928">
        <f t="shared" si="5"/>
        <v>0</v>
      </c>
      <c r="U122" s="935">
        <v>8</v>
      </c>
      <c r="V122" s="883">
        <v>3</v>
      </c>
      <c r="W122" s="883">
        <v>-5</v>
      </c>
      <c r="X122" s="933">
        <v>0.375</v>
      </c>
      <c r="Y122" s="931"/>
    </row>
    <row r="123" spans="1:25" ht="14.4" customHeight="1" x14ac:dyDescent="0.3">
      <c r="A123" s="900" t="s">
        <v>6128</v>
      </c>
      <c r="B123" s="502"/>
      <c r="C123" s="887"/>
      <c r="D123" s="886"/>
      <c r="E123" s="888">
        <v>2</v>
      </c>
      <c r="F123" s="889">
        <v>1.52</v>
      </c>
      <c r="G123" s="877">
        <v>9.5</v>
      </c>
      <c r="H123" s="890"/>
      <c r="I123" s="891"/>
      <c r="J123" s="878"/>
      <c r="K123" s="892">
        <v>0.48</v>
      </c>
      <c r="L123" s="890">
        <v>2</v>
      </c>
      <c r="M123" s="890">
        <v>18</v>
      </c>
      <c r="N123" s="893">
        <v>6</v>
      </c>
      <c r="O123" s="890" t="s">
        <v>5902</v>
      </c>
      <c r="P123" s="894" t="s">
        <v>6129</v>
      </c>
      <c r="Q123" s="895">
        <f t="shared" si="3"/>
        <v>0</v>
      </c>
      <c r="R123" s="929">
        <f t="shared" si="3"/>
        <v>0</v>
      </c>
      <c r="S123" s="895">
        <f t="shared" si="4"/>
        <v>-2</v>
      </c>
      <c r="T123" s="929">
        <f t="shared" si="5"/>
        <v>-1.52</v>
      </c>
      <c r="U123" s="936" t="s">
        <v>563</v>
      </c>
      <c r="V123" s="502" t="s">
        <v>563</v>
      </c>
      <c r="W123" s="502" t="s">
        <v>563</v>
      </c>
      <c r="X123" s="934" t="s">
        <v>563</v>
      </c>
      <c r="Y123" s="932"/>
    </row>
    <row r="124" spans="1:25" ht="14.4" customHeight="1" x14ac:dyDescent="0.3">
      <c r="A124" s="899" t="s">
        <v>6130</v>
      </c>
      <c r="B124" s="883">
        <v>2</v>
      </c>
      <c r="C124" s="884">
        <v>1.1100000000000001</v>
      </c>
      <c r="D124" s="885">
        <v>6</v>
      </c>
      <c r="E124" s="881">
        <v>1</v>
      </c>
      <c r="F124" s="867">
        <v>0.49</v>
      </c>
      <c r="G124" s="868">
        <v>5</v>
      </c>
      <c r="H124" s="873"/>
      <c r="I124" s="874"/>
      <c r="J124" s="876"/>
      <c r="K124" s="870">
        <v>0.49</v>
      </c>
      <c r="L124" s="869">
        <v>2</v>
      </c>
      <c r="M124" s="869">
        <v>21</v>
      </c>
      <c r="N124" s="871">
        <v>7</v>
      </c>
      <c r="O124" s="869" t="s">
        <v>5902</v>
      </c>
      <c r="P124" s="882" t="s">
        <v>6131</v>
      </c>
      <c r="Q124" s="872">
        <f t="shared" si="3"/>
        <v>-2</v>
      </c>
      <c r="R124" s="928">
        <f t="shared" si="3"/>
        <v>-1.1100000000000001</v>
      </c>
      <c r="S124" s="872">
        <f t="shared" si="4"/>
        <v>-1</v>
      </c>
      <c r="T124" s="928">
        <f t="shared" si="5"/>
        <v>-0.49</v>
      </c>
      <c r="U124" s="935" t="s">
        <v>563</v>
      </c>
      <c r="V124" s="883" t="s">
        <v>563</v>
      </c>
      <c r="W124" s="883" t="s">
        <v>563</v>
      </c>
      <c r="X124" s="933" t="s">
        <v>563</v>
      </c>
      <c r="Y124" s="931"/>
    </row>
    <row r="125" spans="1:25" ht="14.4" customHeight="1" x14ac:dyDescent="0.3">
      <c r="A125" s="900" t="s">
        <v>6132</v>
      </c>
      <c r="B125" s="502"/>
      <c r="C125" s="887"/>
      <c r="D125" s="886"/>
      <c r="E125" s="898"/>
      <c r="F125" s="891"/>
      <c r="G125" s="878"/>
      <c r="H125" s="888">
        <v>1</v>
      </c>
      <c r="I125" s="889">
        <v>0.73</v>
      </c>
      <c r="J125" s="880">
        <v>12</v>
      </c>
      <c r="K125" s="892">
        <v>0.65</v>
      </c>
      <c r="L125" s="890">
        <v>3</v>
      </c>
      <c r="M125" s="890">
        <v>30</v>
      </c>
      <c r="N125" s="893">
        <v>10</v>
      </c>
      <c r="O125" s="890" t="s">
        <v>5902</v>
      </c>
      <c r="P125" s="894" t="s">
        <v>6133</v>
      </c>
      <c r="Q125" s="895">
        <f t="shared" si="3"/>
        <v>1</v>
      </c>
      <c r="R125" s="929">
        <f t="shared" si="3"/>
        <v>0.73</v>
      </c>
      <c r="S125" s="895">
        <f t="shared" si="4"/>
        <v>1</v>
      </c>
      <c r="T125" s="929">
        <f t="shared" si="5"/>
        <v>0.73</v>
      </c>
      <c r="U125" s="936">
        <v>10</v>
      </c>
      <c r="V125" s="502">
        <v>12</v>
      </c>
      <c r="W125" s="502">
        <v>2</v>
      </c>
      <c r="X125" s="934">
        <v>1.2</v>
      </c>
      <c r="Y125" s="932">
        <v>2</v>
      </c>
    </row>
    <row r="126" spans="1:25" ht="14.4" customHeight="1" x14ac:dyDescent="0.3">
      <c r="A126" s="900" t="s">
        <v>6134</v>
      </c>
      <c r="B126" s="502"/>
      <c r="C126" s="887"/>
      <c r="D126" s="886"/>
      <c r="E126" s="898"/>
      <c r="F126" s="891"/>
      <c r="G126" s="878"/>
      <c r="H126" s="888">
        <v>1</v>
      </c>
      <c r="I126" s="889">
        <v>0.97</v>
      </c>
      <c r="J126" s="880">
        <v>15</v>
      </c>
      <c r="K126" s="892">
        <v>0.97</v>
      </c>
      <c r="L126" s="890">
        <v>4</v>
      </c>
      <c r="M126" s="890">
        <v>36</v>
      </c>
      <c r="N126" s="893">
        <v>12</v>
      </c>
      <c r="O126" s="890" t="s">
        <v>5902</v>
      </c>
      <c r="P126" s="894" t="s">
        <v>6135</v>
      </c>
      <c r="Q126" s="895">
        <f t="shared" si="3"/>
        <v>1</v>
      </c>
      <c r="R126" s="929">
        <f t="shared" si="3"/>
        <v>0.97</v>
      </c>
      <c r="S126" s="895">
        <f t="shared" si="4"/>
        <v>1</v>
      </c>
      <c r="T126" s="929">
        <f t="shared" si="5"/>
        <v>0.97</v>
      </c>
      <c r="U126" s="936">
        <v>12</v>
      </c>
      <c r="V126" s="502">
        <v>15</v>
      </c>
      <c r="W126" s="502">
        <v>3</v>
      </c>
      <c r="X126" s="934">
        <v>1.25</v>
      </c>
      <c r="Y126" s="932">
        <v>3</v>
      </c>
    </row>
    <row r="127" spans="1:25" ht="14.4" customHeight="1" x14ac:dyDescent="0.3">
      <c r="A127" s="899" t="s">
        <v>6136</v>
      </c>
      <c r="B127" s="864">
        <v>3</v>
      </c>
      <c r="C127" s="865">
        <v>1.03</v>
      </c>
      <c r="D127" s="866">
        <v>3.7</v>
      </c>
      <c r="E127" s="881">
        <v>1</v>
      </c>
      <c r="F127" s="867">
        <v>0.34</v>
      </c>
      <c r="G127" s="868">
        <v>2</v>
      </c>
      <c r="H127" s="869"/>
      <c r="I127" s="867"/>
      <c r="J127" s="868"/>
      <c r="K127" s="870">
        <v>0.34</v>
      </c>
      <c r="L127" s="869">
        <v>2</v>
      </c>
      <c r="M127" s="869">
        <v>15</v>
      </c>
      <c r="N127" s="871">
        <v>5</v>
      </c>
      <c r="O127" s="869" t="s">
        <v>5902</v>
      </c>
      <c r="P127" s="882" t="s">
        <v>6137</v>
      </c>
      <c r="Q127" s="872">
        <f t="shared" si="3"/>
        <v>-3</v>
      </c>
      <c r="R127" s="928">
        <f t="shared" si="3"/>
        <v>-1.03</v>
      </c>
      <c r="S127" s="872">
        <f t="shared" si="4"/>
        <v>-1</v>
      </c>
      <c r="T127" s="928">
        <f t="shared" si="5"/>
        <v>-0.34</v>
      </c>
      <c r="U127" s="935" t="s">
        <v>563</v>
      </c>
      <c r="V127" s="883" t="s">
        <v>563</v>
      </c>
      <c r="W127" s="883" t="s">
        <v>563</v>
      </c>
      <c r="X127" s="933" t="s">
        <v>563</v>
      </c>
      <c r="Y127" s="931"/>
    </row>
    <row r="128" spans="1:25" ht="14.4" customHeight="1" x14ac:dyDescent="0.3">
      <c r="A128" s="900" t="s">
        <v>6138</v>
      </c>
      <c r="B128" s="896"/>
      <c r="C128" s="897"/>
      <c r="D128" s="879"/>
      <c r="E128" s="898">
        <v>1</v>
      </c>
      <c r="F128" s="891">
        <v>0.49</v>
      </c>
      <c r="G128" s="878">
        <v>6</v>
      </c>
      <c r="H128" s="890">
        <v>1</v>
      </c>
      <c r="I128" s="891">
        <v>0.32</v>
      </c>
      <c r="J128" s="878">
        <v>2</v>
      </c>
      <c r="K128" s="892">
        <v>0.48</v>
      </c>
      <c r="L128" s="890">
        <v>3</v>
      </c>
      <c r="M128" s="890">
        <v>24</v>
      </c>
      <c r="N128" s="893">
        <v>8</v>
      </c>
      <c r="O128" s="890" t="s">
        <v>5902</v>
      </c>
      <c r="P128" s="894" t="s">
        <v>6139</v>
      </c>
      <c r="Q128" s="895">
        <f t="shared" si="3"/>
        <v>1</v>
      </c>
      <c r="R128" s="929">
        <f t="shared" si="3"/>
        <v>0.32</v>
      </c>
      <c r="S128" s="895">
        <f t="shared" si="4"/>
        <v>0</v>
      </c>
      <c r="T128" s="929">
        <f t="shared" si="5"/>
        <v>-0.16999999999999998</v>
      </c>
      <c r="U128" s="936">
        <v>8</v>
      </c>
      <c r="V128" s="502">
        <v>2</v>
      </c>
      <c r="W128" s="502">
        <v>-6</v>
      </c>
      <c r="X128" s="934">
        <v>0.25</v>
      </c>
      <c r="Y128" s="932"/>
    </row>
    <row r="129" spans="1:25" ht="14.4" customHeight="1" x14ac:dyDescent="0.3">
      <c r="A129" s="899" t="s">
        <v>6140</v>
      </c>
      <c r="B129" s="883">
        <v>1</v>
      </c>
      <c r="C129" s="884">
        <v>0.38</v>
      </c>
      <c r="D129" s="885">
        <v>5</v>
      </c>
      <c r="E129" s="881"/>
      <c r="F129" s="867"/>
      <c r="G129" s="868"/>
      <c r="H129" s="873"/>
      <c r="I129" s="874"/>
      <c r="J129" s="876"/>
      <c r="K129" s="870">
        <v>0.38</v>
      </c>
      <c r="L129" s="869">
        <v>2</v>
      </c>
      <c r="M129" s="869">
        <v>15</v>
      </c>
      <c r="N129" s="871">
        <v>5</v>
      </c>
      <c r="O129" s="869" t="s">
        <v>5902</v>
      </c>
      <c r="P129" s="882" t="s">
        <v>6141</v>
      </c>
      <c r="Q129" s="872">
        <f t="shared" si="3"/>
        <v>-1</v>
      </c>
      <c r="R129" s="928">
        <f t="shared" si="3"/>
        <v>-0.38</v>
      </c>
      <c r="S129" s="872">
        <f t="shared" si="4"/>
        <v>0</v>
      </c>
      <c r="T129" s="928">
        <f t="shared" si="5"/>
        <v>0</v>
      </c>
      <c r="U129" s="935" t="s">
        <v>563</v>
      </c>
      <c r="V129" s="883" t="s">
        <v>563</v>
      </c>
      <c r="W129" s="883" t="s">
        <v>563</v>
      </c>
      <c r="X129" s="933" t="s">
        <v>563</v>
      </c>
      <c r="Y129" s="931"/>
    </row>
    <row r="130" spans="1:25" ht="14.4" customHeight="1" x14ac:dyDescent="0.3">
      <c r="A130" s="900" t="s">
        <v>6142</v>
      </c>
      <c r="B130" s="502"/>
      <c r="C130" s="887"/>
      <c r="D130" s="886"/>
      <c r="E130" s="898"/>
      <c r="F130" s="891"/>
      <c r="G130" s="878"/>
      <c r="H130" s="888">
        <v>1</v>
      </c>
      <c r="I130" s="889">
        <v>1.3</v>
      </c>
      <c r="J130" s="880">
        <v>18</v>
      </c>
      <c r="K130" s="892">
        <v>0.64</v>
      </c>
      <c r="L130" s="890">
        <v>2</v>
      </c>
      <c r="M130" s="890">
        <v>21</v>
      </c>
      <c r="N130" s="893">
        <v>7</v>
      </c>
      <c r="O130" s="890" t="s">
        <v>5902</v>
      </c>
      <c r="P130" s="894" t="s">
        <v>6143</v>
      </c>
      <c r="Q130" s="895">
        <f t="shared" si="3"/>
        <v>1</v>
      </c>
      <c r="R130" s="929">
        <f t="shared" si="3"/>
        <v>1.3</v>
      </c>
      <c r="S130" s="895">
        <f t="shared" si="4"/>
        <v>1</v>
      </c>
      <c r="T130" s="929">
        <f t="shared" si="5"/>
        <v>1.3</v>
      </c>
      <c r="U130" s="936">
        <v>7</v>
      </c>
      <c r="V130" s="502">
        <v>18</v>
      </c>
      <c r="W130" s="502">
        <v>11</v>
      </c>
      <c r="X130" s="934">
        <v>2.5714285714285716</v>
      </c>
      <c r="Y130" s="932">
        <v>11</v>
      </c>
    </row>
    <row r="131" spans="1:25" ht="14.4" customHeight="1" x14ac:dyDescent="0.3">
      <c r="A131" s="899" t="s">
        <v>6144</v>
      </c>
      <c r="B131" s="864">
        <v>1</v>
      </c>
      <c r="C131" s="865">
        <v>7.42</v>
      </c>
      <c r="D131" s="866">
        <v>14</v>
      </c>
      <c r="E131" s="881"/>
      <c r="F131" s="867"/>
      <c r="G131" s="868"/>
      <c r="H131" s="869"/>
      <c r="I131" s="867"/>
      <c r="J131" s="868"/>
      <c r="K131" s="870">
        <v>7.42</v>
      </c>
      <c r="L131" s="869">
        <v>7</v>
      </c>
      <c r="M131" s="869">
        <v>60</v>
      </c>
      <c r="N131" s="871">
        <v>20</v>
      </c>
      <c r="O131" s="869" t="s">
        <v>5902</v>
      </c>
      <c r="P131" s="882" t="s">
        <v>6145</v>
      </c>
      <c r="Q131" s="872">
        <f t="shared" si="3"/>
        <v>-1</v>
      </c>
      <c r="R131" s="928">
        <f t="shared" si="3"/>
        <v>-7.42</v>
      </c>
      <c r="S131" s="872">
        <f t="shared" si="4"/>
        <v>0</v>
      </c>
      <c r="T131" s="928">
        <f t="shared" si="5"/>
        <v>0</v>
      </c>
      <c r="U131" s="935" t="s">
        <v>563</v>
      </c>
      <c r="V131" s="883" t="s">
        <v>563</v>
      </c>
      <c r="W131" s="883" t="s">
        <v>563</v>
      </c>
      <c r="X131" s="933" t="s">
        <v>563</v>
      </c>
      <c r="Y131" s="931"/>
    </row>
    <row r="132" spans="1:25" ht="14.4" customHeight="1" x14ac:dyDescent="0.3">
      <c r="A132" s="899" t="s">
        <v>6146</v>
      </c>
      <c r="B132" s="883"/>
      <c r="C132" s="884"/>
      <c r="D132" s="885"/>
      <c r="E132" s="873">
        <v>1</v>
      </c>
      <c r="F132" s="874">
        <v>0.42</v>
      </c>
      <c r="G132" s="876">
        <v>7</v>
      </c>
      <c r="H132" s="869"/>
      <c r="I132" s="867"/>
      <c r="J132" s="868"/>
      <c r="K132" s="870">
        <v>0.42</v>
      </c>
      <c r="L132" s="869">
        <v>2</v>
      </c>
      <c r="M132" s="869">
        <v>18</v>
      </c>
      <c r="N132" s="871">
        <v>6</v>
      </c>
      <c r="O132" s="869" t="s">
        <v>5902</v>
      </c>
      <c r="P132" s="882" t="s">
        <v>6147</v>
      </c>
      <c r="Q132" s="872">
        <f t="shared" si="3"/>
        <v>0</v>
      </c>
      <c r="R132" s="928">
        <f t="shared" si="3"/>
        <v>0</v>
      </c>
      <c r="S132" s="872">
        <f t="shared" si="4"/>
        <v>-1</v>
      </c>
      <c r="T132" s="928">
        <f t="shared" si="5"/>
        <v>-0.42</v>
      </c>
      <c r="U132" s="935" t="s">
        <v>563</v>
      </c>
      <c r="V132" s="883" t="s">
        <v>563</v>
      </c>
      <c r="W132" s="883" t="s">
        <v>563</v>
      </c>
      <c r="X132" s="933" t="s">
        <v>563</v>
      </c>
      <c r="Y132" s="931"/>
    </row>
    <row r="133" spans="1:25" ht="14.4" customHeight="1" x14ac:dyDescent="0.3">
      <c r="A133" s="899" t="s">
        <v>6148</v>
      </c>
      <c r="B133" s="883"/>
      <c r="C133" s="884"/>
      <c r="D133" s="885"/>
      <c r="E133" s="881"/>
      <c r="F133" s="867"/>
      <c r="G133" s="868"/>
      <c r="H133" s="873">
        <v>1</v>
      </c>
      <c r="I133" s="874">
        <v>5.45</v>
      </c>
      <c r="J133" s="875">
        <v>22</v>
      </c>
      <c r="K133" s="870">
        <v>3.79</v>
      </c>
      <c r="L133" s="869">
        <v>5</v>
      </c>
      <c r="M133" s="869">
        <v>48</v>
      </c>
      <c r="N133" s="871">
        <v>16</v>
      </c>
      <c r="O133" s="869" t="s">
        <v>5902</v>
      </c>
      <c r="P133" s="882" t="s">
        <v>6149</v>
      </c>
      <c r="Q133" s="872">
        <f t="shared" si="3"/>
        <v>1</v>
      </c>
      <c r="R133" s="928">
        <f t="shared" si="3"/>
        <v>5.45</v>
      </c>
      <c r="S133" s="872">
        <f t="shared" si="4"/>
        <v>1</v>
      </c>
      <c r="T133" s="928">
        <f t="shared" si="5"/>
        <v>5.45</v>
      </c>
      <c r="U133" s="935">
        <v>16</v>
      </c>
      <c r="V133" s="883">
        <v>22</v>
      </c>
      <c r="W133" s="883">
        <v>6</v>
      </c>
      <c r="X133" s="933">
        <v>1.375</v>
      </c>
      <c r="Y133" s="931">
        <v>6</v>
      </c>
    </row>
    <row r="134" spans="1:25" ht="14.4" customHeight="1" x14ac:dyDescent="0.3">
      <c r="A134" s="899" t="s">
        <v>6150</v>
      </c>
      <c r="B134" s="864">
        <v>1</v>
      </c>
      <c r="C134" s="865">
        <v>3.04</v>
      </c>
      <c r="D134" s="866">
        <v>6</v>
      </c>
      <c r="E134" s="881"/>
      <c r="F134" s="867"/>
      <c r="G134" s="868"/>
      <c r="H134" s="869"/>
      <c r="I134" s="867"/>
      <c r="J134" s="868"/>
      <c r="K134" s="870">
        <v>3.04</v>
      </c>
      <c r="L134" s="869">
        <v>3</v>
      </c>
      <c r="M134" s="869">
        <v>30</v>
      </c>
      <c r="N134" s="871">
        <v>10</v>
      </c>
      <c r="O134" s="869" t="s">
        <v>5902</v>
      </c>
      <c r="P134" s="882" t="s">
        <v>6151</v>
      </c>
      <c r="Q134" s="872">
        <f t="shared" ref="Q134:R175" si="6">H134-B134</f>
        <v>-1</v>
      </c>
      <c r="R134" s="928">
        <f t="shared" si="6"/>
        <v>-3.04</v>
      </c>
      <c r="S134" s="872">
        <f t="shared" ref="S134:S175" si="7">H134-E134</f>
        <v>0</v>
      </c>
      <c r="T134" s="928">
        <f t="shared" ref="T134:T175" si="8">I134-F134</f>
        <v>0</v>
      </c>
      <c r="U134" s="935" t="s">
        <v>563</v>
      </c>
      <c r="V134" s="883" t="s">
        <v>563</v>
      </c>
      <c r="W134" s="883" t="s">
        <v>563</v>
      </c>
      <c r="X134" s="933" t="s">
        <v>563</v>
      </c>
      <c r="Y134" s="931"/>
    </row>
    <row r="135" spans="1:25" ht="14.4" customHeight="1" x14ac:dyDescent="0.3">
      <c r="A135" s="899" t="s">
        <v>6152</v>
      </c>
      <c r="B135" s="883">
        <v>1</v>
      </c>
      <c r="C135" s="884">
        <v>2.13</v>
      </c>
      <c r="D135" s="885">
        <v>7</v>
      </c>
      <c r="E135" s="881"/>
      <c r="F135" s="867"/>
      <c r="G135" s="868"/>
      <c r="H135" s="873"/>
      <c r="I135" s="874"/>
      <c r="J135" s="876"/>
      <c r="K135" s="870">
        <v>2.04</v>
      </c>
      <c r="L135" s="869">
        <v>3</v>
      </c>
      <c r="M135" s="869">
        <v>27</v>
      </c>
      <c r="N135" s="871">
        <v>9</v>
      </c>
      <c r="O135" s="869" t="s">
        <v>5902</v>
      </c>
      <c r="P135" s="882" t="s">
        <v>6153</v>
      </c>
      <c r="Q135" s="872">
        <f t="shared" si="6"/>
        <v>-1</v>
      </c>
      <c r="R135" s="928">
        <f t="shared" si="6"/>
        <v>-2.13</v>
      </c>
      <c r="S135" s="872">
        <f t="shared" si="7"/>
        <v>0</v>
      </c>
      <c r="T135" s="928">
        <f t="shared" si="8"/>
        <v>0</v>
      </c>
      <c r="U135" s="935" t="s">
        <v>563</v>
      </c>
      <c r="V135" s="883" t="s">
        <v>563</v>
      </c>
      <c r="W135" s="883" t="s">
        <v>563</v>
      </c>
      <c r="X135" s="933" t="s">
        <v>563</v>
      </c>
      <c r="Y135" s="931"/>
    </row>
    <row r="136" spans="1:25" ht="14.4" customHeight="1" x14ac:dyDescent="0.3">
      <c r="A136" s="900" t="s">
        <v>6154</v>
      </c>
      <c r="B136" s="502"/>
      <c r="C136" s="887"/>
      <c r="D136" s="886"/>
      <c r="E136" s="898">
        <v>1</v>
      </c>
      <c r="F136" s="891">
        <v>3.06</v>
      </c>
      <c r="G136" s="878">
        <v>9</v>
      </c>
      <c r="H136" s="888">
        <v>1</v>
      </c>
      <c r="I136" s="889">
        <v>2.57</v>
      </c>
      <c r="J136" s="877">
        <v>9</v>
      </c>
      <c r="K136" s="892">
        <v>2.57</v>
      </c>
      <c r="L136" s="890">
        <v>4</v>
      </c>
      <c r="M136" s="890">
        <v>33</v>
      </c>
      <c r="N136" s="893">
        <v>11</v>
      </c>
      <c r="O136" s="890" t="s">
        <v>5902</v>
      </c>
      <c r="P136" s="894" t="s">
        <v>6153</v>
      </c>
      <c r="Q136" s="895">
        <f t="shared" si="6"/>
        <v>1</v>
      </c>
      <c r="R136" s="929">
        <f t="shared" si="6"/>
        <v>2.57</v>
      </c>
      <c r="S136" s="895">
        <f t="shared" si="7"/>
        <v>0</v>
      </c>
      <c r="T136" s="929">
        <f t="shared" si="8"/>
        <v>-0.49000000000000021</v>
      </c>
      <c r="U136" s="936">
        <v>11</v>
      </c>
      <c r="V136" s="502">
        <v>9</v>
      </c>
      <c r="W136" s="502">
        <v>-2</v>
      </c>
      <c r="X136" s="934">
        <v>0.81818181818181823</v>
      </c>
      <c r="Y136" s="932"/>
    </row>
    <row r="137" spans="1:25" ht="14.4" customHeight="1" x14ac:dyDescent="0.3">
      <c r="A137" s="899" t="s">
        <v>6155</v>
      </c>
      <c r="B137" s="864">
        <v>1</v>
      </c>
      <c r="C137" s="865">
        <v>0.34</v>
      </c>
      <c r="D137" s="866">
        <v>2</v>
      </c>
      <c r="E137" s="881"/>
      <c r="F137" s="867"/>
      <c r="G137" s="868"/>
      <c r="H137" s="869"/>
      <c r="I137" s="867"/>
      <c r="J137" s="868"/>
      <c r="K137" s="870">
        <v>0.34</v>
      </c>
      <c r="L137" s="869">
        <v>1</v>
      </c>
      <c r="M137" s="869">
        <v>12</v>
      </c>
      <c r="N137" s="871">
        <v>4</v>
      </c>
      <c r="O137" s="869" t="s">
        <v>5902</v>
      </c>
      <c r="P137" s="882" t="s">
        <v>6156</v>
      </c>
      <c r="Q137" s="872">
        <f t="shared" si="6"/>
        <v>-1</v>
      </c>
      <c r="R137" s="928">
        <f t="shared" si="6"/>
        <v>-0.34</v>
      </c>
      <c r="S137" s="872">
        <f t="shared" si="7"/>
        <v>0</v>
      </c>
      <c r="T137" s="928">
        <f t="shared" si="8"/>
        <v>0</v>
      </c>
      <c r="U137" s="935" t="s">
        <v>563</v>
      </c>
      <c r="V137" s="883" t="s">
        <v>563</v>
      </c>
      <c r="W137" s="883" t="s">
        <v>563</v>
      </c>
      <c r="X137" s="933" t="s">
        <v>563</v>
      </c>
      <c r="Y137" s="931"/>
    </row>
    <row r="138" spans="1:25" ht="14.4" customHeight="1" x14ac:dyDescent="0.3">
      <c r="A138" s="899" t="s">
        <v>6157</v>
      </c>
      <c r="B138" s="883">
        <v>1</v>
      </c>
      <c r="C138" s="884">
        <v>0.48</v>
      </c>
      <c r="D138" s="885">
        <v>6</v>
      </c>
      <c r="E138" s="881"/>
      <c r="F138" s="867"/>
      <c r="G138" s="868"/>
      <c r="H138" s="873">
        <v>1</v>
      </c>
      <c r="I138" s="874">
        <v>0.47</v>
      </c>
      <c r="J138" s="876">
        <v>3</v>
      </c>
      <c r="K138" s="870">
        <v>0.2</v>
      </c>
      <c r="L138" s="869">
        <v>1</v>
      </c>
      <c r="M138" s="869">
        <v>9</v>
      </c>
      <c r="N138" s="871">
        <v>3</v>
      </c>
      <c r="O138" s="869" t="s">
        <v>5902</v>
      </c>
      <c r="P138" s="882" t="s">
        <v>6158</v>
      </c>
      <c r="Q138" s="872">
        <f t="shared" si="6"/>
        <v>0</v>
      </c>
      <c r="R138" s="928">
        <f t="shared" si="6"/>
        <v>-1.0000000000000009E-2</v>
      </c>
      <c r="S138" s="872">
        <f t="shared" si="7"/>
        <v>1</v>
      </c>
      <c r="T138" s="928">
        <f t="shared" si="8"/>
        <v>0.47</v>
      </c>
      <c r="U138" s="935">
        <v>3</v>
      </c>
      <c r="V138" s="883">
        <v>3</v>
      </c>
      <c r="W138" s="883">
        <v>0</v>
      </c>
      <c r="X138" s="933">
        <v>1</v>
      </c>
      <c r="Y138" s="931"/>
    </row>
    <row r="139" spans="1:25" ht="14.4" customHeight="1" x14ac:dyDescent="0.3">
      <c r="A139" s="899" t="s">
        <v>6159</v>
      </c>
      <c r="B139" s="883"/>
      <c r="C139" s="884"/>
      <c r="D139" s="885"/>
      <c r="E139" s="873">
        <v>1</v>
      </c>
      <c r="F139" s="874">
        <v>0.27</v>
      </c>
      <c r="G139" s="876">
        <v>2</v>
      </c>
      <c r="H139" s="869"/>
      <c r="I139" s="867"/>
      <c r="J139" s="868"/>
      <c r="K139" s="870">
        <v>0.27</v>
      </c>
      <c r="L139" s="869">
        <v>1</v>
      </c>
      <c r="M139" s="869">
        <v>12</v>
      </c>
      <c r="N139" s="871">
        <v>4</v>
      </c>
      <c r="O139" s="869" t="s">
        <v>5902</v>
      </c>
      <c r="P139" s="882" t="s">
        <v>6160</v>
      </c>
      <c r="Q139" s="872">
        <f t="shared" si="6"/>
        <v>0</v>
      </c>
      <c r="R139" s="928">
        <f t="shared" si="6"/>
        <v>0</v>
      </c>
      <c r="S139" s="872">
        <f t="shared" si="7"/>
        <v>-1</v>
      </c>
      <c r="T139" s="928">
        <f t="shared" si="8"/>
        <v>-0.27</v>
      </c>
      <c r="U139" s="935" t="s">
        <v>563</v>
      </c>
      <c r="V139" s="883" t="s">
        <v>563</v>
      </c>
      <c r="W139" s="883" t="s">
        <v>563</v>
      </c>
      <c r="X139" s="933" t="s">
        <v>563</v>
      </c>
      <c r="Y139" s="931"/>
    </row>
    <row r="140" spans="1:25" ht="14.4" customHeight="1" x14ac:dyDescent="0.3">
      <c r="A140" s="899" t="s">
        <v>6161</v>
      </c>
      <c r="B140" s="883"/>
      <c r="C140" s="884"/>
      <c r="D140" s="885"/>
      <c r="E140" s="881">
        <v>2</v>
      </c>
      <c r="F140" s="867">
        <v>7.49</v>
      </c>
      <c r="G140" s="868">
        <v>8</v>
      </c>
      <c r="H140" s="873">
        <v>1</v>
      </c>
      <c r="I140" s="874">
        <v>2.61</v>
      </c>
      <c r="J140" s="876">
        <v>6</v>
      </c>
      <c r="K140" s="870">
        <v>2.58</v>
      </c>
      <c r="L140" s="869">
        <v>3</v>
      </c>
      <c r="M140" s="869">
        <v>30</v>
      </c>
      <c r="N140" s="871">
        <v>10</v>
      </c>
      <c r="O140" s="869" t="s">
        <v>5902</v>
      </c>
      <c r="P140" s="882" t="s">
        <v>6162</v>
      </c>
      <c r="Q140" s="872">
        <f t="shared" si="6"/>
        <v>1</v>
      </c>
      <c r="R140" s="928">
        <f t="shared" si="6"/>
        <v>2.61</v>
      </c>
      <c r="S140" s="872">
        <f t="shared" si="7"/>
        <v>-1</v>
      </c>
      <c r="T140" s="928">
        <f t="shared" si="8"/>
        <v>-4.8800000000000008</v>
      </c>
      <c r="U140" s="935">
        <v>10</v>
      </c>
      <c r="V140" s="883">
        <v>6</v>
      </c>
      <c r="W140" s="883">
        <v>-4</v>
      </c>
      <c r="X140" s="933">
        <v>0.6</v>
      </c>
      <c r="Y140" s="931"/>
    </row>
    <row r="141" spans="1:25" ht="14.4" customHeight="1" x14ac:dyDescent="0.3">
      <c r="A141" s="900" t="s">
        <v>6163</v>
      </c>
      <c r="B141" s="502"/>
      <c r="C141" s="887"/>
      <c r="D141" s="886"/>
      <c r="E141" s="898"/>
      <c r="F141" s="891"/>
      <c r="G141" s="878"/>
      <c r="H141" s="888">
        <v>1</v>
      </c>
      <c r="I141" s="889">
        <v>3.58</v>
      </c>
      <c r="J141" s="877">
        <v>9</v>
      </c>
      <c r="K141" s="892">
        <v>3.58</v>
      </c>
      <c r="L141" s="890">
        <v>4</v>
      </c>
      <c r="M141" s="890">
        <v>39</v>
      </c>
      <c r="N141" s="893">
        <v>13</v>
      </c>
      <c r="O141" s="890" t="s">
        <v>5902</v>
      </c>
      <c r="P141" s="894" t="s">
        <v>6164</v>
      </c>
      <c r="Q141" s="895">
        <f t="shared" si="6"/>
        <v>1</v>
      </c>
      <c r="R141" s="929">
        <f t="shared" si="6"/>
        <v>3.58</v>
      </c>
      <c r="S141" s="895">
        <f t="shared" si="7"/>
        <v>1</v>
      </c>
      <c r="T141" s="929">
        <f t="shared" si="8"/>
        <v>3.58</v>
      </c>
      <c r="U141" s="936">
        <v>13</v>
      </c>
      <c r="V141" s="502">
        <v>9</v>
      </c>
      <c r="W141" s="502">
        <v>-4</v>
      </c>
      <c r="X141" s="934">
        <v>0.69230769230769229</v>
      </c>
      <c r="Y141" s="932"/>
    </row>
    <row r="142" spans="1:25" ht="14.4" customHeight="1" x14ac:dyDescent="0.3">
      <c r="A142" s="900" t="s">
        <v>6165</v>
      </c>
      <c r="B142" s="502">
        <v>1</v>
      </c>
      <c r="C142" s="887">
        <v>5.0599999999999996</v>
      </c>
      <c r="D142" s="886">
        <v>10</v>
      </c>
      <c r="E142" s="898"/>
      <c r="F142" s="891"/>
      <c r="G142" s="878"/>
      <c r="H142" s="888"/>
      <c r="I142" s="889"/>
      <c r="J142" s="877"/>
      <c r="K142" s="892">
        <v>4.46</v>
      </c>
      <c r="L142" s="890">
        <v>5</v>
      </c>
      <c r="M142" s="890">
        <v>42</v>
      </c>
      <c r="N142" s="893">
        <v>14</v>
      </c>
      <c r="O142" s="890" t="s">
        <v>5902</v>
      </c>
      <c r="P142" s="894" t="s">
        <v>6166</v>
      </c>
      <c r="Q142" s="895">
        <f t="shared" si="6"/>
        <v>-1</v>
      </c>
      <c r="R142" s="929">
        <f t="shared" si="6"/>
        <v>-5.0599999999999996</v>
      </c>
      <c r="S142" s="895">
        <f t="shared" si="7"/>
        <v>0</v>
      </c>
      <c r="T142" s="929">
        <f t="shared" si="8"/>
        <v>0</v>
      </c>
      <c r="U142" s="936" t="s">
        <v>563</v>
      </c>
      <c r="V142" s="502" t="s">
        <v>563</v>
      </c>
      <c r="W142" s="502" t="s">
        <v>563</v>
      </c>
      <c r="X142" s="934" t="s">
        <v>563</v>
      </c>
      <c r="Y142" s="932"/>
    </row>
    <row r="143" spans="1:25" ht="14.4" customHeight="1" x14ac:dyDescent="0.3">
      <c r="A143" s="899" t="s">
        <v>6167</v>
      </c>
      <c r="B143" s="883">
        <v>1</v>
      </c>
      <c r="C143" s="884">
        <v>0.7</v>
      </c>
      <c r="D143" s="885">
        <v>2</v>
      </c>
      <c r="E143" s="873">
        <v>3</v>
      </c>
      <c r="F143" s="874">
        <v>2.61</v>
      </c>
      <c r="G143" s="876">
        <v>9.3000000000000007</v>
      </c>
      <c r="H143" s="869"/>
      <c r="I143" s="867"/>
      <c r="J143" s="868"/>
      <c r="K143" s="870">
        <v>0.7</v>
      </c>
      <c r="L143" s="869">
        <v>1</v>
      </c>
      <c r="M143" s="869">
        <v>12</v>
      </c>
      <c r="N143" s="871">
        <v>4</v>
      </c>
      <c r="O143" s="869" t="s">
        <v>5902</v>
      </c>
      <c r="P143" s="882" t="s">
        <v>6168</v>
      </c>
      <c r="Q143" s="872">
        <f t="shared" si="6"/>
        <v>-1</v>
      </c>
      <c r="R143" s="928">
        <f t="shared" si="6"/>
        <v>-0.7</v>
      </c>
      <c r="S143" s="872">
        <f t="shared" si="7"/>
        <v>-3</v>
      </c>
      <c r="T143" s="928">
        <f t="shared" si="8"/>
        <v>-2.61</v>
      </c>
      <c r="U143" s="935" t="s">
        <v>563</v>
      </c>
      <c r="V143" s="883" t="s">
        <v>563</v>
      </c>
      <c r="W143" s="883" t="s">
        <v>563</v>
      </c>
      <c r="X143" s="933" t="s">
        <v>563</v>
      </c>
      <c r="Y143" s="931"/>
    </row>
    <row r="144" spans="1:25" ht="14.4" customHeight="1" x14ac:dyDescent="0.3">
      <c r="A144" s="899" t="s">
        <v>6169</v>
      </c>
      <c r="B144" s="883"/>
      <c r="C144" s="884"/>
      <c r="D144" s="885"/>
      <c r="E144" s="873">
        <v>1</v>
      </c>
      <c r="F144" s="874">
        <v>0.72</v>
      </c>
      <c r="G144" s="876">
        <v>2</v>
      </c>
      <c r="H144" s="869"/>
      <c r="I144" s="867"/>
      <c r="J144" s="868"/>
      <c r="K144" s="870">
        <v>0.72</v>
      </c>
      <c r="L144" s="869">
        <v>2</v>
      </c>
      <c r="M144" s="869">
        <v>21</v>
      </c>
      <c r="N144" s="871">
        <v>7</v>
      </c>
      <c r="O144" s="869" t="s">
        <v>5902</v>
      </c>
      <c r="P144" s="882" t="s">
        <v>6170</v>
      </c>
      <c r="Q144" s="872">
        <f t="shared" si="6"/>
        <v>0</v>
      </c>
      <c r="R144" s="928">
        <f t="shared" si="6"/>
        <v>0</v>
      </c>
      <c r="S144" s="872">
        <f t="shared" si="7"/>
        <v>-1</v>
      </c>
      <c r="T144" s="928">
        <f t="shared" si="8"/>
        <v>-0.72</v>
      </c>
      <c r="U144" s="935" t="s">
        <v>563</v>
      </c>
      <c r="V144" s="883" t="s">
        <v>563</v>
      </c>
      <c r="W144" s="883" t="s">
        <v>563</v>
      </c>
      <c r="X144" s="933" t="s">
        <v>563</v>
      </c>
      <c r="Y144" s="931"/>
    </row>
    <row r="145" spans="1:25" ht="14.4" customHeight="1" x14ac:dyDescent="0.3">
      <c r="A145" s="899" t="s">
        <v>842</v>
      </c>
      <c r="B145" s="883"/>
      <c r="C145" s="884"/>
      <c r="D145" s="885"/>
      <c r="E145" s="881">
        <v>1</v>
      </c>
      <c r="F145" s="867">
        <v>1.79</v>
      </c>
      <c r="G145" s="868">
        <v>3</v>
      </c>
      <c r="H145" s="873">
        <v>1</v>
      </c>
      <c r="I145" s="874">
        <v>1.79</v>
      </c>
      <c r="J145" s="876">
        <v>4</v>
      </c>
      <c r="K145" s="870">
        <v>1.79</v>
      </c>
      <c r="L145" s="869">
        <v>3</v>
      </c>
      <c r="M145" s="869">
        <v>24</v>
      </c>
      <c r="N145" s="871">
        <v>8</v>
      </c>
      <c r="O145" s="869" t="s">
        <v>5902</v>
      </c>
      <c r="P145" s="882" t="s">
        <v>6171</v>
      </c>
      <c r="Q145" s="872">
        <f t="shared" si="6"/>
        <v>1</v>
      </c>
      <c r="R145" s="928">
        <f t="shared" si="6"/>
        <v>1.79</v>
      </c>
      <c r="S145" s="872">
        <f t="shared" si="7"/>
        <v>0</v>
      </c>
      <c r="T145" s="928">
        <f t="shared" si="8"/>
        <v>0</v>
      </c>
      <c r="U145" s="935">
        <v>8</v>
      </c>
      <c r="V145" s="883">
        <v>4</v>
      </c>
      <c r="W145" s="883">
        <v>-4</v>
      </c>
      <c r="X145" s="933">
        <v>0.5</v>
      </c>
      <c r="Y145" s="931"/>
    </row>
    <row r="146" spans="1:25" ht="14.4" customHeight="1" x14ac:dyDescent="0.3">
      <c r="A146" s="899" t="s">
        <v>6172</v>
      </c>
      <c r="B146" s="864">
        <v>2</v>
      </c>
      <c r="C146" s="865">
        <v>6.39</v>
      </c>
      <c r="D146" s="866">
        <v>9.5</v>
      </c>
      <c r="E146" s="881"/>
      <c r="F146" s="867"/>
      <c r="G146" s="868"/>
      <c r="H146" s="869"/>
      <c r="I146" s="867"/>
      <c r="J146" s="868"/>
      <c r="K146" s="870">
        <v>3.04</v>
      </c>
      <c r="L146" s="869">
        <v>4</v>
      </c>
      <c r="M146" s="869">
        <v>36</v>
      </c>
      <c r="N146" s="871">
        <v>12</v>
      </c>
      <c r="O146" s="869" t="s">
        <v>5902</v>
      </c>
      <c r="P146" s="882" t="s">
        <v>6173</v>
      </c>
      <c r="Q146" s="872">
        <f t="shared" si="6"/>
        <v>-2</v>
      </c>
      <c r="R146" s="928">
        <f t="shared" si="6"/>
        <v>-6.39</v>
      </c>
      <c r="S146" s="872">
        <f t="shared" si="7"/>
        <v>0</v>
      </c>
      <c r="T146" s="928">
        <f t="shared" si="8"/>
        <v>0</v>
      </c>
      <c r="U146" s="935" t="s">
        <v>563</v>
      </c>
      <c r="V146" s="883" t="s">
        <v>563</v>
      </c>
      <c r="W146" s="883" t="s">
        <v>563</v>
      </c>
      <c r="X146" s="933" t="s">
        <v>563</v>
      </c>
      <c r="Y146" s="931"/>
    </row>
    <row r="147" spans="1:25" ht="14.4" customHeight="1" x14ac:dyDescent="0.3">
      <c r="A147" s="900" t="s">
        <v>6174</v>
      </c>
      <c r="B147" s="896">
        <v>1</v>
      </c>
      <c r="C147" s="897">
        <v>8.11</v>
      </c>
      <c r="D147" s="879">
        <v>12</v>
      </c>
      <c r="E147" s="898">
        <v>1</v>
      </c>
      <c r="F147" s="891">
        <v>8.4499999999999993</v>
      </c>
      <c r="G147" s="878">
        <v>43</v>
      </c>
      <c r="H147" s="890"/>
      <c r="I147" s="891"/>
      <c r="J147" s="878"/>
      <c r="K147" s="892">
        <v>8.11</v>
      </c>
      <c r="L147" s="890">
        <v>7</v>
      </c>
      <c r="M147" s="890">
        <v>63</v>
      </c>
      <c r="N147" s="893">
        <v>21</v>
      </c>
      <c r="O147" s="890" t="s">
        <v>5902</v>
      </c>
      <c r="P147" s="894" t="s">
        <v>6173</v>
      </c>
      <c r="Q147" s="895">
        <f t="shared" si="6"/>
        <v>-1</v>
      </c>
      <c r="R147" s="929">
        <f t="shared" si="6"/>
        <v>-8.11</v>
      </c>
      <c r="S147" s="895">
        <f t="shared" si="7"/>
        <v>-1</v>
      </c>
      <c r="T147" s="929">
        <f t="shared" si="8"/>
        <v>-8.4499999999999993</v>
      </c>
      <c r="U147" s="936" t="s">
        <v>563</v>
      </c>
      <c r="V147" s="502" t="s">
        <v>563</v>
      </c>
      <c r="W147" s="502" t="s">
        <v>563</v>
      </c>
      <c r="X147" s="934" t="s">
        <v>563</v>
      </c>
      <c r="Y147" s="932"/>
    </row>
    <row r="148" spans="1:25" ht="14.4" customHeight="1" x14ac:dyDescent="0.3">
      <c r="A148" s="899" t="s">
        <v>6175</v>
      </c>
      <c r="B148" s="883">
        <v>2</v>
      </c>
      <c r="C148" s="884">
        <v>2.06</v>
      </c>
      <c r="D148" s="885">
        <v>3.5</v>
      </c>
      <c r="E148" s="873">
        <v>4</v>
      </c>
      <c r="F148" s="874">
        <v>4.13</v>
      </c>
      <c r="G148" s="876">
        <v>4.3</v>
      </c>
      <c r="H148" s="869">
        <v>4</v>
      </c>
      <c r="I148" s="867">
        <v>4.13</v>
      </c>
      <c r="J148" s="868">
        <v>5.3</v>
      </c>
      <c r="K148" s="870">
        <v>1.03</v>
      </c>
      <c r="L148" s="869">
        <v>2</v>
      </c>
      <c r="M148" s="869">
        <v>18</v>
      </c>
      <c r="N148" s="871">
        <v>6</v>
      </c>
      <c r="O148" s="869" t="s">
        <v>5902</v>
      </c>
      <c r="P148" s="882" t="s">
        <v>6176</v>
      </c>
      <c r="Q148" s="872">
        <f t="shared" si="6"/>
        <v>2</v>
      </c>
      <c r="R148" s="928">
        <f t="shared" si="6"/>
        <v>2.0699999999999998</v>
      </c>
      <c r="S148" s="872">
        <f t="shared" si="7"/>
        <v>0</v>
      </c>
      <c r="T148" s="928">
        <f t="shared" si="8"/>
        <v>0</v>
      </c>
      <c r="U148" s="935">
        <v>24</v>
      </c>
      <c r="V148" s="883">
        <v>21.2</v>
      </c>
      <c r="W148" s="883">
        <v>-2.8000000000000007</v>
      </c>
      <c r="X148" s="933">
        <v>0.8833333333333333</v>
      </c>
      <c r="Y148" s="931">
        <v>2</v>
      </c>
    </row>
    <row r="149" spans="1:25" ht="14.4" customHeight="1" x14ac:dyDescent="0.3">
      <c r="A149" s="900" t="s">
        <v>6177</v>
      </c>
      <c r="B149" s="502">
        <v>1</v>
      </c>
      <c r="C149" s="887">
        <v>1.73</v>
      </c>
      <c r="D149" s="886">
        <v>29</v>
      </c>
      <c r="E149" s="888">
        <v>1</v>
      </c>
      <c r="F149" s="889">
        <v>1.73</v>
      </c>
      <c r="G149" s="877">
        <v>8</v>
      </c>
      <c r="H149" s="890"/>
      <c r="I149" s="891"/>
      <c r="J149" s="878"/>
      <c r="K149" s="892">
        <v>1.73</v>
      </c>
      <c r="L149" s="890">
        <v>3</v>
      </c>
      <c r="M149" s="890">
        <v>30</v>
      </c>
      <c r="N149" s="893">
        <v>10</v>
      </c>
      <c r="O149" s="890" t="s">
        <v>5902</v>
      </c>
      <c r="P149" s="894" t="s">
        <v>6176</v>
      </c>
      <c r="Q149" s="895">
        <f t="shared" si="6"/>
        <v>-1</v>
      </c>
      <c r="R149" s="929">
        <f t="shared" si="6"/>
        <v>-1.73</v>
      </c>
      <c r="S149" s="895">
        <f t="shared" si="7"/>
        <v>-1</v>
      </c>
      <c r="T149" s="929">
        <f t="shared" si="8"/>
        <v>-1.73</v>
      </c>
      <c r="U149" s="936" t="s">
        <v>563</v>
      </c>
      <c r="V149" s="502" t="s">
        <v>563</v>
      </c>
      <c r="W149" s="502" t="s">
        <v>563</v>
      </c>
      <c r="X149" s="934" t="s">
        <v>563</v>
      </c>
      <c r="Y149" s="932"/>
    </row>
    <row r="150" spans="1:25" ht="14.4" customHeight="1" x14ac:dyDescent="0.3">
      <c r="A150" s="900" t="s">
        <v>6178</v>
      </c>
      <c r="B150" s="502"/>
      <c r="C150" s="887"/>
      <c r="D150" s="886"/>
      <c r="E150" s="888">
        <v>1</v>
      </c>
      <c r="F150" s="889">
        <v>3.67</v>
      </c>
      <c r="G150" s="877">
        <v>12</v>
      </c>
      <c r="H150" s="890"/>
      <c r="I150" s="891"/>
      <c r="J150" s="878"/>
      <c r="K150" s="892">
        <v>3.67</v>
      </c>
      <c r="L150" s="890">
        <v>6</v>
      </c>
      <c r="M150" s="890">
        <v>51</v>
      </c>
      <c r="N150" s="893">
        <v>17</v>
      </c>
      <c r="O150" s="890" t="s">
        <v>5902</v>
      </c>
      <c r="P150" s="894" t="s">
        <v>6176</v>
      </c>
      <c r="Q150" s="895">
        <f t="shared" si="6"/>
        <v>0</v>
      </c>
      <c r="R150" s="929">
        <f t="shared" si="6"/>
        <v>0</v>
      </c>
      <c r="S150" s="895">
        <f t="shared" si="7"/>
        <v>-1</v>
      </c>
      <c r="T150" s="929">
        <f t="shared" si="8"/>
        <v>-3.67</v>
      </c>
      <c r="U150" s="936" t="s">
        <v>563</v>
      </c>
      <c r="V150" s="502" t="s">
        <v>563</v>
      </c>
      <c r="W150" s="502" t="s">
        <v>563</v>
      </c>
      <c r="X150" s="934" t="s">
        <v>563</v>
      </c>
      <c r="Y150" s="932"/>
    </row>
    <row r="151" spans="1:25" ht="14.4" customHeight="1" x14ac:dyDescent="0.3">
      <c r="A151" s="899" t="s">
        <v>6179</v>
      </c>
      <c r="B151" s="883">
        <v>1</v>
      </c>
      <c r="C151" s="884">
        <v>1.63</v>
      </c>
      <c r="D151" s="885">
        <v>17</v>
      </c>
      <c r="E151" s="873">
        <v>1</v>
      </c>
      <c r="F151" s="874">
        <v>1.43</v>
      </c>
      <c r="G151" s="876">
        <v>8</v>
      </c>
      <c r="H151" s="869"/>
      <c r="I151" s="867"/>
      <c r="J151" s="868"/>
      <c r="K151" s="870">
        <v>1.43</v>
      </c>
      <c r="L151" s="869">
        <v>4</v>
      </c>
      <c r="M151" s="869">
        <v>36</v>
      </c>
      <c r="N151" s="871">
        <v>12</v>
      </c>
      <c r="O151" s="869" t="s">
        <v>5902</v>
      </c>
      <c r="P151" s="882" t="s">
        <v>6180</v>
      </c>
      <c r="Q151" s="872">
        <f t="shared" si="6"/>
        <v>-1</v>
      </c>
      <c r="R151" s="928">
        <f t="shared" si="6"/>
        <v>-1.63</v>
      </c>
      <c r="S151" s="872">
        <f t="shared" si="7"/>
        <v>-1</v>
      </c>
      <c r="T151" s="928">
        <f t="shared" si="8"/>
        <v>-1.43</v>
      </c>
      <c r="U151" s="935" t="s">
        <v>563</v>
      </c>
      <c r="V151" s="883" t="s">
        <v>563</v>
      </c>
      <c r="W151" s="883" t="s">
        <v>563</v>
      </c>
      <c r="X151" s="933" t="s">
        <v>563</v>
      </c>
      <c r="Y151" s="931"/>
    </row>
    <row r="152" spans="1:25" ht="14.4" customHeight="1" x14ac:dyDescent="0.3">
      <c r="A152" s="900" t="s">
        <v>6181</v>
      </c>
      <c r="B152" s="502"/>
      <c r="C152" s="887"/>
      <c r="D152" s="886"/>
      <c r="E152" s="888">
        <v>1</v>
      </c>
      <c r="F152" s="889">
        <v>2.31</v>
      </c>
      <c r="G152" s="877">
        <v>31</v>
      </c>
      <c r="H152" s="890"/>
      <c r="I152" s="891"/>
      <c r="J152" s="878"/>
      <c r="K152" s="892">
        <v>1.81</v>
      </c>
      <c r="L152" s="890">
        <v>5</v>
      </c>
      <c r="M152" s="890">
        <v>45</v>
      </c>
      <c r="N152" s="893">
        <v>15</v>
      </c>
      <c r="O152" s="890" t="s">
        <v>5902</v>
      </c>
      <c r="P152" s="894" t="s">
        <v>6182</v>
      </c>
      <c r="Q152" s="895">
        <f t="shared" si="6"/>
        <v>0</v>
      </c>
      <c r="R152" s="929">
        <f t="shared" si="6"/>
        <v>0</v>
      </c>
      <c r="S152" s="895">
        <f t="shared" si="7"/>
        <v>-1</v>
      </c>
      <c r="T152" s="929">
        <f t="shared" si="8"/>
        <v>-2.31</v>
      </c>
      <c r="U152" s="936" t="s">
        <v>563</v>
      </c>
      <c r="V152" s="502" t="s">
        <v>563</v>
      </c>
      <c r="W152" s="502" t="s">
        <v>563</v>
      </c>
      <c r="X152" s="934" t="s">
        <v>563</v>
      </c>
      <c r="Y152" s="932"/>
    </row>
    <row r="153" spans="1:25" ht="14.4" customHeight="1" x14ac:dyDescent="0.3">
      <c r="A153" s="899" t="s">
        <v>6183</v>
      </c>
      <c r="B153" s="883"/>
      <c r="C153" s="884"/>
      <c r="D153" s="885"/>
      <c r="E153" s="881"/>
      <c r="F153" s="867"/>
      <c r="G153" s="868"/>
      <c r="H153" s="873">
        <v>1</v>
      </c>
      <c r="I153" s="874">
        <v>2.02</v>
      </c>
      <c r="J153" s="876">
        <v>10</v>
      </c>
      <c r="K153" s="870">
        <v>2.02</v>
      </c>
      <c r="L153" s="869">
        <v>4</v>
      </c>
      <c r="M153" s="869">
        <v>39</v>
      </c>
      <c r="N153" s="871">
        <v>13</v>
      </c>
      <c r="O153" s="869" t="s">
        <v>5902</v>
      </c>
      <c r="P153" s="882" t="s">
        <v>6184</v>
      </c>
      <c r="Q153" s="872">
        <f t="shared" si="6"/>
        <v>1</v>
      </c>
      <c r="R153" s="928">
        <f t="shared" si="6"/>
        <v>2.02</v>
      </c>
      <c r="S153" s="872">
        <f t="shared" si="7"/>
        <v>1</v>
      </c>
      <c r="T153" s="928">
        <f t="shared" si="8"/>
        <v>2.02</v>
      </c>
      <c r="U153" s="935">
        <v>13</v>
      </c>
      <c r="V153" s="883">
        <v>10</v>
      </c>
      <c r="W153" s="883">
        <v>-3</v>
      </c>
      <c r="X153" s="933">
        <v>0.76923076923076927</v>
      </c>
      <c r="Y153" s="931"/>
    </row>
    <row r="154" spans="1:25" ht="14.4" customHeight="1" x14ac:dyDescent="0.3">
      <c r="A154" s="899" t="s">
        <v>6185</v>
      </c>
      <c r="B154" s="883"/>
      <c r="C154" s="884"/>
      <c r="D154" s="885"/>
      <c r="E154" s="873">
        <v>2</v>
      </c>
      <c r="F154" s="874">
        <v>1.31</v>
      </c>
      <c r="G154" s="876">
        <v>12</v>
      </c>
      <c r="H154" s="869">
        <v>1</v>
      </c>
      <c r="I154" s="867">
        <v>0.54</v>
      </c>
      <c r="J154" s="875">
        <v>15</v>
      </c>
      <c r="K154" s="870">
        <v>0.54</v>
      </c>
      <c r="L154" s="869">
        <v>2</v>
      </c>
      <c r="M154" s="869">
        <v>21</v>
      </c>
      <c r="N154" s="871">
        <v>7</v>
      </c>
      <c r="O154" s="869" t="s">
        <v>5902</v>
      </c>
      <c r="P154" s="882" t="s">
        <v>6186</v>
      </c>
      <c r="Q154" s="872">
        <f t="shared" si="6"/>
        <v>1</v>
      </c>
      <c r="R154" s="928">
        <f t="shared" si="6"/>
        <v>0.54</v>
      </c>
      <c r="S154" s="872">
        <f t="shared" si="7"/>
        <v>-1</v>
      </c>
      <c r="T154" s="928">
        <f t="shared" si="8"/>
        <v>-0.77</v>
      </c>
      <c r="U154" s="935">
        <v>7</v>
      </c>
      <c r="V154" s="883">
        <v>15</v>
      </c>
      <c r="W154" s="883">
        <v>8</v>
      </c>
      <c r="X154" s="933">
        <v>2.1428571428571428</v>
      </c>
      <c r="Y154" s="931">
        <v>8</v>
      </c>
    </row>
    <row r="155" spans="1:25" ht="14.4" customHeight="1" x14ac:dyDescent="0.3">
      <c r="A155" s="899" t="s">
        <v>6187</v>
      </c>
      <c r="B155" s="883">
        <v>1</v>
      </c>
      <c r="C155" s="884">
        <v>1.22</v>
      </c>
      <c r="D155" s="885">
        <v>3</v>
      </c>
      <c r="E155" s="881">
        <v>1</v>
      </c>
      <c r="F155" s="867">
        <v>1.22</v>
      </c>
      <c r="G155" s="868">
        <v>3</v>
      </c>
      <c r="H155" s="873">
        <v>3</v>
      </c>
      <c r="I155" s="874">
        <v>4.08</v>
      </c>
      <c r="J155" s="876">
        <v>7.3</v>
      </c>
      <c r="K155" s="870">
        <v>1.6</v>
      </c>
      <c r="L155" s="869">
        <v>4</v>
      </c>
      <c r="M155" s="869">
        <v>39</v>
      </c>
      <c r="N155" s="871">
        <v>13</v>
      </c>
      <c r="O155" s="869" t="s">
        <v>5902</v>
      </c>
      <c r="P155" s="882" t="s">
        <v>6188</v>
      </c>
      <c r="Q155" s="872">
        <f t="shared" si="6"/>
        <v>2</v>
      </c>
      <c r="R155" s="928">
        <f t="shared" si="6"/>
        <v>2.8600000000000003</v>
      </c>
      <c r="S155" s="872">
        <f t="shared" si="7"/>
        <v>2</v>
      </c>
      <c r="T155" s="928">
        <f t="shared" si="8"/>
        <v>2.8600000000000003</v>
      </c>
      <c r="U155" s="935">
        <v>39</v>
      </c>
      <c r="V155" s="883">
        <v>21.9</v>
      </c>
      <c r="W155" s="883">
        <v>-17.100000000000001</v>
      </c>
      <c r="X155" s="933">
        <v>0.56153846153846154</v>
      </c>
      <c r="Y155" s="931">
        <v>3</v>
      </c>
    </row>
    <row r="156" spans="1:25" ht="14.4" customHeight="1" x14ac:dyDescent="0.3">
      <c r="A156" s="900" t="s">
        <v>6189</v>
      </c>
      <c r="B156" s="502"/>
      <c r="C156" s="887"/>
      <c r="D156" s="886"/>
      <c r="E156" s="898">
        <v>2</v>
      </c>
      <c r="F156" s="891">
        <v>3.98</v>
      </c>
      <c r="G156" s="878">
        <v>9.5</v>
      </c>
      <c r="H156" s="888"/>
      <c r="I156" s="889"/>
      <c r="J156" s="877"/>
      <c r="K156" s="892">
        <v>1.99</v>
      </c>
      <c r="L156" s="890">
        <v>6</v>
      </c>
      <c r="M156" s="890">
        <v>51</v>
      </c>
      <c r="N156" s="893">
        <v>17</v>
      </c>
      <c r="O156" s="890" t="s">
        <v>5902</v>
      </c>
      <c r="P156" s="894" t="s">
        <v>6190</v>
      </c>
      <c r="Q156" s="895">
        <f t="shared" si="6"/>
        <v>0</v>
      </c>
      <c r="R156" s="929">
        <f t="shared" si="6"/>
        <v>0</v>
      </c>
      <c r="S156" s="895">
        <f t="shared" si="7"/>
        <v>-2</v>
      </c>
      <c r="T156" s="929">
        <f t="shared" si="8"/>
        <v>-3.98</v>
      </c>
      <c r="U156" s="936" t="s">
        <v>563</v>
      </c>
      <c r="V156" s="502" t="s">
        <v>563</v>
      </c>
      <c r="W156" s="502" t="s">
        <v>563</v>
      </c>
      <c r="X156" s="934" t="s">
        <v>563</v>
      </c>
      <c r="Y156" s="932"/>
    </row>
    <row r="157" spans="1:25" ht="14.4" customHeight="1" x14ac:dyDescent="0.3">
      <c r="A157" s="900" t="s">
        <v>6191</v>
      </c>
      <c r="B157" s="502"/>
      <c r="C157" s="887"/>
      <c r="D157" s="886"/>
      <c r="E157" s="898"/>
      <c r="F157" s="891"/>
      <c r="G157" s="878"/>
      <c r="H157" s="888">
        <v>2</v>
      </c>
      <c r="I157" s="889">
        <v>11.37</v>
      </c>
      <c r="J157" s="877">
        <v>20.5</v>
      </c>
      <c r="K157" s="892">
        <v>5.27</v>
      </c>
      <c r="L157" s="890">
        <v>8</v>
      </c>
      <c r="M157" s="890">
        <v>72</v>
      </c>
      <c r="N157" s="893">
        <v>24</v>
      </c>
      <c r="O157" s="890" t="s">
        <v>5902</v>
      </c>
      <c r="P157" s="894" t="s">
        <v>6192</v>
      </c>
      <c r="Q157" s="895">
        <f t="shared" si="6"/>
        <v>2</v>
      </c>
      <c r="R157" s="929">
        <f t="shared" si="6"/>
        <v>11.37</v>
      </c>
      <c r="S157" s="895">
        <f t="shared" si="7"/>
        <v>2</v>
      </c>
      <c r="T157" s="929">
        <f t="shared" si="8"/>
        <v>11.37</v>
      </c>
      <c r="U157" s="936">
        <v>48</v>
      </c>
      <c r="V157" s="502">
        <v>41</v>
      </c>
      <c r="W157" s="502">
        <v>-7</v>
      </c>
      <c r="X157" s="934">
        <v>0.85416666666666663</v>
      </c>
      <c r="Y157" s="932"/>
    </row>
    <row r="158" spans="1:25" ht="14.4" customHeight="1" x14ac:dyDescent="0.3">
      <c r="A158" s="899" t="s">
        <v>6193</v>
      </c>
      <c r="B158" s="883"/>
      <c r="C158" s="884"/>
      <c r="D158" s="885"/>
      <c r="E158" s="881">
        <v>2</v>
      </c>
      <c r="F158" s="867">
        <v>2.56</v>
      </c>
      <c r="G158" s="868">
        <v>4</v>
      </c>
      <c r="H158" s="873">
        <v>1</v>
      </c>
      <c r="I158" s="874">
        <v>1.28</v>
      </c>
      <c r="J158" s="876">
        <v>3</v>
      </c>
      <c r="K158" s="870">
        <v>1.28</v>
      </c>
      <c r="L158" s="869">
        <v>3</v>
      </c>
      <c r="M158" s="869">
        <v>24</v>
      </c>
      <c r="N158" s="871">
        <v>8</v>
      </c>
      <c r="O158" s="869" t="s">
        <v>5902</v>
      </c>
      <c r="P158" s="882" t="s">
        <v>6194</v>
      </c>
      <c r="Q158" s="872">
        <f t="shared" si="6"/>
        <v>1</v>
      </c>
      <c r="R158" s="928">
        <f t="shared" si="6"/>
        <v>1.28</v>
      </c>
      <c r="S158" s="872">
        <f t="shared" si="7"/>
        <v>-1</v>
      </c>
      <c r="T158" s="928">
        <f t="shared" si="8"/>
        <v>-1.28</v>
      </c>
      <c r="U158" s="935">
        <v>8</v>
      </c>
      <c r="V158" s="883">
        <v>3</v>
      </c>
      <c r="W158" s="883">
        <v>-5</v>
      </c>
      <c r="X158" s="933">
        <v>0.375</v>
      </c>
      <c r="Y158" s="931"/>
    </row>
    <row r="159" spans="1:25" ht="14.4" customHeight="1" x14ac:dyDescent="0.3">
      <c r="A159" s="900" t="s">
        <v>6195</v>
      </c>
      <c r="B159" s="502"/>
      <c r="C159" s="887"/>
      <c r="D159" s="886"/>
      <c r="E159" s="898"/>
      <c r="F159" s="891"/>
      <c r="G159" s="878"/>
      <c r="H159" s="888">
        <v>1</v>
      </c>
      <c r="I159" s="889">
        <v>2.36</v>
      </c>
      <c r="J159" s="877">
        <v>4</v>
      </c>
      <c r="K159" s="892">
        <v>2.36</v>
      </c>
      <c r="L159" s="890">
        <v>4</v>
      </c>
      <c r="M159" s="890">
        <v>39</v>
      </c>
      <c r="N159" s="893">
        <v>13</v>
      </c>
      <c r="O159" s="890" t="s">
        <v>5902</v>
      </c>
      <c r="P159" s="894" t="s">
        <v>6196</v>
      </c>
      <c r="Q159" s="895">
        <f t="shared" si="6"/>
        <v>1</v>
      </c>
      <c r="R159" s="929">
        <f t="shared" si="6"/>
        <v>2.36</v>
      </c>
      <c r="S159" s="895">
        <f t="shared" si="7"/>
        <v>1</v>
      </c>
      <c r="T159" s="929">
        <f t="shared" si="8"/>
        <v>2.36</v>
      </c>
      <c r="U159" s="936">
        <v>13</v>
      </c>
      <c r="V159" s="502">
        <v>4</v>
      </c>
      <c r="W159" s="502">
        <v>-9</v>
      </c>
      <c r="X159" s="934">
        <v>0.30769230769230771</v>
      </c>
      <c r="Y159" s="932"/>
    </row>
    <row r="160" spans="1:25" ht="14.4" customHeight="1" x14ac:dyDescent="0.3">
      <c r="A160" s="899" t="s">
        <v>6197</v>
      </c>
      <c r="B160" s="883"/>
      <c r="C160" s="884"/>
      <c r="D160" s="885"/>
      <c r="E160" s="881">
        <v>1</v>
      </c>
      <c r="F160" s="867">
        <v>0.39</v>
      </c>
      <c r="G160" s="868">
        <v>6</v>
      </c>
      <c r="H160" s="873">
        <v>3</v>
      </c>
      <c r="I160" s="874">
        <v>1.1599999999999999</v>
      </c>
      <c r="J160" s="876">
        <v>3.7</v>
      </c>
      <c r="K160" s="870">
        <v>0.39</v>
      </c>
      <c r="L160" s="869">
        <v>2</v>
      </c>
      <c r="M160" s="869">
        <v>15</v>
      </c>
      <c r="N160" s="871">
        <v>5</v>
      </c>
      <c r="O160" s="869" t="s">
        <v>5902</v>
      </c>
      <c r="P160" s="882" t="s">
        <v>6198</v>
      </c>
      <c r="Q160" s="872">
        <f t="shared" si="6"/>
        <v>3</v>
      </c>
      <c r="R160" s="928">
        <f t="shared" si="6"/>
        <v>1.1599999999999999</v>
      </c>
      <c r="S160" s="872">
        <f t="shared" si="7"/>
        <v>2</v>
      </c>
      <c r="T160" s="928">
        <f t="shared" si="8"/>
        <v>0.76999999999999991</v>
      </c>
      <c r="U160" s="935">
        <v>15</v>
      </c>
      <c r="V160" s="883">
        <v>11.100000000000001</v>
      </c>
      <c r="W160" s="883">
        <v>-3.8999999999999986</v>
      </c>
      <c r="X160" s="933">
        <v>0.7400000000000001</v>
      </c>
      <c r="Y160" s="931"/>
    </row>
    <row r="161" spans="1:25" ht="14.4" customHeight="1" x14ac:dyDescent="0.3">
      <c r="A161" s="900" t="s">
        <v>6199</v>
      </c>
      <c r="B161" s="502"/>
      <c r="C161" s="887"/>
      <c r="D161" s="886"/>
      <c r="E161" s="898">
        <v>1</v>
      </c>
      <c r="F161" s="891">
        <v>0.64</v>
      </c>
      <c r="G161" s="878">
        <v>11</v>
      </c>
      <c r="H161" s="888"/>
      <c r="I161" s="889"/>
      <c r="J161" s="877"/>
      <c r="K161" s="892">
        <v>0.64</v>
      </c>
      <c r="L161" s="890">
        <v>2</v>
      </c>
      <c r="M161" s="890">
        <v>21</v>
      </c>
      <c r="N161" s="893">
        <v>7</v>
      </c>
      <c r="O161" s="890" t="s">
        <v>5902</v>
      </c>
      <c r="P161" s="894" t="s">
        <v>6200</v>
      </c>
      <c r="Q161" s="895">
        <f t="shared" si="6"/>
        <v>0</v>
      </c>
      <c r="R161" s="929">
        <f t="shared" si="6"/>
        <v>0</v>
      </c>
      <c r="S161" s="895">
        <f t="shared" si="7"/>
        <v>-1</v>
      </c>
      <c r="T161" s="929">
        <f t="shared" si="8"/>
        <v>-0.64</v>
      </c>
      <c r="U161" s="936" t="s">
        <v>563</v>
      </c>
      <c r="V161" s="502" t="s">
        <v>563</v>
      </c>
      <c r="W161" s="502" t="s">
        <v>563</v>
      </c>
      <c r="X161" s="934" t="s">
        <v>563</v>
      </c>
      <c r="Y161" s="932"/>
    </row>
    <row r="162" spans="1:25" ht="14.4" customHeight="1" x14ac:dyDescent="0.3">
      <c r="A162" s="900" t="s">
        <v>6201</v>
      </c>
      <c r="B162" s="502"/>
      <c r="C162" s="887"/>
      <c r="D162" s="886"/>
      <c r="E162" s="898">
        <v>1</v>
      </c>
      <c r="F162" s="891">
        <v>1.21</v>
      </c>
      <c r="G162" s="878">
        <v>3</v>
      </c>
      <c r="H162" s="888">
        <v>1</v>
      </c>
      <c r="I162" s="889">
        <v>1.49</v>
      </c>
      <c r="J162" s="877">
        <v>3</v>
      </c>
      <c r="K162" s="892">
        <v>1.21</v>
      </c>
      <c r="L162" s="890">
        <v>3</v>
      </c>
      <c r="M162" s="890">
        <v>30</v>
      </c>
      <c r="N162" s="893">
        <v>10</v>
      </c>
      <c r="O162" s="890" t="s">
        <v>5902</v>
      </c>
      <c r="P162" s="894" t="s">
        <v>6202</v>
      </c>
      <c r="Q162" s="895">
        <f t="shared" si="6"/>
        <v>1</v>
      </c>
      <c r="R162" s="929">
        <f t="shared" si="6"/>
        <v>1.49</v>
      </c>
      <c r="S162" s="895">
        <f t="shared" si="7"/>
        <v>0</v>
      </c>
      <c r="T162" s="929">
        <f t="shared" si="8"/>
        <v>0.28000000000000003</v>
      </c>
      <c r="U162" s="936">
        <v>10</v>
      </c>
      <c r="V162" s="502">
        <v>3</v>
      </c>
      <c r="W162" s="502">
        <v>-7</v>
      </c>
      <c r="X162" s="934">
        <v>0.3</v>
      </c>
      <c r="Y162" s="932"/>
    </row>
    <row r="163" spans="1:25" ht="14.4" customHeight="1" x14ac:dyDescent="0.3">
      <c r="A163" s="899" t="s">
        <v>6203</v>
      </c>
      <c r="B163" s="883"/>
      <c r="C163" s="884"/>
      <c r="D163" s="885"/>
      <c r="E163" s="881"/>
      <c r="F163" s="867"/>
      <c r="G163" s="868"/>
      <c r="H163" s="873">
        <v>1</v>
      </c>
      <c r="I163" s="874">
        <v>0.33</v>
      </c>
      <c r="J163" s="875">
        <v>10</v>
      </c>
      <c r="K163" s="870">
        <v>0.28000000000000003</v>
      </c>
      <c r="L163" s="869">
        <v>1</v>
      </c>
      <c r="M163" s="869">
        <v>9</v>
      </c>
      <c r="N163" s="871">
        <v>3</v>
      </c>
      <c r="O163" s="869" t="s">
        <v>5902</v>
      </c>
      <c r="P163" s="882" t="s">
        <v>6204</v>
      </c>
      <c r="Q163" s="872">
        <f t="shared" si="6"/>
        <v>1</v>
      </c>
      <c r="R163" s="928">
        <f t="shared" si="6"/>
        <v>0.33</v>
      </c>
      <c r="S163" s="872">
        <f t="shared" si="7"/>
        <v>1</v>
      </c>
      <c r="T163" s="928">
        <f t="shared" si="8"/>
        <v>0.33</v>
      </c>
      <c r="U163" s="935">
        <v>3</v>
      </c>
      <c r="V163" s="883">
        <v>10</v>
      </c>
      <c r="W163" s="883">
        <v>7</v>
      </c>
      <c r="X163" s="933">
        <v>3.3333333333333335</v>
      </c>
      <c r="Y163" s="931">
        <v>7</v>
      </c>
    </row>
    <row r="164" spans="1:25" ht="14.4" customHeight="1" x14ac:dyDescent="0.3">
      <c r="A164" s="899" t="s">
        <v>6205</v>
      </c>
      <c r="B164" s="864">
        <v>1</v>
      </c>
      <c r="C164" s="865">
        <v>2.68</v>
      </c>
      <c r="D164" s="866">
        <v>9</v>
      </c>
      <c r="E164" s="881"/>
      <c r="F164" s="867"/>
      <c r="G164" s="868"/>
      <c r="H164" s="869"/>
      <c r="I164" s="867"/>
      <c r="J164" s="868"/>
      <c r="K164" s="870">
        <v>2.68</v>
      </c>
      <c r="L164" s="869">
        <v>6</v>
      </c>
      <c r="M164" s="869">
        <v>57</v>
      </c>
      <c r="N164" s="871">
        <v>19</v>
      </c>
      <c r="O164" s="869" t="s">
        <v>5902</v>
      </c>
      <c r="P164" s="882" t="s">
        <v>6206</v>
      </c>
      <c r="Q164" s="872">
        <f t="shared" si="6"/>
        <v>-1</v>
      </c>
      <c r="R164" s="928">
        <f t="shared" si="6"/>
        <v>-2.68</v>
      </c>
      <c r="S164" s="872">
        <f t="shared" si="7"/>
        <v>0</v>
      </c>
      <c r="T164" s="928">
        <f t="shared" si="8"/>
        <v>0</v>
      </c>
      <c r="U164" s="935" t="s">
        <v>563</v>
      </c>
      <c r="V164" s="883" t="s">
        <v>563</v>
      </c>
      <c r="W164" s="883" t="s">
        <v>563</v>
      </c>
      <c r="X164" s="933" t="s">
        <v>563</v>
      </c>
      <c r="Y164" s="931"/>
    </row>
    <row r="165" spans="1:25" ht="14.4" customHeight="1" x14ac:dyDescent="0.3">
      <c r="A165" s="899" t="s">
        <v>6207</v>
      </c>
      <c r="B165" s="883">
        <v>7</v>
      </c>
      <c r="C165" s="884">
        <v>4.5999999999999996</v>
      </c>
      <c r="D165" s="885">
        <v>9.6999999999999993</v>
      </c>
      <c r="E165" s="881">
        <v>15</v>
      </c>
      <c r="F165" s="867">
        <v>10.43</v>
      </c>
      <c r="G165" s="868">
        <v>10.7</v>
      </c>
      <c r="H165" s="873">
        <v>9</v>
      </c>
      <c r="I165" s="874">
        <v>5.89</v>
      </c>
      <c r="J165" s="875">
        <v>8.8000000000000007</v>
      </c>
      <c r="K165" s="870">
        <v>0.64</v>
      </c>
      <c r="L165" s="869">
        <v>1</v>
      </c>
      <c r="M165" s="869">
        <v>12</v>
      </c>
      <c r="N165" s="871">
        <v>4</v>
      </c>
      <c r="O165" s="869" t="s">
        <v>5902</v>
      </c>
      <c r="P165" s="882" t="s">
        <v>6208</v>
      </c>
      <c r="Q165" s="872">
        <f t="shared" si="6"/>
        <v>2</v>
      </c>
      <c r="R165" s="928">
        <f t="shared" si="6"/>
        <v>1.29</v>
      </c>
      <c r="S165" s="872">
        <f t="shared" si="7"/>
        <v>-6</v>
      </c>
      <c r="T165" s="928">
        <f t="shared" si="8"/>
        <v>-4.54</v>
      </c>
      <c r="U165" s="935">
        <v>36</v>
      </c>
      <c r="V165" s="883">
        <v>79.2</v>
      </c>
      <c r="W165" s="883">
        <v>43.2</v>
      </c>
      <c r="X165" s="933">
        <v>2.2000000000000002</v>
      </c>
      <c r="Y165" s="931">
        <v>44</v>
      </c>
    </row>
    <row r="166" spans="1:25" ht="14.4" customHeight="1" x14ac:dyDescent="0.3">
      <c r="A166" s="900" t="s">
        <v>6209</v>
      </c>
      <c r="B166" s="502">
        <v>6</v>
      </c>
      <c r="C166" s="887">
        <v>5.27</v>
      </c>
      <c r="D166" s="886">
        <v>11.2</v>
      </c>
      <c r="E166" s="898">
        <v>2</v>
      </c>
      <c r="F166" s="891">
        <v>1.87</v>
      </c>
      <c r="G166" s="878">
        <v>11</v>
      </c>
      <c r="H166" s="888">
        <v>7</v>
      </c>
      <c r="I166" s="889">
        <v>6.16</v>
      </c>
      <c r="J166" s="880">
        <v>11.1</v>
      </c>
      <c r="K166" s="892">
        <v>0.88</v>
      </c>
      <c r="L166" s="890">
        <v>2</v>
      </c>
      <c r="M166" s="890">
        <v>18</v>
      </c>
      <c r="N166" s="893">
        <v>6</v>
      </c>
      <c r="O166" s="890" t="s">
        <v>5902</v>
      </c>
      <c r="P166" s="894" t="s">
        <v>6208</v>
      </c>
      <c r="Q166" s="895">
        <f t="shared" si="6"/>
        <v>1</v>
      </c>
      <c r="R166" s="929">
        <f t="shared" si="6"/>
        <v>0.89000000000000057</v>
      </c>
      <c r="S166" s="895">
        <f t="shared" si="7"/>
        <v>5</v>
      </c>
      <c r="T166" s="929">
        <f t="shared" si="8"/>
        <v>4.29</v>
      </c>
      <c r="U166" s="936">
        <v>42</v>
      </c>
      <c r="V166" s="502">
        <v>77.7</v>
      </c>
      <c r="W166" s="502">
        <v>35.700000000000003</v>
      </c>
      <c r="X166" s="934">
        <v>1.85</v>
      </c>
      <c r="Y166" s="932">
        <v>36</v>
      </c>
    </row>
    <row r="167" spans="1:25" ht="14.4" customHeight="1" x14ac:dyDescent="0.3">
      <c r="A167" s="900" t="s">
        <v>6210</v>
      </c>
      <c r="B167" s="502">
        <v>2</v>
      </c>
      <c r="C167" s="887">
        <v>4.34</v>
      </c>
      <c r="D167" s="886">
        <v>8.5</v>
      </c>
      <c r="E167" s="898"/>
      <c r="F167" s="891"/>
      <c r="G167" s="878"/>
      <c r="H167" s="888">
        <v>2</v>
      </c>
      <c r="I167" s="889">
        <v>4.34</v>
      </c>
      <c r="J167" s="880">
        <v>28</v>
      </c>
      <c r="K167" s="892">
        <v>2.17</v>
      </c>
      <c r="L167" s="890">
        <v>4</v>
      </c>
      <c r="M167" s="890">
        <v>39</v>
      </c>
      <c r="N167" s="893">
        <v>13</v>
      </c>
      <c r="O167" s="890" t="s">
        <v>5902</v>
      </c>
      <c r="P167" s="894" t="s">
        <v>6208</v>
      </c>
      <c r="Q167" s="895">
        <f t="shared" si="6"/>
        <v>0</v>
      </c>
      <c r="R167" s="929">
        <f t="shared" si="6"/>
        <v>0</v>
      </c>
      <c r="S167" s="895">
        <f t="shared" si="7"/>
        <v>2</v>
      </c>
      <c r="T167" s="929">
        <f t="shared" si="8"/>
        <v>4.34</v>
      </c>
      <c r="U167" s="936">
        <v>26</v>
      </c>
      <c r="V167" s="502">
        <v>56</v>
      </c>
      <c r="W167" s="502">
        <v>30</v>
      </c>
      <c r="X167" s="934">
        <v>2.1538461538461537</v>
      </c>
      <c r="Y167" s="932">
        <v>30</v>
      </c>
    </row>
    <row r="168" spans="1:25" ht="14.4" customHeight="1" x14ac:dyDescent="0.3">
      <c r="A168" s="899" t="s">
        <v>6211</v>
      </c>
      <c r="B168" s="883"/>
      <c r="C168" s="884"/>
      <c r="D168" s="885"/>
      <c r="E168" s="881"/>
      <c r="F168" s="867"/>
      <c r="G168" s="868"/>
      <c r="H168" s="873">
        <v>1</v>
      </c>
      <c r="I168" s="874">
        <v>0.26</v>
      </c>
      <c r="J168" s="876">
        <v>3</v>
      </c>
      <c r="K168" s="870">
        <v>0.26</v>
      </c>
      <c r="L168" s="869">
        <v>1</v>
      </c>
      <c r="M168" s="869">
        <v>9</v>
      </c>
      <c r="N168" s="871">
        <v>3</v>
      </c>
      <c r="O168" s="869" t="s">
        <v>5902</v>
      </c>
      <c r="P168" s="882" t="s">
        <v>6212</v>
      </c>
      <c r="Q168" s="872">
        <f t="shared" si="6"/>
        <v>1</v>
      </c>
      <c r="R168" s="928">
        <f t="shared" si="6"/>
        <v>0.26</v>
      </c>
      <c r="S168" s="872">
        <f t="shared" si="7"/>
        <v>1</v>
      </c>
      <c r="T168" s="928">
        <f t="shared" si="8"/>
        <v>0.26</v>
      </c>
      <c r="U168" s="935">
        <v>3</v>
      </c>
      <c r="V168" s="883">
        <v>3</v>
      </c>
      <c r="W168" s="883">
        <v>0</v>
      </c>
      <c r="X168" s="933">
        <v>1</v>
      </c>
      <c r="Y168" s="931"/>
    </row>
    <row r="169" spans="1:25" ht="14.4" customHeight="1" x14ac:dyDescent="0.3">
      <c r="A169" s="899" t="s">
        <v>6213</v>
      </c>
      <c r="B169" s="883"/>
      <c r="C169" s="884"/>
      <c r="D169" s="885"/>
      <c r="E169" s="873">
        <v>1</v>
      </c>
      <c r="F169" s="874">
        <v>1.32</v>
      </c>
      <c r="G169" s="876">
        <v>10</v>
      </c>
      <c r="H169" s="869"/>
      <c r="I169" s="867"/>
      <c r="J169" s="868"/>
      <c r="K169" s="870">
        <v>1.32</v>
      </c>
      <c r="L169" s="869">
        <v>4</v>
      </c>
      <c r="M169" s="869">
        <v>33</v>
      </c>
      <c r="N169" s="871">
        <v>11</v>
      </c>
      <c r="O169" s="869" t="s">
        <v>5902</v>
      </c>
      <c r="P169" s="882" t="s">
        <v>6214</v>
      </c>
      <c r="Q169" s="872">
        <f t="shared" si="6"/>
        <v>0</v>
      </c>
      <c r="R169" s="928">
        <f t="shared" si="6"/>
        <v>0</v>
      </c>
      <c r="S169" s="872">
        <f t="shared" si="7"/>
        <v>-1</v>
      </c>
      <c r="T169" s="928">
        <f t="shared" si="8"/>
        <v>-1.32</v>
      </c>
      <c r="U169" s="935" t="s">
        <v>563</v>
      </c>
      <c r="V169" s="883" t="s">
        <v>563</v>
      </c>
      <c r="W169" s="883" t="s">
        <v>563</v>
      </c>
      <c r="X169" s="933" t="s">
        <v>563</v>
      </c>
      <c r="Y169" s="931"/>
    </row>
    <row r="170" spans="1:25" ht="14.4" customHeight="1" x14ac:dyDescent="0.3">
      <c r="A170" s="899" t="s">
        <v>6215</v>
      </c>
      <c r="B170" s="864">
        <v>7</v>
      </c>
      <c r="C170" s="865">
        <v>7.4</v>
      </c>
      <c r="D170" s="866">
        <v>6.4</v>
      </c>
      <c r="E170" s="881">
        <v>4</v>
      </c>
      <c r="F170" s="867">
        <v>4.01</v>
      </c>
      <c r="G170" s="868">
        <v>6.8</v>
      </c>
      <c r="H170" s="869">
        <v>4</v>
      </c>
      <c r="I170" s="867">
        <v>4.0199999999999996</v>
      </c>
      <c r="J170" s="875">
        <v>7.8</v>
      </c>
      <c r="K170" s="870">
        <v>1</v>
      </c>
      <c r="L170" s="869">
        <v>2</v>
      </c>
      <c r="M170" s="869">
        <v>18</v>
      </c>
      <c r="N170" s="871">
        <v>6</v>
      </c>
      <c r="O170" s="869" t="s">
        <v>5902</v>
      </c>
      <c r="P170" s="882" t="s">
        <v>6216</v>
      </c>
      <c r="Q170" s="872">
        <f t="shared" si="6"/>
        <v>-3</v>
      </c>
      <c r="R170" s="928">
        <f t="shared" si="6"/>
        <v>-3.3800000000000008</v>
      </c>
      <c r="S170" s="872">
        <f t="shared" si="7"/>
        <v>0</v>
      </c>
      <c r="T170" s="928">
        <f t="shared" si="8"/>
        <v>9.9999999999997868E-3</v>
      </c>
      <c r="U170" s="935">
        <v>24</v>
      </c>
      <c r="V170" s="883">
        <v>31.2</v>
      </c>
      <c r="W170" s="883">
        <v>7.1999999999999993</v>
      </c>
      <c r="X170" s="933">
        <v>1.3</v>
      </c>
      <c r="Y170" s="931">
        <v>10</v>
      </c>
    </row>
    <row r="171" spans="1:25" ht="14.4" customHeight="1" x14ac:dyDescent="0.3">
      <c r="A171" s="900" t="s">
        <v>6217</v>
      </c>
      <c r="B171" s="896"/>
      <c r="C171" s="897"/>
      <c r="D171" s="879"/>
      <c r="E171" s="898">
        <v>1</v>
      </c>
      <c r="F171" s="891">
        <v>1.27</v>
      </c>
      <c r="G171" s="878">
        <v>2</v>
      </c>
      <c r="H171" s="890"/>
      <c r="I171" s="891"/>
      <c r="J171" s="878"/>
      <c r="K171" s="892">
        <v>2.2599999999999998</v>
      </c>
      <c r="L171" s="890">
        <v>4</v>
      </c>
      <c r="M171" s="890">
        <v>39</v>
      </c>
      <c r="N171" s="893">
        <v>13</v>
      </c>
      <c r="O171" s="890" t="s">
        <v>5902</v>
      </c>
      <c r="P171" s="894" t="s">
        <v>6218</v>
      </c>
      <c r="Q171" s="895">
        <f t="shared" si="6"/>
        <v>0</v>
      </c>
      <c r="R171" s="929">
        <f t="shared" si="6"/>
        <v>0</v>
      </c>
      <c r="S171" s="895">
        <f t="shared" si="7"/>
        <v>-1</v>
      </c>
      <c r="T171" s="929">
        <f t="shared" si="8"/>
        <v>-1.27</v>
      </c>
      <c r="U171" s="936" t="s">
        <v>563</v>
      </c>
      <c r="V171" s="502" t="s">
        <v>563</v>
      </c>
      <c r="W171" s="502" t="s">
        <v>563</v>
      </c>
      <c r="X171" s="934" t="s">
        <v>563</v>
      </c>
      <c r="Y171" s="932"/>
    </row>
    <row r="172" spans="1:25" ht="14.4" customHeight="1" x14ac:dyDescent="0.3">
      <c r="A172" s="900" t="s">
        <v>6219</v>
      </c>
      <c r="B172" s="896"/>
      <c r="C172" s="897"/>
      <c r="D172" s="879"/>
      <c r="E172" s="898">
        <v>1</v>
      </c>
      <c r="F172" s="891">
        <v>4.97</v>
      </c>
      <c r="G172" s="878">
        <v>58</v>
      </c>
      <c r="H172" s="890"/>
      <c r="I172" s="891"/>
      <c r="J172" s="878"/>
      <c r="K172" s="892">
        <v>4.42</v>
      </c>
      <c r="L172" s="890">
        <v>6</v>
      </c>
      <c r="M172" s="890">
        <v>57</v>
      </c>
      <c r="N172" s="893">
        <v>19</v>
      </c>
      <c r="O172" s="890" t="s">
        <v>5902</v>
      </c>
      <c r="P172" s="894" t="s">
        <v>6220</v>
      </c>
      <c r="Q172" s="895">
        <f t="shared" si="6"/>
        <v>0</v>
      </c>
      <c r="R172" s="929">
        <f t="shared" si="6"/>
        <v>0</v>
      </c>
      <c r="S172" s="895">
        <f t="shared" si="7"/>
        <v>-1</v>
      </c>
      <c r="T172" s="929">
        <f t="shared" si="8"/>
        <v>-4.97</v>
      </c>
      <c r="U172" s="936" t="s">
        <v>563</v>
      </c>
      <c r="V172" s="502" t="s">
        <v>563</v>
      </c>
      <c r="W172" s="502" t="s">
        <v>563</v>
      </c>
      <c r="X172" s="934" t="s">
        <v>563</v>
      </c>
      <c r="Y172" s="932"/>
    </row>
    <row r="173" spans="1:25" ht="14.4" customHeight="1" x14ac:dyDescent="0.3">
      <c r="A173" s="899" t="s">
        <v>6221</v>
      </c>
      <c r="B173" s="883">
        <v>9</v>
      </c>
      <c r="C173" s="884">
        <v>6.12</v>
      </c>
      <c r="D173" s="885">
        <v>5.2</v>
      </c>
      <c r="E173" s="873">
        <v>8</v>
      </c>
      <c r="F173" s="874">
        <v>5.44</v>
      </c>
      <c r="G173" s="876">
        <v>3.4</v>
      </c>
      <c r="H173" s="869">
        <v>6</v>
      </c>
      <c r="I173" s="867">
        <v>4.0999999999999996</v>
      </c>
      <c r="J173" s="868">
        <v>4.8</v>
      </c>
      <c r="K173" s="870">
        <v>0.68</v>
      </c>
      <c r="L173" s="869">
        <v>2</v>
      </c>
      <c r="M173" s="869">
        <v>15</v>
      </c>
      <c r="N173" s="871">
        <v>5</v>
      </c>
      <c r="O173" s="869" t="s">
        <v>5902</v>
      </c>
      <c r="P173" s="882" t="s">
        <v>6222</v>
      </c>
      <c r="Q173" s="872">
        <f t="shared" si="6"/>
        <v>-3</v>
      </c>
      <c r="R173" s="928">
        <f t="shared" si="6"/>
        <v>-2.0200000000000005</v>
      </c>
      <c r="S173" s="872">
        <f t="shared" si="7"/>
        <v>-2</v>
      </c>
      <c r="T173" s="928">
        <f t="shared" si="8"/>
        <v>-1.3400000000000007</v>
      </c>
      <c r="U173" s="935">
        <v>30</v>
      </c>
      <c r="V173" s="883">
        <v>28.799999999999997</v>
      </c>
      <c r="W173" s="883">
        <v>-1.2000000000000028</v>
      </c>
      <c r="X173" s="933">
        <v>0.95999999999999985</v>
      </c>
      <c r="Y173" s="931">
        <v>6</v>
      </c>
    </row>
    <row r="174" spans="1:25" ht="14.4" customHeight="1" x14ac:dyDescent="0.3">
      <c r="A174" s="900" t="s">
        <v>6223</v>
      </c>
      <c r="B174" s="502"/>
      <c r="C174" s="887"/>
      <c r="D174" s="886"/>
      <c r="E174" s="888"/>
      <c r="F174" s="889"/>
      <c r="G174" s="877"/>
      <c r="H174" s="890">
        <v>1</v>
      </c>
      <c r="I174" s="891">
        <v>1.1499999999999999</v>
      </c>
      <c r="J174" s="878">
        <v>6</v>
      </c>
      <c r="K174" s="892">
        <v>1.1499999999999999</v>
      </c>
      <c r="L174" s="890">
        <v>3</v>
      </c>
      <c r="M174" s="890">
        <v>27</v>
      </c>
      <c r="N174" s="893">
        <v>9</v>
      </c>
      <c r="O174" s="890" t="s">
        <v>5902</v>
      </c>
      <c r="P174" s="894" t="s">
        <v>6224</v>
      </c>
      <c r="Q174" s="895">
        <f t="shared" si="6"/>
        <v>1</v>
      </c>
      <c r="R174" s="929">
        <f t="shared" si="6"/>
        <v>1.1499999999999999</v>
      </c>
      <c r="S174" s="895">
        <f t="shared" si="7"/>
        <v>1</v>
      </c>
      <c r="T174" s="929">
        <f t="shared" si="8"/>
        <v>1.1499999999999999</v>
      </c>
      <c r="U174" s="936">
        <v>9</v>
      </c>
      <c r="V174" s="502">
        <v>6</v>
      </c>
      <c r="W174" s="502">
        <v>-3</v>
      </c>
      <c r="X174" s="934">
        <v>0.66666666666666663</v>
      </c>
      <c r="Y174" s="932"/>
    </row>
    <row r="175" spans="1:25" ht="14.4" customHeight="1" thickBot="1" x14ac:dyDescent="0.35">
      <c r="A175" s="913" t="s">
        <v>6225</v>
      </c>
      <c r="B175" s="914"/>
      <c r="C175" s="915"/>
      <c r="D175" s="916"/>
      <c r="E175" s="917">
        <v>2</v>
      </c>
      <c r="F175" s="918">
        <v>4.88</v>
      </c>
      <c r="G175" s="919">
        <v>12</v>
      </c>
      <c r="H175" s="920">
        <v>1</v>
      </c>
      <c r="I175" s="921">
        <v>2.44</v>
      </c>
      <c r="J175" s="922">
        <v>6</v>
      </c>
      <c r="K175" s="923">
        <v>2.44</v>
      </c>
      <c r="L175" s="920">
        <v>5</v>
      </c>
      <c r="M175" s="920">
        <v>45</v>
      </c>
      <c r="N175" s="924">
        <v>15</v>
      </c>
      <c r="O175" s="920" t="s">
        <v>5902</v>
      </c>
      <c r="P175" s="925" t="s">
        <v>6224</v>
      </c>
      <c r="Q175" s="926">
        <f t="shared" si="6"/>
        <v>1</v>
      </c>
      <c r="R175" s="930">
        <f t="shared" si="6"/>
        <v>2.44</v>
      </c>
      <c r="S175" s="926">
        <f t="shared" si="7"/>
        <v>-1</v>
      </c>
      <c r="T175" s="930">
        <f t="shared" si="8"/>
        <v>-2.44</v>
      </c>
      <c r="U175" s="941">
        <v>15</v>
      </c>
      <c r="V175" s="914">
        <v>6</v>
      </c>
      <c r="W175" s="914">
        <v>-9</v>
      </c>
      <c r="X175" s="942">
        <v>0.4</v>
      </c>
      <c r="Y175" s="94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6:Q1048576">
    <cfRule type="cellIs" dxfId="13" priority="10" stopIfTrue="1" operator="lessThan">
      <formula>0</formula>
    </cfRule>
  </conditionalFormatting>
  <conditionalFormatting sqref="W176:W1048576">
    <cfRule type="cellIs" dxfId="12" priority="9" stopIfTrue="1" operator="greaterThan">
      <formula>0</formula>
    </cfRule>
  </conditionalFormatting>
  <conditionalFormatting sqref="X176:X1048576">
    <cfRule type="cellIs" dxfId="11" priority="8" stopIfTrue="1" operator="greaterThan">
      <formula>1</formula>
    </cfRule>
  </conditionalFormatting>
  <conditionalFormatting sqref="X176:X1048576">
    <cfRule type="cellIs" dxfId="10" priority="5" stopIfTrue="1" operator="greaterThan">
      <formula>1</formula>
    </cfRule>
  </conditionalFormatting>
  <conditionalFormatting sqref="W176:W1048576">
    <cfRule type="cellIs" dxfId="9" priority="6" stopIfTrue="1" operator="greaterThan">
      <formula>0</formula>
    </cfRule>
  </conditionalFormatting>
  <conditionalFormatting sqref="Q176:Q1048576">
    <cfRule type="cellIs" dxfId="8" priority="7" stopIfTrue="1" operator="lessThan">
      <formula>0</formula>
    </cfRule>
  </conditionalFormatting>
  <conditionalFormatting sqref="Q5:Q175">
    <cfRule type="cellIs" dxfId="7" priority="4" stopIfTrue="1" operator="lessThan">
      <formula>0</formula>
    </cfRule>
  </conditionalFormatting>
  <conditionalFormatting sqref="X5:X175">
    <cfRule type="cellIs" dxfId="6" priority="2" stopIfTrue="1" operator="greaterThan">
      <formula>1</formula>
    </cfRule>
  </conditionalFormatting>
  <conditionalFormatting sqref="W5:W175">
    <cfRule type="cellIs" dxfId="5" priority="3" stopIfTrue="1" operator="greaterThan">
      <formula>0</formula>
    </cfRule>
  </conditionalFormatting>
  <conditionalFormatting sqref="S5:S1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6" t="s">
        <v>158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4548351</v>
      </c>
      <c r="C3" s="344">
        <f t="shared" ref="C3:L3" si="0">SUBTOTAL(9,C6:C1048576)</f>
        <v>10.574502469559462</v>
      </c>
      <c r="D3" s="344">
        <f t="shared" si="0"/>
        <v>5629626</v>
      </c>
      <c r="E3" s="344">
        <f t="shared" si="0"/>
        <v>11</v>
      </c>
      <c r="F3" s="344">
        <f t="shared" si="0"/>
        <v>7135138</v>
      </c>
      <c r="G3" s="347">
        <f>IF(D3&lt;&gt;0,F3/D3,"")</f>
        <v>1.2674266461040218</v>
      </c>
      <c r="H3" s="343">
        <f t="shared" si="0"/>
        <v>961780.04000000074</v>
      </c>
      <c r="I3" s="344">
        <f t="shared" si="0"/>
        <v>2.3484264562402291</v>
      </c>
      <c r="J3" s="344">
        <f t="shared" si="0"/>
        <v>977851.91000000038</v>
      </c>
      <c r="K3" s="344">
        <f t="shared" si="0"/>
        <v>2</v>
      </c>
      <c r="L3" s="344">
        <f t="shared" si="0"/>
        <v>806754.10999999964</v>
      </c>
      <c r="M3" s="345">
        <f>IF(J3&lt;&gt;0,L3/J3,"")</f>
        <v>0.8250268795813871</v>
      </c>
    </row>
    <row r="4" spans="1:13" ht="14.4" customHeight="1" x14ac:dyDescent="0.3">
      <c r="A4" s="669" t="s">
        <v>118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</row>
    <row r="5" spans="1:13" s="330" customFormat="1" ht="14.4" customHeight="1" thickBot="1" x14ac:dyDescent="0.35">
      <c r="A5" s="944"/>
      <c r="B5" s="945">
        <v>2015</v>
      </c>
      <c r="C5" s="946"/>
      <c r="D5" s="946">
        <v>2016</v>
      </c>
      <c r="E5" s="946"/>
      <c r="F5" s="946">
        <v>2017</v>
      </c>
      <c r="G5" s="858" t="s">
        <v>2</v>
      </c>
      <c r="H5" s="945">
        <v>2015</v>
      </c>
      <c r="I5" s="946"/>
      <c r="J5" s="946">
        <v>2016</v>
      </c>
      <c r="K5" s="946"/>
      <c r="L5" s="946">
        <v>2017</v>
      </c>
      <c r="M5" s="858" t="s">
        <v>2</v>
      </c>
    </row>
    <row r="6" spans="1:13" ht="14.4" customHeight="1" x14ac:dyDescent="0.3">
      <c r="A6" s="813" t="s">
        <v>4995</v>
      </c>
      <c r="B6" s="840">
        <v>259</v>
      </c>
      <c r="C6" s="799">
        <v>0.97735849056603774</v>
      </c>
      <c r="D6" s="840">
        <v>265</v>
      </c>
      <c r="E6" s="799">
        <v>1</v>
      </c>
      <c r="F6" s="840"/>
      <c r="G6" s="804"/>
      <c r="H6" s="840"/>
      <c r="I6" s="799"/>
      <c r="J6" s="840"/>
      <c r="K6" s="799"/>
      <c r="L6" s="840"/>
      <c r="M6" s="231"/>
    </row>
    <row r="7" spans="1:13" ht="14.4" customHeight="1" x14ac:dyDescent="0.3">
      <c r="A7" s="750" t="s">
        <v>5005</v>
      </c>
      <c r="B7" s="842"/>
      <c r="C7" s="724"/>
      <c r="D7" s="842">
        <v>6733</v>
      </c>
      <c r="E7" s="724">
        <v>1</v>
      </c>
      <c r="F7" s="842"/>
      <c r="G7" s="740"/>
      <c r="H7" s="842"/>
      <c r="I7" s="724"/>
      <c r="J7" s="842"/>
      <c r="K7" s="724"/>
      <c r="L7" s="842"/>
      <c r="M7" s="763"/>
    </row>
    <row r="8" spans="1:13" ht="14.4" customHeight="1" x14ac:dyDescent="0.3">
      <c r="A8" s="750" t="s">
        <v>5007</v>
      </c>
      <c r="B8" s="842">
        <v>7430</v>
      </c>
      <c r="C8" s="724"/>
      <c r="D8" s="842"/>
      <c r="E8" s="724"/>
      <c r="F8" s="842"/>
      <c r="G8" s="740"/>
      <c r="H8" s="842"/>
      <c r="I8" s="724"/>
      <c r="J8" s="842"/>
      <c r="K8" s="724"/>
      <c r="L8" s="842"/>
      <c r="M8" s="763"/>
    </row>
    <row r="9" spans="1:13" ht="14.4" customHeight="1" x14ac:dyDescent="0.3">
      <c r="A9" s="750" t="s">
        <v>6227</v>
      </c>
      <c r="B9" s="842">
        <v>266182</v>
      </c>
      <c r="C9" s="724">
        <v>1.1066662231941662</v>
      </c>
      <c r="D9" s="842">
        <v>240526</v>
      </c>
      <c r="E9" s="724">
        <v>1</v>
      </c>
      <c r="F9" s="842">
        <v>157633</v>
      </c>
      <c r="G9" s="740">
        <v>0.65536781886365714</v>
      </c>
      <c r="H9" s="842">
        <v>236642.49</v>
      </c>
      <c r="I9" s="724">
        <v>1.4594593544476593</v>
      </c>
      <c r="J9" s="842">
        <v>162143.94</v>
      </c>
      <c r="K9" s="724">
        <v>1</v>
      </c>
      <c r="L9" s="842">
        <v>67575.22</v>
      </c>
      <c r="M9" s="763">
        <v>0.41676068806518457</v>
      </c>
    </row>
    <row r="10" spans="1:13" ht="14.4" customHeight="1" x14ac:dyDescent="0.3">
      <c r="A10" s="750" t="s">
        <v>5016</v>
      </c>
      <c r="B10" s="842">
        <v>101688</v>
      </c>
      <c r="C10" s="724">
        <v>2.3473684210526318</v>
      </c>
      <c r="D10" s="842">
        <v>43320</v>
      </c>
      <c r="E10" s="724">
        <v>1</v>
      </c>
      <c r="F10" s="842">
        <v>371813</v>
      </c>
      <c r="G10" s="740">
        <v>8.5829409048938139</v>
      </c>
      <c r="H10" s="842"/>
      <c r="I10" s="724"/>
      <c r="J10" s="842"/>
      <c r="K10" s="724"/>
      <c r="L10" s="842"/>
      <c r="M10" s="763"/>
    </row>
    <row r="11" spans="1:13" ht="14.4" customHeight="1" x14ac:dyDescent="0.3">
      <c r="A11" s="750" t="s">
        <v>6228</v>
      </c>
      <c r="B11" s="842">
        <v>454932</v>
      </c>
      <c r="C11" s="724">
        <v>0.96984503610281469</v>
      </c>
      <c r="D11" s="842">
        <v>469077</v>
      </c>
      <c r="E11" s="724">
        <v>1</v>
      </c>
      <c r="F11" s="842">
        <v>548084</v>
      </c>
      <c r="G11" s="740">
        <v>1.1684307693619598</v>
      </c>
      <c r="H11" s="842"/>
      <c r="I11" s="724"/>
      <c r="J11" s="842"/>
      <c r="K11" s="724"/>
      <c r="L11" s="842"/>
      <c r="M11" s="763"/>
    </row>
    <row r="12" spans="1:13" ht="14.4" customHeight="1" x14ac:dyDescent="0.3">
      <c r="A12" s="750" t="s">
        <v>6229</v>
      </c>
      <c r="B12" s="842">
        <v>643816</v>
      </c>
      <c r="C12" s="724">
        <v>0.84868745402727652</v>
      </c>
      <c r="D12" s="842">
        <v>758602</v>
      </c>
      <c r="E12" s="724">
        <v>1</v>
      </c>
      <c r="F12" s="842">
        <v>816467</v>
      </c>
      <c r="G12" s="740">
        <v>1.0762784701332186</v>
      </c>
      <c r="H12" s="842">
        <v>725137.55000000075</v>
      </c>
      <c r="I12" s="724">
        <v>0.88896710179256966</v>
      </c>
      <c r="J12" s="842">
        <v>815707.97000000044</v>
      </c>
      <c r="K12" s="724">
        <v>1</v>
      </c>
      <c r="L12" s="842">
        <v>739178.88999999966</v>
      </c>
      <c r="M12" s="763">
        <v>0.90618078673425151</v>
      </c>
    </row>
    <row r="13" spans="1:13" ht="14.4" customHeight="1" x14ac:dyDescent="0.3">
      <c r="A13" s="750" t="s">
        <v>6230</v>
      </c>
      <c r="B13" s="842">
        <v>237051</v>
      </c>
      <c r="C13" s="724">
        <v>0.85794477761571619</v>
      </c>
      <c r="D13" s="842">
        <v>276301</v>
      </c>
      <c r="E13" s="724">
        <v>1</v>
      </c>
      <c r="F13" s="842">
        <v>312232</v>
      </c>
      <c r="G13" s="740">
        <v>1.130042960394642</v>
      </c>
      <c r="H13" s="842"/>
      <c r="I13" s="724"/>
      <c r="J13" s="842"/>
      <c r="K13" s="724"/>
      <c r="L13" s="842"/>
      <c r="M13" s="763"/>
    </row>
    <row r="14" spans="1:13" ht="14.4" customHeight="1" x14ac:dyDescent="0.3">
      <c r="A14" s="750" t="s">
        <v>6231</v>
      </c>
      <c r="B14" s="842">
        <v>2232915</v>
      </c>
      <c r="C14" s="724">
        <v>0.7183271765450332</v>
      </c>
      <c r="D14" s="842">
        <v>3108493</v>
      </c>
      <c r="E14" s="724">
        <v>1</v>
      </c>
      <c r="F14" s="842">
        <v>3159348</v>
      </c>
      <c r="G14" s="740">
        <v>1.0163600175390455</v>
      </c>
      <c r="H14" s="842"/>
      <c r="I14" s="724"/>
      <c r="J14" s="842"/>
      <c r="K14" s="724"/>
      <c r="L14" s="842"/>
      <c r="M14" s="763"/>
    </row>
    <row r="15" spans="1:13" ht="14.4" customHeight="1" x14ac:dyDescent="0.3">
      <c r="A15" s="750" t="s">
        <v>6232</v>
      </c>
      <c r="B15" s="842">
        <v>201685</v>
      </c>
      <c r="C15" s="724">
        <v>0.76716064785582239</v>
      </c>
      <c r="D15" s="842">
        <v>262898</v>
      </c>
      <c r="E15" s="724">
        <v>1</v>
      </c>
      <c r="F15" s="842">
        <v>279682</v>
      </c>
      <c r="G15" s="740">
        <v>1.0638422506066991</v>
      </c>
      <c r="H15" s="842"/>
      <c r="I15" s="724"/>
      <c r="J15" s="842"/>
      <c r="K15" s="724"/>
      <c r="L15" s="842"/>
      <c r="M15" s="763"/>
    </row>
    <row r="16" spans="1:13" ht="14.4" customHeight="1" x14ac:dyDescent="0.3">
      <c r="A16" s="750" t="s">
        <v>6233</v>
      </c>
      <c r="B16" s="842">
        <v>4728</v>
      </c>
      <c r="C16" s="724">
        <v>1.1150943396226416</v>
      </c>
      <c r="D16" s="842">
        <v>4240</v>
      </c>
      <c r="E16" s="724">
        <v>1</v>
      </c>
      <c r="F16" s="842">
        <v>5463</v>
      </c>
      <c r="G16" s="740">
        <v>1.288443396226415</v>
      </c>
      <c r="H16" s="842"/>
      <c r="I16" s="724"/>
      <c r="J16" s="842"/>
      <c r="K16" s="724"/>
      <c r="L16" s="842"/>
      <c r="M16" s="763"/>
    </row>
    <row r="17" spans="1:13" ht="14.4" customHeight="1" thickBot="1" x14ac:dyDescent="0.35">
      <c r="A17" s="846" t="s">
        <v>6234</v>
      </c>
      <c r="B17" s="844">
        <v>397665</v>
      </c>
      <c r="C17" s="730">
        <v>0.86604990297732221</v>
      </c>
      <c r="D17" s="844">
        <v>459171</v>
      </c>
      <c r="E17" s="730">
        <v>1</v>
      </c>
      <c r="F17" s="844">
        <v>1484416</v>
      </c>
      <c r="G17" s="741">
        <v>3.2328174035381156</v>
      </c>
      <c r="H17" s="844"/>
      <c r="I17" s="730"/>
      <c r="J17" s="844"/>
      <c r="K17" s="730"/>
      <c r="L17" s="844"/>
      <c r="M17" s="7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6" t="s">
        <v>6960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32137.19</v>
      </c>
      <c r="G3" s="211">
        <f t="shared" si="0"/>
        <v>5510131.04</v>
      </c>
      <c r="H3" s="212"/>
      <c r="I3" s="212"/>
      <c r="J3" s="207">
        <f t="shared" si="0"/>
        <v>32500.22</v>
      </c>
      <c r="K3" s="211">
        <f t="shared" si="0"/>
        <v>6607477.9100000001</v>
      </c>
      <c r="L3" s="212"/>
      <c r="M3" s="212"/>
      <c r="N3" s="207">
        <f t="shared" si="0"/>
        <v>30855.260000000002</v>
      </c>
      <c r="O3" s="211">
        <f t="shared" si="0"/>
        <v>7941892.1099999994</v>
      </c>
      <c r="P3" s="177">
        <f>IF(K3=0,"",O3/K3)</f>
        <v>1.2019551511448032</v>
      </c>
      <c r="Q3" s="209">
        <f>IF(N3=0,"",O3/N3)</f>
        <v>257.3918388631306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90</v>
      </c>
      <c r="E4" s="610" t="s">
        <v>11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5019</v>
      </c>
      <c r="B6" s="799" t="s">
        <v>6235</v>
      </c>
      <c r="C6" s="799" t="s">
        <v>4886</v>
      </c>
      <c r="D6" s="799" t="s">
        <v>6236</v>
      </c>
      <c r="E6" s="799" t="s">
        <v>6237</v>
      </c>
      <c r="F6" s="225">
        <v>1</v>
      </c>
      <c r="G6" s="225">
        <v>259</v>
      </c>
      <c r="H6" s="225">
        <v>0.97735849056603774</v>
      </c>
      <c r="I6" s="225">
        <v>259</v>
      </c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04"/>
      <c r="Q6" s="812"/>
    </row>
    <row r="7" spans="1:17" ht="14.4" customHeight="1" x14ac:dyDescent="0.3">
      <c r="A7" s="723" t="s">
        <v>5886</v>
      </c>
      <c r="B7" s="724" t="s">
        <v>6238</v>
      </c>
      <c r="C7" s="724" t="s">
        <v>4886</v>
      </c>
      <c r="D7" s="724" t="s">
        <v>6239</v>
      </c>
      <c r="E7" s="724" t="s">
        <v>6240</v>
      </c>
      <c r="F7" s="727"/>
      <c r="G7" s="727"/>
      <c r="H7" s="727"/>
      <c r="I7" s="727"/>
      <c r="J7" s="727">
        <v>1</v>
      </c>
      <c r="K7" s="727">
        <v>1136</v>
      </c>
      <c r="L7" s="727">
        <v>1</v>
      </c>
      <c r="M7" s="727">
        <v>1136</v>
      </c>
      <c r="N7" s="727"/>
      <c r="O7" s="727"/>
      <c r="P7" s="740"/>
      <c r="Q7" s="728"/>
    </row>
    <row r="8" spans="1:17" ht="14.4" customHeight="1" x14ac:dyDescent="0.3">
      <c r="A8" s="723" t="s">
        <v>5886</v>
      </c>
      <c r="B8" s="724" t="s">
        <v>6238</v>
      </c>
      <c r="C8" s="724" t="s">
        <v>4886</v>
      </c>
      <c r="D8" s="724" t="s">
        <v>6241</v>
      </c>
      <c r="E8" s="724" t="s">
        <v>6242</v>
      </c>
      <c r="F8" s="727"/>
      <c r="G8" s="727"/>
      <c r="H8" s="727"/>
      <c r="I8" s="727"/>
      <c r="J8" s="727">
        <v>1</v>
      </c>
      <c r="K8" s="727">
        <v>5597</v>
      </c>
      <c r="L8" s="727">
        <v>1</v>
      </c>
      <c r="M8" s="727">
        <v>5597</v>
      </c>
      <c r="N8" s="727"/>
      <c r="O8" s="727"/>
      <c r="P8" s="740"/>
      <c r="Q8" s="728"/>
    </row>
    <row r="9" spans="1:17" ht="14.4" customHeight="1" x14ac:dyDescent="0.3">
      <c r="A9" s="723" t="s">
        <v>5888</v>
      </c>
      <c r="B9" s="724" t="s">
        <v>6243</v>
      </c>
      <c r="C9" s="724" t="s">
        <v>4886</v>
      </c>
      <c r="D9" s="724" t="s">
        <v>6244</v>
      </c>
      <c r="E9" s="724" t="s">
        <v>6245</v>
      </c>
      <c r="F9" s="727">
        <v>4</v>
      </c>
      <c r="G9" s="727">
        <v>520</v>
      </c>
      <c r="H9" s="727"/>
      <c r="I9" s="727">
        <v>130</v>
      </c>
      <c r="J9" s="727"/>
      <c r="K9" s="727"/>
      <c r="L9" s="727"/>
      <c r="M9" s="727"/>
      <c r="N9" s="727"/>
      <c r="O9" s="727"/>
      <c r="P9" s="740"/>
      <c r="Q9" s="728"/>
    </row>
    <row r="10" spans="1:17" ht="14.4" customHeight="1" x14ac:dyDescent="0.3">
      <c r="A10" s="723" t="s">
        <v>5888</v>
      </c>
      <c r="B10" s="724" t="s">
        <v>6243</v>
      </c>
      <c r="C10" s="724" t="s">
        <v>4886</v>
      </c>
      <c r="D10" s="724" t="s">
        <v>6246</v>
      </c>
      <c r="E10" s="724" t="s">
        <v>6247</v>
      </c>
      <c r="F10" s="727">
        <v>4</v>
      </c>
      <c r="G10" s="727">
        <v>2704</v>
      </c>
      <c r="H10" s="727"/>
      <c r="I10" s="727">
        <v>676</v>
      </c>
      <c r="J10" s="727"/>
      <c r="K10" s="727"/>
      <c r="L10" s="727"/>
      <c r="M10" s="727"/>
      <c r="N10" s="727"/>
      <c r="O10" s="727"/>
      <c r="P10" s="740"/>
      <c r="Q10" s="728"/>
    </row>
    <row r="11" spans="1:17" ht="14.4" customHeight="1" x14ac:dyDescent="0.3">
      <c r="A11" s="723" t="s">
        <v>5888</v>
      </c>
      <c r="B11" s="724" t="s">
        <v>6243</v>
      </c>
      <c r="C11" s="724" t="s">
        <v>4886</v>
      </c>
      <c r="D11" s="724" t="s">
        <v>6248</v>
      </c>
      <c r="E11" s="724" t="s">
        <v>6249</v>
      </c>
      <c r="F11" s="727">
        <v>8</v>
      </c>
      <c r="G11" s="727">
        <v>3704</v>
      </c>
      <c r="H11" s="727"/>
      <c r="I11" s="727">
        <v>463</v>
      </c>
      <c r="J11" s="727"/>
      <c r="K11" s="727"/>
      <c r="L11" s="727"/>
      <c r="M11" s="727"/>
      <c r="N11" s="727"/>
      <c r="O11" s="727"/>
      <c r="P11" s="740"/>
      <c r="Q11" s="728"/>
    </row>
    <row r="12" spans="1:17" ht="14.4" customHeight="1" x14ac:dyDescent="0.3">
      <c r="A12" s="723" t="s">
        <v>5888</v>
      </c>
      <c r="B12" s="724" t="s">
        <v>6243</v>
      </c>
      <c r="C12" s="724" t="s">
        <v>4886</v>
      </c>
      <c r="D12" s="724" t="s">
        <v>6250</v>
      </c>
      <c r="E12" s="724" t="s">
        <v>6251</v>
      </c>
      <c r="F12" s="727">
        <v>2</v>
      </c>
      <c r="G12" s="727">
        <v>332</v>
      </c>
      <c r="H12" s="727"/>
      <c r="I12" s="727">
        <v>166</v>
      </c>
      <c r="J12" s="727"/>
      <c r="K12" s="727"/>
      <c r="L12" s="727"/>
      <c r="M12" s="727"/>
      <c r="N12" s="727"/>
      <c r="O12" s="727"/>
      <c r="P12" s="740"/>
      <c r="Q12" s="728"/>
    </row>
    <row r="13" spans="1:17" ht="14.4" customHeight="1" x14ac:dyDescent="0.3">
      <c r="A13" s="723" t="s">
        <v>5888</v>
      </c>
      <c r="B13" s="724" t="s">
        <v>6243</v>
      </c>
      <c r="C13" s="724" t="s">
        <v>4886</v>
      </c>
      <c r="D13" s="724" t="s">
        <v>6252</v>
      </c>
      <c r="E13" s="724" t="s">
        <v>6253</v>
      </c>
      <c r="F13" s="727">
        <v>1</v>
      </c>
      <c r="G13" s="727">
        <v>170</v>
      </c>
      <c r="H13" s="727"/>
      <c r="I13" s="727">
        <v>170</v>
      </c>
      <c r="J13" s="727"/>
      <c r="K13" s="727"/>
      <c r="L13" s="727"/>
      <c r="M13" s="727"/>
      <c r="N13" s="727"/>
      <c r="O13" s="727"/>
      <c r="P13" s="740"/>
      <c r="Q13" s="728"/>
    </row>
    <row r="14" spans="1:17" ht="14.4" customHeight="1" x14ac:dyDescent="0.3">
      <c r="A14" s="723" t="s">
        <v>6254</v>
      </c>
      <c r="B14" s="724" t="s">
        <v>6255</v>
      </c>
      <c r="C14" s="724" t="s">
        <v>4871</v>
      </c>
      <c r="D14" s="724" t="s">
        <v>6256</v>
      </c>
      <c r="E14" s="724" t="s">
        <v>6257</v>
      </c>
      <c r="F14" s="727">
        <v>2.75</v>
      </c>
      <c r="G14" s="727">
        <v>4869.7</v>
      </c>
      <c r="H14" s="727">
        <v>2.0370370370370372</v>
      </c>
      <c r="I14" s="727">
        <v>1770.8</v>
      </c>
      <c r="J14" s="727">
        <v>1.35</v>
      </c>
      <c r="K14" s="727">
        <v>2390.58</v>
      </c>
      <c r="L14" s="727">
        <v>1</v>
      </c>
      <c r="M14" s="727">
        <v>1770.7999999999997</v>
      </c>
      <c r="N14" s="727">
        <v>0.85</v>
      </c>
      <c r="O14" s="727">
        <v>1546.1799999999998</v>
      </c>
      <c r="P14" s="740">
        <v>0.64678027926277304</v>
      </c>
      <c r="Q14" s="728">
        <v>1819.035294117647</v>
      </c>
    </row>
    <row r="15" spans="1:17" ht="14.4" customHeight="1" x14ac:dyDescent="0.3">
      <c r="A15" s="723" t="s">
        <v>6254</v>
      </c>
      <c r="B15" s="724" t="s">
        <v>6255</v>
      </c>
      <c r="C15" s="724" t="s">
        <v>4871</v>
      </c>
      <c r="D15" s="724" t="s">
        <v>6258</v>
      </c>
      <c r="E15" s="724" t="s">
        <v>6259</v>
      </c>
      <c r="F15" s="727">
        <v>0.05</v>
      </c>
      <c r="G15" s="727">
        <v>45.19</v>
      </c>
      <c r="H15" s="727"/>
      <c r="I15" s="727">
        <v>903.8</v>
      </c>
      <c r="J15" s="727"/>
      <c r="K15" s="727"/>
      <c r="L15" s="727"/>
      <c r="M15" s="727"/>
      <c r="N15" s="727"/>
      <c r="O15" s="727"/>
      <c r="P15" s="740"/>
      <c r="Q15" s="728"/>
    </row>
    <row r="16" spans="1:17" ht="14.4" customHeight="1" x14ac:dyDescent="0.3">
      <c r="A16" s="723" t="s">
        <v>6254</v>
      </c>
      <c r="B16" s="724" t="s">
        <v>6255</v>
      </c>
      <c r="C16" s="724" t="s">
        <v>5116</v>
      </c>
      <c r="D16" s="724" t="s">
        <v>6260</v>
      </c>
      <c r="E16" s="724" t="s">
        <v>6261</v>
      </c>
      <c r="F16" s="727">
        <v>1462</v>
      </c>
      <c r="G16" s="727">
        <v>8538.08</v>
      </c>
      <c r="H16" s="727"/>
      <c r="I16" s="727">
        <v>5.84</v>
      </c>
      <c r="J16" s="727"/>
      <c r="K16" s="727"/>
      <c r="L16" s="727"/>
      <c r="M16" s="727"/>
      <c r="N16" s="727"/>
      <c r="O16" s="727"/>
      <c r="P16" s="740"/>
      <c r="Q16" s="728"/>
    </row>
    <row r="17" spans="1:17" ht="14.4" customHeight="1" x14ac:dyDescent="0.3">
      <c r="A17" s="723" t="s">
        <v>6254</v>
      </c>
      <c r="B17" s="724" t="s">
        <v>6255</v>
      </c>
      <c r="C17" s="724" t="s">
        <v>5116</v>
      </c>
      <c r="D17" s="724" t="s">
        <v>6262</v>
      </c>
      <c r="E17" s="724" t="s">
        <v>6263</v>
      </c>
      <c r="F17" s="727"/>
      <c r="G17" s="727"/>
      <c r="H17" s="727"/>
      <c r="I17" s="727"/>
      <c r="J17" s="727"/>
      <c r="K17" s="727"/>
      <c r="L17" s="727"/>
      <c r="M17" s="727"/>
      <c r="N17" s="727">
        <v>641</v>
      </c>
      <c r="O17" s="727">
        <v>2416.5700000000002</v>
      </c>
      <c r="P17" s="740"/>
      <c r="Q17" s="728">
        <v>3.7700000000000005</v>
      </c>
    </row>
    <row r="18" spans="1:17" ht="14.4" customHeight="1" x14ac:dyDescent="0.3">
      <c r="A18" s="723" t="s">
        <v>6254</v>
      </c>
      <c r="B18" s="724" t="s">
        <v>6255</v>
      </c>
      <c r="C18" s="724" t="s">
        <v>5116</v>
      </c>
      <c r="D18" s="724" t="s">
        <v>6264</v>
      </c>
      <c r="E18" s="724" t="s">
        <v>6265</v>
      </c>
      <c r="F18" s="727">
        <v>2392</v>
      </c>
      <c r="G18" s="727">
        <v>80251.600000000006</v>
      </c>
      <c r="H18" s="727">
        <v>3.8225313846194884</v>
      </c>
      <c r="I18" s="727">
        <v>33.550000000000004</v>
      </c>
      <c r="J18" s="727">
        <v>636</v>
      </c>
      <c r="K18" s="727">
        <v>20994.36</v>
      </c>
      <c r="L18" s="727">
        <v>1</v>
      </c>
      <c r="M18" s="727">
        <v>33.01</v>
      </c>
      <c r="N18" s="727">
        <v>657</v>
      </c>
      <c r="O18" s="727">
        <v>21794.57</v>
      </c>
      <c r="P18" s="740">
        <v>1.0381154748227619</v>
      </c>
      <c r="Q18" s="728">
        <v>33.172861491628616</v>
      </c>
    </row>
    <row r="19" spans="1:17" ht="14.4" customHeight="1" x14ac:dyDescent="0.3">
      <c r="A19" s="723" t="s">
        <v>6254</v>
      </c>
      <c r="B19" s="724" t="s">
        <v>6255</v>
      </c>
      <c r="C19" s="724" t="s">
        <v>5116</v>
      </c>
      <c r="D19" s="724" t="s">
        <v>6266</v>
      </c>
      <c r="E19" s="724" t="s">
        <v>6267</v>
      </c>
      <c r="F19" s="727">
        <v>6800</v>
      </c>
      <c r="G19" s="727">
        <v>137632</v>
      </c>
      <c r="H19" s="727">
        <v>0.99187800430963036</v>
      </c>
      <c r="I19" s="727">
        <v>20.239999999999998</v>
      </c>
      <c r="J19" s="727">
        <v>6900</v>
      </c>
      <c r="K19" s="727">
        <v>138759</v>
      </c>
      <c r="L19" s="727">
        <v>1</v>
      </c>
      <c r="M19" s="727">
        <v>20.11</v>
      </c>
      <c r="N19" s="727">
        <v>2070</v>
      </c>
      <c r="O19" s="727">
        <v>41817.9</v>
      </c>
      <c r="P19" s="740">
        <v>0.30137072189912006</v>
      </c>
      <c r="Q19" s="728">
        <v>20.201884057971014</v>
      </c>
    </row>
    <row r="20" spans="1:17" ht="14.4" customHeight="1" x14ac:dyDescent="0.3">
      <c r="A20" s="723" t="s">
        <v>6254</v>
      </c>
      <c r="B20" s="724" t="s">
        <v>6255</v>
      </c>
      <c r="C20" s="724" t="s">
        <v>4883</v>
      </c>
      <c r="D20" s="724" t="s">
        <v>6268</v>
      </c>
      <c r="E20" s="724" t="s">
        <v>6269</v>
      </c>
      <c r="F20" s="727">
        <v>6</v>
      </c>
      <c r="G20" s="727">
        <v>5305.92</v>
      </c>
      <c r="H20" s="727"/>
      <c r="I20" s="727">
        <v>884.32</v>
      </c>
      <c r="J20" s="727"/>
      <c r="K20" s="727"/>
      <c r="L20" s="727"/>
      <c r="M20" s="727"/>
      <c r="N20" s="727"/>
      <c r="O20" s="727"/>
      <c r="P20" s="740"/>
      <c r="Q20" s="728"/>
    </row>
    <row r="21" spans="1:17" ht="14.4" customHeight="1" x14ac:dyDescent="0.3">
      <c r="A21" s="723" t="s">
        <v>6254</v>
      </c>
      <c r="B21" s="724" t="s">
        <v>6255</v>
      </c>
      <c r="C21" s="724" t="s">
        <v>4886</v>
      </c>
      <c r="D21" s="724" t="s">
        <v>6270</v>
      </c>
      <c r="E21" s="724" t="s">
        <v>6271</v>
      </c>
      <c r="F21" s="727">
        <v>2</v>
      </c>
      <c r="G21" s="727">
        <v>3524</v>
      </c>
      <c r="H21" s="727"/>
      <c r="I21" s="727">
        <v>1762</v>
      </c>
      <c r="J21" s="727"/>
      <c r="K21" s="727"/>
      <c r="L21" s="727"/>
      <c r="M21" s="727"/>
      <c r="N21" s="727">
        <v>2</v>
      </c>
      <c r="O21" s="727">
        <v>3650</v>
      </c>
      <c r="P21" s="740"/>
      <c r="Q21" s="728">
        <v>1825</v>
      </c>
    </row>
    <row r="22" spans="1:17" ht="14.4" customHeight="1" x14ac:dyDescent="0.3">
      <c r="A22" s="723" t="s">
        <v>6254</v>
      </c>
      <c r="B22" s="724" t="s">
        <v>6255</v>
      </c>
      <c r="C22" s="724" t="s">
        <v>4886</v>
      </c>
      <c r="D22" s="724" t="s">
        <v>6272</v>
      </c>
      <c r="E22" s="724" t="s">
        <v>6273</v>
      </c>
      <c r="F22" s="727">
        <v>1</v>
      </c>
      <c r="G22" s="727">
        <v>413</v>
      </c>
      <c r="H22" s="727"/>
      <c r="I22" s="727">
        <v>413</v>
      </c>
      <c r="J22" s="727"/>
      <c r="K22" s="727"/>
      <c r="L22" s="727"/>
      <c r="M22" s="727"/>
      <c r="N22" s="727"/>
      <c r="O22" s="727"/>
      <c r="P22" s="740"/>
      <c r="Q22" s="728"/>
    </row>
    <row r="23" spans="1:17" ht="14.4" customHeight="1" x14ac:dyDescent="0.3">
      <c r="A23" s="723" t="s">
        <v>6254</v>
      </c>
      <c r="B23" s="724" t="s">
        <v>6255</v>
      </c>
      <c r="C23" s="724" t="s">
        <v>4886</v>
      </c>
      <c r="D23" s="724" t="s">
        <v>6274</v>
      </c>
      <c r="E23" s="724" t="s">
        <v>6275</v>
      </c>
      <c r="F23" s="727">
        <v>51</v>
      </c>
      <c r="G23" s="727">
        <v>176205</v>
      </c>
      <c r="H23" s="727">
        <v>0.89440530333793555</v>
      </c>
      <c r="I23" s="727">
        <v>3455</v>
      </c>
      <c r="J23" s="727">
        <v>56</v>
      </c>
      <c r="K23" s="727">
        <v>197008</v>
      </c>
      <c r="L23" s="727">
        <v>1</v>
      </c>
      <c r="M23" s="727">
        <v>3518</v>
      </c>
      <c r="N23" s="727">
        <v>31</v>
      </c>
      <c r="O23" s="727">
        <v>109120</v>
      </c>
      <c r="P23" s="740">
        <v>0.55388613660358965</v>
      </c>
      <c r="Q23" s="728">
        <v>3520</v>
      </c>
    </row>
    <row r="24" spans="1:17" ht="14.4" customHeight="1" x14ac:dyDescent="0.3">
      <c r="A24" s="723" t="s">
        <v>6254</v>
      </c>
      <c r="B24" s="724" t="s">
        <v>6255</v>
      </c>
      <c r="C24" s="724" t="s">
        <v>4886</v>
      </c>
      <c r="D24" s="724" t="s">
        <v>6276</v>
      </c>
      <c r="E24" s="724" t="s">
        <v>6277</v>
      </c>
      <c r="F24" s="727">
        <v>6</v>
      </c>
      <c r="G24" s="727">
        <v>86040</v>
      </c>
      <c r="H24" s="727">
        <v>1.9771129187922238</v>
      </c>
      <c r="I24" s="727">
        <v>14340</v>
      </c>
      <c r="J24" s="727">
        <v>3</v>
      </c>
      <c r="K24" s="727">
        <v>43518</v>
      </c>
      <c r="L24" s="727">
        <v>1</v>
      </c>
      <c r="M24" s="727">
        <v>14506</v>
      </c>
      <c r="N24" s="727">
        <v>3</v>
      </c>
      <c r="O24" s="727">
        <v>43521</v>
      </c>
      <c r="P24" s="740">
        <v>1.0000689369915896</v>
      </c>
      <c r="Q24" s="728">
        <v>14507</v>
      </c>
    </row>
    <row r="25" spans="1:17" ht="14.4" customHeight="1" x14ac:dyDescent="0.3">
      <c r="A25" s="723" t="s">
        <v>6254</v>
      </c>
      <c r="B25" s="724" t="s">
        <v>6255</v>
      </c>
      <c r="C25" s="724" t="s">
        <v>4886</v>
      </c>
      <c r="D25" s="724" t="s">
        <v>6278</v>
      </c>
      <c r="E25" s="724" t="s">
        <v>6279</v>
      </c>
      <c r="F25" s="727"/>
      <c r="G25" s="727"/>
      <c r="H25" s="727"/>
      <c r="I25" s="727"/>
      <c r="J25" s="727"/>
      <c r="K25" s="727"/>
      <c r="L25" s="727"/>
      <c r="M25" s="727"/>
      <c r="N25" s="727">
        <v>1</v>
      </c>
      <c r="O25" s="727">
        <v>1342</v>
      </c>
      <c r="P25" s="740"/>
      <c r="Q25" s="728">
        <v>1342</v>
      </c>
    </row>
    <row r="26" spans="1:17" ht="14.4" customHeight="1" x14ac:dyDescent="0.3">
      <c r="A26" s="723" t="s">
        <v>5897</v>
      </c>
      <c r="B26" s="724" t="s">
        <v>6280</v>
      </c>
      <c r="C26" s="724" t="s">
        <v>4886</v>
      </c>
      <c r="D26" s="724" t="s">
        <v>6281</v>
      </c>
      <c r="E26" s="724" t="s">
        <v>6282</v>
      </c>
      <c r="F26" s="727"/>
      <c r="G26" s="727"/>
      <c r="H26" s="727"/>
      <c r="I26" s="727"/>
      <c r="J26" s="727"/>
      <c r="K26" s="727"/>
      <c r="L26" s="727"/>
      <c r="M26" s="727"/>
      <c r="N26" s="727">
        <v>1</v>
      </c>
      <c r="O26" s="727">
        <v>49</v>
      </c>
      <c r="P26" s="740"/>
      <c r="Q26" s="728">
        <v>49</v>
      </c>
    </row>
    <row r="27" spans="1:17" ht="14.4" customHeight="1" x14ac:dyDescent="0.3">
      <c r="A27" s="723" t="s">
        <v>5897</v>
      </c>
      <c r="B27" s="724" t="s">
        <v>6283</v>
      </c>
      <c r="C27" s="724" t="s">
        <v>4886</v>
      </c>
      <c r="D27" s="724" t="s">
        <v>6284</v>
      </c>
      <c r="E27" s="724" t="s">
        <v>6285</v>
      </c>
      <c r="F27" s="727"/>
      <c r="G27" s="727"/>
      <c r="H27" s="727"/>
      <c r="I27" s="727"/>
      <c r="J27" s="727"/>
      <c r="K27" s="727"/>
      <c r="L27" s="727"/>
      <c r="M27" s="727"/>
      <c r="N27" s="727">
        <v>2</v>
      </c>
      <c r="O27" s="727">
        <v>630</v>
      </c>
      <c r="P27" s="740"/>
      <c r="Q27" s="728">
        <v>315</v>
      </c>
    </row>
    <row r="28" spans="1:17" ht="14.4" customHeight="1" x14ac:dyDescent="0.3">
      <c r="A28" s="723" t="s">
        <v>5897</v>
      </c>
      <c r="B28" s="724" t="s">
        <v>6283</v>
      </c>
      <c r="C28" s="724" t="s">
        <v>4886</v>
      </c>
      <c r="D28" s="724" t="s">
        <v>6286</v>
      </c>
      <c r="E28" s="724" t="s">
        <v>6287</v>
      </c>
      <c r="F28" s="727">
        <v>2</v>
      </c>
      <c r="G28" s="727">
        <v>2536</v>
      </c>
      <c r="H28" s="727"/>
      <c r="I28" s="727">
        <v>1268</v>
      </c>
      <c r="J28" s="727"/>
      <c r="K28" s="727"/>
      <c r="L28" s="727"/>
      <c r="M28" s="727"/>
      <c r="N28" s="727">
        <v>10</v>
      </c>
      <c r="O28" s="727">
        <v>12850</v>
      </c>
      <c r="P28" s="740"/>
      <c r="Q28" s="728">
        <v>1285</v>
      </c>
    </row>
    <row r="29" spans="1:17" ht="14.4" customHeight="1" x14ac:dyDescent="0.3">
      <c r="A29" s="723" t="s">
        <v>5897</v>
      </c>
      <c r="B29" s="724" t="s">
        <v>6283</v>
      </c>
      <c r="C29" s="724" t="s">
        <v>4886</v>
      </c>
      <c r="D29" s="724" t="s">
        <v>6288</v>
      </c>
      <c r="E29" s="724" t="s">
        <v>6289</v>
      </c>
      <c r="F29" s="727"/>
      <c r="G29" s="727"/>
      <c r="H29" s="727"/>
      <c r="I29" s="727"/>
      <c r="J29" s="727"/>
      <c r="K29" s="727"/>
      <c r="L29" s="727"/>
      <c r="M29" s="727"/>
      <c r="N29" s="727">
        <v>17</v>
      </c>
      <c r="O29" s="727">
        <v>165954</v>
      </c>
      <c r="P29" s="740"/>
      <c r="Q29" s="728">
        <v>9762</v>
      </c>
    </row>
    <row r="30" spans="1:17" ht="14.4" customHeight="1" x14ac:dyDescent="0.3">
      <c r="A30" s="723" t="s">
        <v>5897</v>
      </c>
      <c r="B30" s="724" t="s">
        <v>6283</v>
      </c>
      <c r="C30" s="724" t="s">
        <v>4886</v>
      </c>
      <c r="D30" s="724" t="s">
        <v>6290</v>
      </c>
      <c r="E30" s="724" t="s">
        <v>6291</v>
      </c>
      <c r="F30" s="727"/>
      <c r="G30" s="727"/>
      <c r="H30" s="727"/>
      <c r="I30" s="727"/>
      <c r="J30" s="727"/>
      <c r="K30" s="727"/>
      <c r="L30" s="727"/>
      <c r="M30" s="727"/>
      <c r="N30" s="727">
        <v>3</v>
      </c>
      <c r="O30" s="727">
        <v>31143</v>
      </c>
      <c r="P30" s="740"/>
      <c r="Q30" s="728">
        <v>10381</v>
      </c>
    </row>
    <row r="31" spans="1:17" ht="14.4" customHeight="1" x14ac:dyDescent="0.3">
      <c r="A31" s="723" t="s">
        <v>5897</v>
      </c>
      <c r="B31" s="724" t="s">
        <v>6283</v>
      </c>
      <c r="C31" s="724" t="s">
        <v>4886</v>
      </c>
      <c r="D31" s="724" t="s">
        <v>6292</v>
      </c>
      <c r="E31" s="724" t="s">
        <v>6293</v>
      </c>
      <c r="F31" s="727">
        <v>11</v>
      </c>
      <c r="G31" s="727">
        <v>11088</v>
      </c>
      <c r="H31" s="727"/>
      <c r="I31" s="727">
        <v>1008</v>
      </c>
      <c r="J31" s="727"/>
      <c r="K31" s="727"/>
      <c r="L31" s="727"/>
      <c r="M31" s="727"/>
      <c r="N31" s="727">
        <v>4</v>
      </c>
      <c r="O31" s="727">
        <v>4048</v>
      </c>
      <c r="P31" s="740"/>
      <c r="Q31" s="728">
        <v>1012</v>
      </c>
    </row>
    <row r="32" spans="1:17" ht="14.4" customHeight="1" x14ac:dyDescent="0.3">
      <c r="A32" s="723" t="s">
        <v>5897</v>
      </c>
      <c r="B32" s="724" t="s">
        <v>6283</v>
      </c>
      <c r="C32" s="724" t="s">
        <v>4886</v>
      </c>
      <c r="D32" s="724" t="s">
        <v>6294</v>
      </c>
      <c r="E32" s="724" t="s">
        <v>6295</v>
      </c>
      <c r="F32" s="727">
        <v>8</v>
      </c>
      <c r="G32" s="727">
        <v>18112</v>
      </c>
      <c r="H32" s="727"/>
      <c r="I32" s="727">
        <v>2264</v>
      </c>
      <c r="J32" s="727"/>
      <c r="K32" s="727"/>
      <c r="L32" s="727"/>
      <c r="M32" s="727"/>
      <c r="N32" s="727">
        <v>17</v>
      </c>
      <c r="O32" s="727">
        <v>39049</v>
      </c>
      <c r="P32" s="740"/>
      <c r="Q32" s="728">
        <v>2297</v>
      </c>
    </row>
    <row r="33" spans="1:17" ht="14.4" customHeight="1" x14ac:dyDescent="0.3">
      <c r="A33" s="723" t="s">
        <v>5897</v>
      </c>
      <c r="B33" s="724" t="s">
        <v>6283</v>
      </c>
      <c r="C33" s="724" t="s">
        <v>4886</v>
      </c>
      <c r="D33" s="724" t="s">
        <v>6296</v>
      </c>
      <c r="E33" s="724" t="s">
        <v>6297</v>
      </c>
      <c r="F33" s="727"/>
      <c r="G33" s="727"/>
      <c r="H33" s="727"/>
      <c r="I33" s="727"/>
      <c r="J33" s="727"/>
      <c r="K33" s="727"/>
      <c r="L33" s="727"/>
      <c r="M33" s="727"/>
      <c r="N33" s="727">
        <v>2</v>
      </c>
      <c r="O33" s="727">
        <v>748</v>
      </c>
      <c r="P33" s="740"/>
      <c r="Q33" s="728">
        <v>374</v>
      </c>
    </row>
    <row r="34" spans="1:17" ht="14.4" customHeight="1" x14ac:dyDescent="0.3">
      <c r="A34" s="723" t="s">
        <v>5897</v>
      </c>
      <c r="B34" s="724" t="s">
        <v>6298</v>
      </c>
      <c r="C34" s="724" t="s">
        <v>4886</v>
      </c>
      <c r="D34" s="724" t="s">
        <v>6299</v>
      </c>
      <c r="E34" s="724" t="s">
        <v>6300</v>
      </c>
      <c r="F34" s="727">
        <v>1</v>
      </c>
      <c r="G34" s="727">
        <v>219</v>
      </c>
      <c r="H34" s="727"/>
      <c r="I34" s="727">
        <v>219</v>
      </c>
      <c r="J34" s="727"/>
      <c r="K34" s="727"/>
      <c r="L34" s="727"/>
      <c r="M34" s="727"/>
      <c r="N34" s="727"/>
      <c r="O34" s="727"/>
      <c r="P34" s="740"/>
      <c r="Q34" s="728"/>
    </row>
    <row r="35" spans="1:17" ht="14.4" customHeight="1" x14ac:dyDescent="0.3">
      <c r="A35" s="723" t="s">
        <v>5897</v>
      </c>
      <c r="B35" s="724" t="s">
        <v>6298</v>
      </c>
      <c r="C35" s="724" t="s">
        <v>4886</v>
      </c>
      <c r="D35" s="724" t="s">
        <v>6301</v>
      </c>
      <c r="E35" s="724" t="s">
        <v>6302</v>
      </c>
      <c r="F35" s="727">
        <v>1</v>
      </c>
      <c r="G35" s="727">
        <v>503</v>
      </c>
      <c r="H35" s="727"/>
      <c r="I35" s="727">
        <v>503</v>
      </c>
      <c r="J35" s="727"/>
      <c r="K35" s="727"/>
      <c r="L35" s="727"/>
      <c r="M35" s="727"/>
      <c r="N35" s="727">
        <v>1</v>
      </c>
      <c r="O35" s="727">
        <v>508</v>
      </c>
      <c r="P35" s="740"/>
      <c r="Q35" s="728">
        <v>508</v>
      </c>
    </row>
    <row r="36" spans="1:17" ht="14.4" customHeight="1" x14ac:dyDescent="0.3">
      <c r="A36" s="723" t="s">
        <v>5897</v>
      </c>
      <c r="B36" s="724" t="s">
        <v>6298</v>
      </c>
      <c r="C36" s="724" t="s">
        <v>4886</v>
      </c>
      <c r="D36" s="724" t="s">
        <v>6303</v>
      </c>
      <c r="E36" s="724" t="s">
        <v>6304</v>
      </c>
      <c r="F36" s="727">
        <v>5</v>
      </c>
      <c r="G36" s="727">
        <v>1755</v>
      </c>
      <c r="H36" s="727">
        <v>0.45069337442218799</v>
      </c>
      <c r="I36" s="727">
        <v>351</v>
      </c>
      <c r="J36" s="727">
        <v>11</v>
      </c>
      <c r="K36" s="727">
        <v>3894</v>
      </c>
      <c r="L36" s="727">
        <v>1</v>
      </c>
      <c r="M36" s="727">
        <v>354</v>
      </c>
      <c r="N36" s="727">
        <v>13</v>
      </c>
      <c r="O36" s="727">
        <v>4602</v>
      </c>
      <c r="P36" s="740">
        <v>1.1818181818181819</v>
      </c>
      <c r="Q36" s="728">
        <v>354</v>
      </c>
    </row>
    <row r="37" spans="1:17" ht="14.4" customHeight="1" x14ac:dyDescent="0.3">
      <c r="A37" s="723" t="s">
        <v>5897</v>
      </c>
      <c r="B37" s="724" t="s">
        <v>6298</v>
      </c>
      <c r="C37" s="724" t="s">
        <v>4886</v>
      </c>
      <c r="D37" s="724" t="s">
        <v>6305</v>
      </c>
      <c r="E37" s="724" t="s">
        <v>6306</v>
      </c>
      <c r="F37" s="727">
        <v>139</v>
      </c>
      <c r="G37" s="727">
        <v>9035</v>
      </c>
      <c r="H37" s="727">
        <v>1.8289473684210527</v>
      </c>
      <c r="I37" s="727">
        <v>65</v>
      </c>
      <c r="J37" s="727">
        <v>76</v>
      </c>
      <c r="K37" s="727">
        <v>4940</v>
      </c>
      <c r="L37" s="727">
        <v>1</v>
      </c>
      <c r="M37" s="727">
        <v>65</v>
      </c>
      <c r="N37" s="727">
        <v>209</v>
      </c>
      <c r="O37" s="727">
        <v>13585</v>
      </c>
      <c r="P37" s="740">
        <v>2.75</v>
      </c>
      <c r="Q37" s="728">
        <v>65</v>
      </c>
    </row>
    <row r="38" spans="1:17" ht="14.4" customHeight="1" x14ac:dyDescent="0.3">
      <c r="A38" s="723" t="s">
        <v>5897</v>
      </c>
      <c r="B38" s="724" t="s">
        <v>6298</v>
      </c>
      <c r="C38" s="724" t="s">
        <v>4886</v>
      </c>
      <c r="D38" s="724" t="s">
        <v>6307</v>
      </c>
      <c r="E38" s="724" t="s">
        <v>6308</v>
      </c>
      <c r="F38" s="727">
        <v>8</v>
      </c>
      <c r="G38" s="727">
        <v>4728</v>
      </c>
      <c r="H38" s="727"/>
      <c r="I38" s="727">
        <v>591</v>
      </c>
      <c r="J38" s="727"/>
      <c r="K38" s="727"/>
      <c r="L38" s="727"/>
      <c r="M38" s="727"/>
      <c r="N38" s="727">
        <v>21</v>
      </c>
      <c r="O38" s="727">
        <v>12432</v>
      </c>
      <c r="P38" s="740"/>
      <c r="Q38" s="728">
        <v>592</v>
      </c>
    </row>
    <row r="39" spans="1:17" ht="14.4" customHeight="1" x14ac:dyDescent="0.3">
      <c r="A39" s="723" t="s">
        <v>5897</v>
      </c>
      <c r="B39" s="724" t="s">
        <v>6298</v>
      </c>
      <c r="C39" s="724" t="s">
        <v>4886</v>
      </c>
      <c r="D39" s="724" t="s">
        <v>6309</v>
      </c>
      <c r="E39" s="724" t="s">
        <v>6310</v>
      </c>
      <c r="F39" s="727"/>
      <c r="G39" s="727"/>
      <c r="H39" s="727"/>
      <c r="I39" s="727"/>
      <c r="J39" s="727"/>
      <c r="K39" s="727"/>
      <c r="L39" s="727"/>
      <c r="M39" s="727"/>
      <c r="N39" s="727">
        <v>1</v>
      </c>
      <c r="O39" s="727">
        <v>617</v>
      </c>
      <c r="P39" s="740"/>
      <c r="Q39" s="728">
        <v>617</v>
      </c>
    </row>
    <row r="40" spans="1:17" ht="14.4" customHeight="1" x14ac:dyDescent="0.3">
      <c r="A40" s="723" t="s">
        <v>5897</v>
      </c>
      <c r="B40" s="724" t="s">
        <v>6298</v>
      </c>
      <c r="C40" s="724" t="s">
        <v>4886</v>
      </c>
      <c r="D40" s="724" t="s">
        <v>6311</v>
      </c>
      <c r="E40" s="724" t="s">
        <v>6312</v>
      </c>
      <c r="F40" s="727">
        <v>8</v>
      </c>
      <c r="G40" s="727">
        <v>192</v>
      </c>
      <c r="H40" s="727">
        <v>2</v>
      </c>
      <c r="I40" s="727">
        <v>24</v>
      </c>
      <c r="J40" s="727">
        <v>4</v>
      </c>
      <c r="K40" s="727">
        <v>96</v>
      </c>
      <c r="L40" s="727">
        <v>1</v>
      </c>
      <c r="M40" s="727">
        <v>24</v>
      </c>
      <c r="N40" s="727">
        <v>11</v>
      </c>
      <c r="O40" s="727">
        <v>264</v>
      </c>
      <c r="P40" s="740">
        <v>2.75</v>
      </c>
      <c r="Q40" s="728">
        <v>24</v>
      </c>
    </row>
    <row r="41" spans="1:17" ht="14.4" customHeight="1" x14ac:dyDescent="0.3">
      <c r="A41" s="723" t="s">
        <v>5897</v>
      </c>
      <c r="B41" s="724" t="s">
        <v>6298</v>
      </c>
      <c r="C41" s="724" t="s">
        <v>4886</v>
      </c>
      <c r="D41" s="724" t="s">
        <v>6313</v>
      </c>
      <c r="E41" s="724" t="s">
        <v>6314</v>
      </c>
      <c r="F41" s="727">
        <v>14</v>
      </c>
      <c r="G41" s="727">
        <v>756</v>
      </c>
      <c r="H41" s="727">
        <v>13.745454545454546</v>
      </c>
      <c r="I41" s="727">
        <v>54</v>
      </c>
      <c r="J41" s="727">
        <v>1</v>
      </c>
      <c r="K41" s="727">
        <v>55</v>
      </c>
      <c r="L41" s="727">
        <v>1</v>
      </c>
      <c r="M41" s="727">
        <v>55</v>
      </c>
      <c r="N41" s="727">
        <v>11</v>
      </c>
      <c r="O41" s="727">
        <v>605</v>
      </c>
      <c r="P41" s="740">
        <v>11</v>
      </c>
      <c r="Q41" s="728">
        <v>55</v>
      </c>
    </row>
    <row r="42" spans="1:17" ht="14.4" customHeight="1" x14ac:dyDescent="0.3">
      <c r="A42" s="723" t="s">
        <v>5897</v>
      </c>
      <c r="B42" s="724" t="s">
        <v>6298</v>
      </c>
      <c r="C42" s="724" t="s">
        <v>4886</v>
      </c>
      <c r="D42" s="724" t="s">
        <v>6315</v>
      </c>
      <c r="E42" s="724" t="s">
        <v>6316</v>
      </c>
      <c r="F42" s="727">
        <v>365</v>
      </c>
      <c r="G42" s="727">
        <v>28105</v>
      </c>
      <c r="H42" s="727">
        <v>1.0027472527472527</v>
      </c>
      <c r="I42" s="727">
        <v>77</v>
      </c>
      <c r="J42" s="727">
        <v>364</v>
      </c>
      <c r="K42" s="727">
        <v>28028</v>
      </c>
      <c r="L42" s="727">
        <v>1</v>
      </c>
      <c r="M42" s="727">
        <v>77</v>
      </c>
      <c r="N42" s="727">
        <v>519</v>
      </c>
      <c r="O42" s="727">
        <v>39963</v>
      </c>
      <c r="P42" s="740">
        <v>1.4258241758241759</v>
      </c>
      <c r="Q42" s="728">
        <v>77</v>
      </c>
    </row>
    <row r="43" spans="1:17" ht="14.4" customHeight="1" x14ac:dyDescent="0.3">
      <c r="A43" s="723" t="s">
        <v>5897</v>
      </c>
      <c r="B43" s="724" t="s">
        <v>6298</v>
      </c>
      <c r="C43" s="724" t="s">
        <v>4886</v>
      </c>
      <c r="D43" s="724" t="s">
        <v>6317</v>
      </c>
      <c r="E43" s="724" t="s">
        <v>6318</v>
      </c>
      <c r="F43" s="727">
        <v>18</v>
      </c>
      <c r="G43" s="727">
        <v>414</v>
      </c>
      <c r="H43" s="727">
        <v>1.0147058823529411</v>
      </c>
      <c r="I43" s="727">
        <v>23</v>
      </c>
      <c r="J43" s="727">
        <v>17</v>
      </c>
      <c r="K43" s="727">
        <v>408</v>
      </c>
      <c r="L43" s="727">
        <v>1</v>
      </c>
      <c r="M43" s="727">
        <v>24</v>
      </c>
      <c r="N43" s="727">
        <v>27</v>
      </c>
      <c r="O43" s="727">
        <v>648</v>
      </c>
      <c r="P43" s="740">
        <v>1.588235294117647</v>
      </c>
      <c r="Q43" s="728">
        <v>24</v>
      </c>
    </row>
    <row r="44" spans="1:17" ht="14.4" customHeight="1" x14ac:dyDescent="0.3">
      <c r="A44" s="723" t="s">
        <v>5897</v>
      </c>
      <c r="B44" s="724" t="s">
        <v>6298</v>
      </c>
      <c r="C44" s="724" t="s">
        <v>4886</v>
      </c>
      <c r="D44" s="724" t="s">
        <v>6319</v>
      </c>
      <c r="E44" s="724" t="s">
        <v>6320</v>
      </c>
      <c r="F44" s="727"/>
      <c r="G44" s="727"/>
      <c r="H44" s="727"/>
      <c r="I44" s="727"/>
      <c r="J44" s="727"/>
      <c r="K44" s="727"/>
      <c r="L44" s="727"/>
      <c r="M44" s="727"/>
      <c r="N44" s="727">
        <v>1</v>
      </c>
      <c r="O44" s="727">
        <v>410</v>
      </c>
      <c r="P44" s="740"/>
      <c r="Q44" s="728">
        <v>410</v>
      </c>
    </row>
    <row r="45" spans="1:17" ht="14.4" customHeight="1" x14ac:dyDescent="0.3">
      <c r="A45" s="723" t="s">
        <v>5897</v>
      </c>
      <c r="B45" s="724" t="s">
        <v>6298</v>
      </c>
      <c r="C45" s="724" t="s">
        <v>4886</v>
      </c>
      <c r="D45" s="724" t="s">
        <v>6321</v>
      </c>
      <c r="E45" s="724" t="s">
        <v>6322</v>
      </c>
      <c r="F45" s="727"/>
      <c r="G45" s="727"/>
      <c r="H45" s="727"/>
      <c r="I45" s="727"/>
      <c r="J45" s="727"/>
      <c r="K45" s="727"/>
      <c r="L45" s="727"/>
      <c r="M45" s="727"/>
      <c r="N45" s="727">
        <v>1</v>
      </c>
      <c r="O45" s="727">
        <v>631</v>
      </c>
      <c r="P45" s="740"/>
      <c r="Q45" s="728">
        <v>631</v>
      </c>
    </row>
    <row r="46" spans="1:17" ht="14.4" customHeight="1" x14ac:dyDescent="0.3">
      <c r="A46" s="723" t="s">
        <v>5897</v>
      </c>
      <c r="B46" s="724" t="s">
        <v>6298</v>
      </c>
      <c r="C46" s="724" t="s">
        <v>4886</v>
      </c>
      <c r="D46" s="724" t="s">
        <v>6323</v>
      </c>
      <c r="E46" s="724" t="s">
        <v>6324</v>
      </c>
      <c r="F46" s="727">
        <v>7</v>
      </c>
      <c r="G46" s="727">
        <v>462</v>
      </c>
      <c r="H46" s="727">
        <v>1</v>
      </c>
      <c r="I46" s="727">
        <v>66</v>
      </c>
      <c r="J46" s="727">
        <v>7</v>
      </c>
      <c r="K46" s="727">
        <v>462</v>
      </c>
      <c r="L46" s="727">
        <v>1</v>
      </c>
      <c r="M46" s="727">
        <v>66</v>
      </c>
      <c r="N46" s="727">
        <v>15</v>
      </c>
      <c r="O46" s="727">
        <v>990</v>
      </c>
      <c r="P46" s="740">
        <v>2.1428571428571428</v>
      </c>
      <c r="Q46" s="728">
        <v>66</v>
      </c>
    </row>
    <row r="47" spans="1:17" ht="14.4" customHeight="1" x14ac:dyDescent="0.3">
      <c r="A47" s="723" t="s">
        <v>5897</v>
      </c>
      <c r="B47" s="724" t="s">
        <v>6298</v>
      </c>
      <c r="C47" s="724" t="s">
        <v>4886</v>
      </c>
      <c r="D47" s="724" t="s">
        <v>6325</v>
      </c>
      <c r="E47" s="724" t="s">
        <v>6326</v>
      </c>
      <c r="F47" s="727">
        <v>23</v>
      </c>
      <c r="G47" s="727">
        <v>8027</v>
      </c>
      <c r="H47" s="727"/>
      <c r="I47" s="727">
        <v>349</v>
      </c>
      <c r="J47" s="727"/>
      <c r="K47" s="727"/>
      <c r="L47" s="727"/>
      <c r="M47" s="727"/>
      <c r="N47" s="727">
        <v>41</v>
      </c>
      <c r="O47" s="727">
        <v>14350</v>
      </c>
      <c r="P47" s="740"/>
      <c r="Q47" s="728">
        <v>350</v>
      </c>
    </row>
    <row r="48" spans="1:17" ht="14.4" customHeight="1" x14ac:dyDescent="0.3">
      <c r="A48" s="723" t="s">
        <v>5897</v>
      </c>
      <c r="B48" s="724" t="s">
        <v>6298</v>
      </c>
      <c r="C48" s="724" t="s">
        <v>4886</v>
      </c>
      <c r="D48" s="724" t="s">
        <v>6327</v>
      </c>
      <c r="E48" s="724" t="s">
        <v>6328</v>
      </c>
      <c r="F48" s="727">
        <v>7</v>
      </c>
      <c r="G48" s="727">
        <v>168</v>
      </c>
      <c r="H48" s="727">
        <v>0.61090909090909096</v>
      </c>
      <c r="I48" s="727">
        <v>24</v>
      </c>
      <c r="J48" s="727">
        <v>11</v>
      </c>
      <c r="K48" s="727">
        <v>275</v>
      </c>
      <c r="L48" s="727">
        <v>1</v>
      </c>
      <c r="M48" s="727">
        <v>25</v>
      </c>
      <c r="N48" s="727">
        <v>15</v>
      </c>
      <c r="O48" s="727">
        <v>375</v>
      </c>
      <c r="P48" s="740">
        <v>1.3636363636363635</v>
      </c>
      <c r="Q48" s="728">
        <v>25</v>
      </c>
    </row>
    <row r="49" spans="1:17" ht="14.4" customHeight="1" x14ac:dyDescent="0.3">
      <c r="A49" s="723" t="s">
        <v>5897</v>
      </c>
      <c r="B49" s="724" t="s">
        <v>6298</v>
      </c>
      <c r="C49" s="724" t="s">
        <v>4886</v>
      </c>
      <c r="D49" s="724" t="s">
        <v>6329</v>
      </c>
      <c r="E49" s="724" t="s">
        <v>6330</v>
      </c>
      <c r="F49" s="727"/>
      <c r="G49" s="727"/>
      <c r="H49" s="727"/>
      <c r="I49" s="727"/>
      <c r="J49" s="727"/>
      <c r="K49" s="727"/>
      <c r="L49" s="727"/>
      <c r="M49" s="727"/>
      <c r="N49" s="727">
        <v>1</v>
      </c>
      <c r="O49" s="727">
        <v>742</v>
      </c>
      <c r="P49" s="740"/>
      <c r="Q49" s="728">
        <v>742</v>
      </c>
    </row>
    <row r="50" spans="1:17" ht="14.4" customHeight="1" x14ac:dyDescent="0.3">
      <c r="A50" s="723" t="s">
        <v>5897</v>
      </c>
      <c r="B50" s="724" t="s">
        <v>6298</v>
      </c>
      <c r="C50" s="724" t="s">
        <v>4886</v>
      </c>
      <c r="D50" s="724" t="s">
        <v>6331</v>
      </c>
      <c r="E50" s="724" t="s">
        <v>6332</v>
      </c>
      <c r="F50" s="727">
        <v>15</v>
      </c>
      <c r="G50" s="727">
        <v>2700</v>
      </c>
      <c r="H50" s="727">
        <v>7.458563535911602</v>
      </c>
      <c r="I50" s="727">
        <v>180</v>
      </c>
      <c r="J50" s="727">
        <v>2</v>
      </c>
      <c r="K50" s="727">
        <v>362</v>
      </c>
      <c r="L50" s="727">
        <v>1</v>
      </c>
      <c r="M50" s="727">
        <v>181</v>
      </c>
      <c r="N50" s="727">
        <v>23</v>
      </c>
      <c r="O50" s="727">
        <v>4163</v>
      </c>
      <c r="P50" s="740">
        <v>11.5</v>
      </c>
      <c r="Q50" s="728">
        <v>181</v>
      </c>
    </row>
    <row r="51" spans="1:17" ht="14.4" customHeight="1" x14ac:dyDescent="0.3">
      <c r="A51" s="723" t="s">
        <v>5897</v>
      </c>
      <c r="B51" s="724" t="s">
        <v>6298</v>
      </c>
      <c r="C51" s="724" t="s">
        <v>4886</v>
      </c>
      <c r="D51" s="724" t="s">
        <v>6333</v>
      </c>
      <c r="E51" s="724" t="s">
        <v>6334</v>
      </c>
      <c r="F51" s="727">
        <v>34</v>
      </c>
      <c r="G51" s="727">
        <v>8602</v>
      </c>
      <c r="H51" s="727">
        <v>2.4190101237345334</v>
      </c>
      <c r="I51" s="727">
        <v>253</v>
      </c>
      <c r="J51" s="727">
        <v>14</v>
      </c>
      <c r="K51" s="727">
        <v>3556</v>
      </c>
      <c r="L51" s="727">
        <v>1</v>
      </c>
      <c r="M51" s="727">
        <v>254</v>
      </c>
      <c r="N51" s="727">
        <v>35</v>
      </c>
      <c r="O51" s="727">
        <v>8890</v>
      </c>
      <c r="P51" s="740">
        <v>2.5</v>
      </c>
      <c r="Q51" s="728">
        <v>254</v>
      </c>
    </row>
    <row r="52" spans="1:17" ht="14.4" customHeight="1" x14ac:dyDescent="0.3">
      <c r="A52" s="723" t="s">
        <v>5897</v>
      </c>
      <c r="B52" s="724" t="s">
        <v>6298</v>
      </c>
      <c r="C52" s="724" t="s">
        <v>4886</v>
      </c>
      <c r="D52" s="724" t="s">
        <v>6335</v>
      </c>
      <c r="E52" s="724" t="s">
        <v>6336</v>
      </c>
      <c r="F52" s="727"/>
      <c r="G52" s="727"/>
      <c r="H52" s="727"/>
      <c r="I52" s="727"/>
      <c r="J52" s="727"/>
      <c r="K52" s="727"/>
      <c r="L52" s="727"/>
      <c r="M52" s="727"/>
      <c r="N52" s="727">
        <v>1</v>
      </c>
      <c r="O52" s="727">
        <v>268</v>
      </c>
      <c r="P52" s="740"/>
      <c r="Q52" s="728">
        <v>268</v>
      </c>
    </row>
    <row r="53" spans="1:17" ht="14.4" customHeight="1" x14ac:dyDescent="0.3">
      <c r="A53" s="723" t="s">
        <v>5897</v>
      </c>
      <c r="B53" s="724" t="s">
        <v>6298</v>
      </c>
      <c r="C53" s="724" t="s">
        <v>4886</v>
      </c>
      <c r="D53" s="724" t="s">
        <v>6337</v>
      </c>
      <c r="E53" s="724" t="s">
        <v>6338</v>
      </c>
      <c r="F53" s="727">
        <v>16</v>
      </c>
      <c r="G53" s="727">
        <v>3456</v>
      </c>
      <c r="H53" s="727">
        <v>5.3087557603686637</v>
      </c>
      <c r="I53" s="727">
        <v>216</v>
      </c>
      <c r="J53" s="727">
        <v>3</v>
      </c>
      <c r="K53" s="727">
        <v>651</v>
      </c>
      <c r="L53" s="727">
        <v>1</v>
      </c>
      <c r="M53" s="727">
        <v>217</v>
      </c>
      <c r="N53" s="727">
        <v>18</v>
      </c>
      <c r="O53" s="727">
        <v>3906</v>
      </c>
      <c r="P53" s="740">
        <v>6</v>
      </c>
      <c r="Q53" s="728">
        <v>217</v>
      </c>
    </row>
    <row r="54" spans="1:17" ht="14.4" customHeight="1" x14ac:dyDescent="0.3">
      <c r="A54" s="723" t="s">
        <v>5897</v>
      </c>
      <c r="B54" s="724" t="s">
        <v>6298</v>
      </c>
      <c r="C54" s="724" t="s">
        <v>4886</v>
      </c>
      <c r="D54" s="724" t="s">
        <v>6339</v>
      </c>
      <c r="E54" s="724" t="s">
        <v>6340</v>
      </c>
      <c r="F54" s="727"/>
      <c r="G54" s="727"/>
      <c r="H54" s="727"/>
      <c r="I54" s="727"/>
      <c r="J54" s="727">
        <v>1</v>
      </c>
      <c r="K54" s="727">
        <v>37</v>
      </c>
      <c r="L54" s="727">
        <v>1</v>
      </c>
      <c r="M54" s="727">
        <v>37</v>
      </c>
      <c r="N54" s="727">
        <v>1</v>
      </c>
      <c r="O54" s="727">
        <v>37</v>
      </c>
      <c r="P54" s="740">
        <v>1</v>
      </c>
      <c r="Q54" s="728">
        <v>37</v>
      </c>
    </row>
    <row r="55" spans="1:17" ht="14.4" customHeight="1" x14ac:dyDescent="0.3">
      <c r="A55" s="723" t="s">
        <v>5897</v>
      </c>
      <c r="B55" s="724" t="s">
        <v>6298</v>
      </c>
      <c r="C55" s="724" t="s">
        <v>4886</v>
      </c>
      <c r="D55" s="724" t="s">
        <v>6341</v>
      </c>
      <c r="E55" s="724" t="s">
        <v>6342</v>
      </c>
      <c r="F55" s="727"/>
      <c r="G55" s="727"/>
      <c r="H55" s="727"/>
      <c r="I55" s="727"/>
      <c r="J55" s="727"/>
      <c r="K55" s="727"/>
      <c r="L55" s="727"/>
      <c r="M55" s="727"/>
      <c r="N55" s="727">
        <v>1</v>
      </c>
      <c r="O55" s="727">
        <v>592</v>
      </c>
      <c r="P55" s="740"/>
      <c r="Q55" s="728">
        <v>592</v>
      </c>
    </row>
    <row r="56" spans="1:17" ht="14.4" customHeight="1" x14ac:dyDescent="0.3">
      <c r="A56" s="723" t="s">
        <v>5897</v>
      </c>
      <c r="B56" s="724" t="s">
        <v>6298</v>
      </c>
      <c r="C56" s="724" t="s">
        <v>4886</v>
      </c>
      <c r="D56" s="724" t="s">
        <v>6343</v>
      </c>
      <c r="E56" s="724" t="s">
        <v>6344</v>
      </c>
      <c r="F56" s="727">
        <v>1</v>
      </c>
      <c r="G56" s="727">
        <v>50</v>
      </c>
      <c r="H56" s="727">
        <v>0.5</v>
      </c>
      <c r="I56" s="727">
        <v>50</v>
      </c>
      <c r="J56" s="727">
        <v>2</v>
      </c>
      <c r="K56" s="727">
        <v>100</v>
      </c>
      <c r="L56" s="727">
        <v>1</v>
      </c>
      <c r="M56" s="727">
        <v>50</v>
      </c>
      <c r="N56" s="727"/>
      <c r="O56" s="727"/>
      <c r="P56" s="740"/>
      <c r="Q56" s="728"/>
    </row>
    <row r="57" spans="1:17" ht="14.4" customHeight="1" x14ac:dyDescent="0.3">
      <c r="A57" s="723" t="s">
        <v>5897</v>
      </c>
      <c r="B57" s="724" t="s">
        <v>6298</v>
      </c>
      <c r="C57" s="724" t="s">
        <v>4886</v>
      </c>
      <c r="D57" s="724" t="s">
        <v>6345</v>
      </c>
      <c r="E57" s="724" t="s">
        <v>6346</v>
      </c>
      <c r="F57" s="727"/>
      <c r="G57" s="727"/>
      <c r="H57" s="727"/>
      <c r="I57" s="727"/>
      <c r="J57" s="727"/>
      <c r="K57" s="727"/>
      <c r="L57" s="727"/>
      <c r="M57" s="727"/>
      <c r="N57" s="727">
        <v>1</v>
      </c>
      <c r="O57" s="727">
        <v>547</v>
      </c>
      <c r="P57" s="740"/>
      <c r="Q57" s="728">
        <v>547</v>
      </c>
    </row>
    <row r="58" spans="1:17" ht="14.4" customHeight="1" x14ac:dyDescent="0.3">
      <c r="A58" s="723" t="s">
        <v>5897</v>
      </c>
      <c r="B58" s="724" t="s">
        <v>6298</v>
      </c>
      <c r="C58" s="724" t="s">
        <v>4886</v>
      </c>
      <c r="D58" s="724" t="s">
        <v>6347</v>
      </c>
      <c r="E58" s="724" t="s">
        <v>6348</v>
      </c>
      <c r="F58" s="727"/>
      <c r="G58" s="727"/>
      <c r="H58" s="727"/>
      <c r="I58" s="727"/>
      <c r="J58" s="727"/>
      <c r="K58" s="727"/>
      <c r="L58" s="727"/>
      <c r="M58" s="727"/>
      <c r="N58" s="727">
        <v>1</v>
      </c>
      <c r="O58" s="727">
        <v>736</v>
      </c>
      <c r="P58" s="740"/>
      <c r="Q58" s="728">
        <v>736</v>
      </c>
    </row>
    <row r="59" spans="1:17" ht="14.4" customHeight="1" x14ac:dyDescent="0.3">
      <c r="A59" s="723" t="s">
        <v>5897</v>
      </c>
      <c r="B59" s="724" t="s">
        <v>6298</v>
      </c>
      <c r="C59" s="724" t="s">
        <v>4886</v>
      </c>
      <c r="D59" s="724" t="s">
        <v>6349</v>
      </c>
      <c r="E59" s="724" t="s">
        <v>6350</v>
      </c>
      <c r="F59" s="727">
        <v>1</v>
      </c>
      <c r="G59" s="727">
        <v>327</v>
      </c>
      <c r="H59" s="727"/>
      <c r="I59" s="727">
        <v>327</v>
      </c>
      <c r="J59" s="727"/>
      <c r="K59" s="727"/>
      <c r="L59" s="727"/>
      <c r="M59" s="727"/>
      <c r="N59" s="727">
        <v>2</v>
      </c>
      <c r="O59" s="727">
        <v>658</v>
      </c>
      <c r="P59" s="740"/>
      <c r="Q59" s="728">
        <v>329</v>
      </c>
    </row>
    <row r="60" spans="1:17" ht="14.4" customHeight="1" x14ac:dyDescent="0.3">
      <c r="A60" s="723" t="s">
        <v>5897</v>
      </c>
      <c r="B60" s="724" t="s">
        <v>6298</v>
      </c>
      <c r="C60" s="724" t="s">
        <v>4886</v>
      </c>
      <c r="D60" s="724" t="s">
        <v>6351</v>
      </c>
      <c r="E60" s="724" t="s">
        <v>6352</v>
      </c>
      <c r="F60" s="727"/>
      <c r="G60" s="727"/>
      <c r="H60" s="727"/>
      <c r="I60" s="727"/>
      <c r="J60" s="727"/>
      <c r="K60" s="727"/>
      <c r="L60" s="727"/>
      <c r="M60" s="727"/>
      <c r="N60" s="727">
        <v>1</v>
      </c>
      <c r="O60" s="727">
        <v>346</v>
      </c>
      <c r="P60" s="740"/>
      <c r="Q60" s="728">
        <v>346</v>
      </c>
    </row>
    <row r="61" spans="1:17" ht="14.4" customHeight="1" x14ac:dyDescent="0.3">
      <c r="A61" s="723" t="s">
        <v>5897</v>
      </c>
      <c r="B61" s="724" t="s">
        <v>6298</v>
      </c>
      <c r="C61" s="724" t="s">
        <v>4886</v>
      </c>
      <c r="D61" s="724" t="s">
        <v>6353</v>
      </c>
      <c r="E61" s="724" t="s">
        <v>6354</v>
      </c>
      <c r="F61" s="727">
        <v>1</v>
      </c>
      <c r="G61" s="727">
        <v>231</v>
      </c>
      <c r="H61" s="727">
        <v>0.99568965517241381</v>
      </c>
      <c r="I61" s="727">
        <v>231</v>
      </c>
      <c r="J61" s="727">
        <v>1</v>
      </c>
      <c r="K61" s="727">
        <v>232</v>
      </c>
      <c r="L61" s="727">
        <v>1</v>
      </c>
      <c r="M61" s="727">
        <v>232</v>
      </c>
      <c r="N61" s="727">
        <v>2</v>
      </c>
      <c r="O61" s="727">
        <v>464</v>
      </c>
      <c r="P61" s="740">
        <v>2</v>
      </c>
      <c r="Q61" s="728">
        <v>232</v>
      </c>
    </row>
    <row r="62" spans="1:17" ht="14.4" customHeight="1" x14ac:dyDescent="0.3">
      <c r="A62" s="723" t="s">
        <v>5897</v>
      </c>
      <c r="B62" s="724" t="s">
        <v>6298</v>
      </c>
      <c r="C62" s="724" t="s">
        <v>4886</v>
      </c>
      <c r="D62" s="724" t="s">
        <v>6355</v>
      </c>
      <c r="E62" s="724" t="s">
        <v>6356</v>
      </c>
      <c r="F62" s="727"/>
      <c r="G62" s="727"/>
      <c r="H62" s="727"/>
      <c r="I62" s="727"/>
      <c r="J62" s="727"/>
      <c r="K62" s="727"/>
      <c r="L62" s="727"/>
      <c r="M62" s="727"/>
      <c r="N62" s="727">
        <v>4</v>
      </c>
      <c r="O62" s="727">
        <v>2608</v>
      </c>
      <c r="P62" s="740"/>
      <c r="Q62" s="728">
        <v>652</v>
      </c>
    </row>
    <row r="63" spans="1:17" ht="14.4" customHeight="1" x14ac:dyDescent="0.3">
      <c r="A63" s="723" t="s">
        <v>5897</v>
      </c>
      <c r="B63" s="724" t="s">
        <v>6298</v>
      </c>
      <c r="C63" s="724" t="s">
        <v>4886</v>
      </c>
      <c r="D63" s="724" t="s">
        <v>6357</v>
      </c>
      <c r="E63" s="724" t="s">
        <v>6358</v>
      </c>
      <c r="F63" s="727"/>
      <c r="G63" s="727"/>
      <c r="H63" s="727"/>
      <c r="I63" s="727"/>
      <c r="J63" s="727"/>
      <c r="K63" s="727"/>
      <c r="L63" s="727"/>
      <c r="M63" s="727"/>
      <c r="N63" s="727">
        <v>1</v>
      </c>
      <c r="O63" s="727">
        <v>420</v>
      </c>
      <c r="P63" s="740"/>
      <c r="Q63" s="728">
        <v>420</v>
      </c>
    </row>
    <row r="64" spans="1:17" ht="14.4" customHeight="1" x14ac:dyDescent="0.3">
      <c r="A64" s="723" t="s">
        <v>5897</v>
      </c>
      <c r="B64" s="724" t="s">
        <v>6298</v>
      </c>
      <c r="C64" s="724" t="s">
        <v>4886</v>
      </c>
      <c r="D64" s="724" t="s">
        <v>6359</v>
      </c>
      <c r="E64" s="724" t="s">
        <v>6360</v>
      </c>
      <c r="F64" s="727"/>
      <c r="G64" s="727"/>
      <c r="H64" s="727"/>
      <c r="I64" s="727"/>
      <c r="J64" s="727"/>
      <c r="K64" s="727"/>
      <c r="L64" s="727"/>
      <c r="M64" s="727"/>
      <c r="N64" s="727">
        <v>1</v>
      </c>
      <c r="O64" s="727">
        <v>170</v>
      </c>
      <c r="P64" s="740"/>
      <c r="Q64" s="728">
        <v>170</v>
      </c>
    </row>
    <row r="65" spans="1:17" ht="14.4" customHeight="1" x14ac:dyDescent="0.3">
      <c r="A65" s="723" t="s">
        <v>5897</v>
      </c>
      <c r="B65" s="724" t="s">
        <v>6298</v>
      </c>
      <c r="C65" s="724" t="s">
        <v>4886</v>
      </c>
      <c r="D65" s="724" t="s">
        <v>6361</v>
      </c>
      <c r="E65" s="724" t="s">
        <v>6362</v>
      </c>
      <c r="F65" s="727"/>
      <c r="G65" s="727"/>
      <c r="H65" s="727"/>
      <c r="I65" s="727"/>
      <c r="J65" s="727"/>
      <c r="K65" s="727"/>
      <c r="L65" s="727"/>
      <c r="M65" s="727"/>
      <c r="N65" s="727">
        <v>3</v>
      </c>
      <c r="O65" s="727">
        <v>2367</v>
      </c>
      <c r="P65" s="740"/>
      <c r="Q65" s="728">
        <v>789</v>
      </c>
    </row>
    <row r="66" spans="1:17" ht="14.4" customHeight="1" x14ac:dyDescent="0.3">
      <c r="A66" s="723" t="s">
        <v>5897</v>
      </c>
      <c r="B66" s="724" t="s">
        <v>6298</v>
      </c>
      <c r="C66" s="724" t="s">
        <v>4886</v>
      </c>
      <c r="D66" s="724" t="s">
        <v>6363</v>
      </c>
      <c r="E66" s="724" t="s">
        <v>6364</v>
      </c>
      <c r="F66" s="727">
        <v>1</v>
      </c>
      <c r="G66" s="727">
        <v>222</v>
      </c>
      <c r="H66" s="727">
        <v>0.9910714285714286</v>
      </c>
      <c r="I66" s="727">
        <v>222</v>
      </c>
      <c r="J66" s="727">
        <v>1</v>
      </c>
      <c r="K66" s="727">
        <v>224</v>
      </c>
      <c r="L66" s="727">
        <v>1</v>
      </c>
      <c r="M66" s="727">
        <v>224</v>
      </c>
      <c r="N66" s="727">
        <v>2</v>
      </c>
      <c r="O66" s="727">
        <v>448</v>
      </c>
      <c r="P66" s="740">
        <v>2</v>
      </c>
      <c r="Q66" s="728">
        <v>224</v>
      </c>
    </row>
    <row r="67" spans="1:17" ht="14.4" customHeight="1" x14ac:dyDescent="0.3">
      <c r="A67" s="723" t="s">
        <v>6365</v>
      </c>
      <c r="B67" s="724" t="s">
        <v>6366</v>
      </c>
      <c r="C67" s="724" t="s">
        <v>4886</v>
      </c>
      <c r="D67" s="724" t="s">
        <v>6367</v>
      </c>
      <c r="E67" s="724" t="s">
        <v>6368</v>
      </c>
      <c r="F67" s="727">
        <v>306</v>
      </c>
      <c r="G67" s="727">
        <v>8262</v>
      </c>
      <c r="H67" s="727">
        <v>1.1208791208791209</v>
      </c>
      <c r="I67" s="727">
        <v>27</v>
      </c>
      <c r="J67" s="727">
        <v>273</v>
      </c>
      <c r="K67" s="727">
        <v>7371</v>
      </c>
      <c r="L67" s="727">
        <v>1</v>
      </c>
      <c r="M67" s="727">
        <v>27</v>
      </c>
      <c r="N67" s="727">
        <v>376</v>
      </c>
      <c r="O67" s="727">
        <v>10152</v>
      </c>
      <c r="P67" s="740">
        <v>1.3772893772893773</v>
      </c>
      <c r="Q67" s="728">
        <v>27</v>
      </c>
    </row>
    <row r="68" spans="1:17" ht="14.4" customHeight="1" x14ac:dyDescent="0.3">
      <c r="A68" s="723" t="s">
        <v>6365</v>
      </c>
      <c r="B68" s="724" t="s">
        <v>6366</v>
      </c>
      <c r="C68" s="724" t="s">
        <v>4886</v>
      </c>
      <c r="D68" s="724" t="s">
        <v>6369</v>
      </c>
      <c r="E68" s="724" t="s">
        <v>6370</v>
      </c>
      <c r="F68" s="727">
        <v>278</v>
      </c>
      <c r="G68" s="727">
        <v>15012</v>
      </c>
      <c r="H68" s="727">
        <v>1.0610687022900764</v>
      </c>
      <c r="I68" s="727">
        <v>54</v>
      </c>
      <c r="J68" s="727">
        <v>262</v>
      </c>
      <c r="K68" s="727">
        <v>14148</v>
      </c>
      <c r="L68" s="727">
        <v>1</v>
      </c>
      <c r="M68" s="727">
        <v>54</v>
      </c>
      <c r="N68" s="727">
        <v>329</v>
      </c>
      <c r="O68" s="727">
        <v>17766</v>
      </c>
      <c r="P68" s="740">
        <v>1.2557251908396947</v>
      </c>
      <c r="Q68" s="728">
        <v>54</v>
      </c>
    </row>
    <row r="69" spans="1:17" ht="14.4" customHeight="1" x14ac:dyDescent="0.3">
      <c r="A69" s="723" t="s">
        <v>6365</v>
      </c>
      <c r="B69" s="724" t="s">
        <v>6366</v>
      </c>
      <c r="C69" s="724" t="s">
        <v>4886</v>
      </c>
      <c r="D69" s="724" t="s">
        <v>6371</v>
      </c>
      <c r="E69" s="724" t="s">
        <v>6372</v>
      </c>
      <c r="F69" s="727">
        <v>307</v>
      </c>
      <c r="G69" s="727">
        <v>7368</v>
      </c>
      <c r="H69" s="727">
        <v>1.1286764705882353</v>
      </c>
      <c r="I69" s="727">
        <v>24</v>
      </c>
      <c r="J69" s="727">
        <v>272</v>
      </c>
      <c r="K69" s="727">
        <v>6528</v>
      </c>
      <c r="L69" s="727">
        <v>1</v>
      </c>
      <c r="M69" s="727">
        <v>24</v>
      </c>
      <c r="N69" s="727">
        <v>376</v>
      </c>
      <c r="O69" s="727">
        <v>9024</v>
      </c>
      <c r="P69" s="740">
        <v>1.3823529411764706</v>
      </c>
      <c r="Q69" s="728">
        <v>24</v>
      </c>
    </row>
    <row r="70" spans="1:17" ht="14.4" customHeight="1" x14ac:dyDescent="0.3">
      <c r="A70" s="723" t="s">
        <v>6365</v>
      </c>
      <c r="B70" s="724" t="s">
        <v>6366</v>
      </c>
      <c r="C70" s="724" t="s">
        <v>4886</v>
      </c>
      <c r="D70" s="724" t="s">
        <v>6373</v>
      </c>
      <c r="E70" s="724" t="s">
        <v>6374</v>
      </c>
      <c r="F70" s="727">
        <v>344</v>
      </c>
      <c r="G70" s="727">
        <v>9288</v>
      </c>
      <c r="H70" s="727">
        <v>1.0058479532163742</v>
      </c>
      <c r="I70" s="727">
        <v>27</v>
      </c>
      <c r="J70" s="727">
        <v>342</v>
      </c>
      <c r="K70" s="727">
        <v>9234</v>
      </c>
      <c r="L70" s="727">
        <v>1</v>
      </c>
      <c r="M70" s="727">
        <v>27</v>
      </c>
      <c r="N70" s="727">
        <v>523</v>
      </c>
      <c r="O70" s="727">
        <v>14121</v>
      </c>
      <c r="P70" s="740">
        <v>1.5292397660818713</v>
      </c>
      <c r="Q70" s="728">
        <v>27</v>
      </c>
    </row>
    <row r="71" spans="1:17" ht="14.4" customHeight="1" x14ac:dyDescent="0.3">
      <c r="A71" s="723" t="s">
        <v>6365</v>
      </c>
      <c r="B71" s="724" t="s">
        <v>6366</v>
      </c>
      <c r="C71" s="724" t="s">
        <v>4886</v>
      </c>
      <c r="D71" s="724" t="s">
        <v>6375</v>
      </c>
      <c r="E71" s="724" t="s">
        <v>6376</v>
      </c>
      <c r="F71" s="727">
        <v>281</v>
      </c>
      <c r="G71" s="727">
        <v>7587</v>
      </c>
      <c r="H71" s="727">
        <v>1.0684410646387832</v>
      </c>
      <c r="I71" s="727">
        <v>27</v>
      </c>
      <c r="J71" s="727">
        <v>263</v>
      </c>
      <c r="K71" s="727">
        <v>7101</v>
      </c>
      <c r="L71" s="727">
        <v>1</v>
      </c>
      <c r="M71" s="727">
        <v>27</v>
      </c>
      <c r="N71" s="727">
        <v>366</v>
      </c>
      <c r="O71" s="727">
        <v>9882</v>
      </c>
      <c r="P71" s="740">
        <v>1.3916349809885931</v>
      </c>
      <c r="Q71" s="728">
        <v>27</v>
      </c>
    </row>
    <row r="72" spans="1:17" ht="14.4" customHeight="1" x14ac:dyDescent="0.3">
      <c r="A72" s="723" t="s">
        <v>6365</v>
      </c>
      <c r="B72" s="724" t="s">
        <v>6366</v>
      </c>
      <c r="C72" s="724" t="s">
        <v>4886</v>
      </c>
      <c r="D72" s="724" t="s">
        <v>6377</v>
      </c>
      <c r="E72" s="724" t="s">
        <v>6378</v>
      </c>
      <c r="F72" s="727">
        <v>901</v>
      </c>
      <c r="G72" s="727">
        <v>19822</v>
      </c>
      <c r="H72" s="727">
        <v>1.0134983127109112</v>
      </c>
      <c r="I72" s="727">
        <v>22</v>
      </c>
      <c r="J72" s="727">
        <v>889</v>
      </c>
      <c r="K72" s="727">
        <v>19558</v>
      </c>
      <c r="L72" s="727">
        <v>1</v>
      </c>
      <c r="M72" s="727">
        <v>22</v>
      </c>
      <c r="N72" s="727">
        <v>1021</v>
      </c>
      <c r="O72" s="727">
        <v>22462</v>
      </c>
      <c r="P72" s="740">
        <v>1.1484814398200225</v>
      </c>
      <c r="Q72" s="728">
        <v>22</v>
      </c>
    </row>
    <row r="73" spans="1:17" ht="14.4" customHeight="1" x14ac:dyDescent="0.3">
      <c r="A73" s="723" t="s">
        <v>6365</v>
      </c>
      <c r="B73" s="724" t="s">
        <v>6366</v>
      </c>
      <c r="C73" s="724" t="s">
        <v>4886</v>
      </c>
      <c r="D73" s="724" t="s">
        <v>6379</v>
      </c>
      <c r="E73" s="724" t="s">
        <v>6380</v>
      </c>
      <c r="F73" s="727">
        <v>12</v>
      </c>
      <c r="G73" s="727">
        <v>816</v>
      </c>
      <c r="H73" s="727">
        <v>1.7142857142857142</v>
      </c>
      <c r="I73" s="727">
        <v>68</v>
      </c>
      <c r="J73" s="727">
        <v>7</v>
      </c>
      <c r="K73" s="727">
        <v>476</v>
      </c>
      <c r="L73" s="727">
        <v>1</v>
      </c>
      <c r="M73" s="727">
        <v>68</v>
      </c>
      <c r="N73" s="727">
        <v>11</v>
      </c>
      <c r="O73" s="727">
        <v>748</v>
      </c>
      <c r="P73" s="740">
        <v>1.5714285714285714</v>
      </c>
      <c r="Q73" s="728">
        <v>68</v>
      </c>
    </row>
    <row r="74" spans="1:17" ht="14.4" customHeight="1" x14ac:dyDescent="0.3">
      <c r="A74" s="723" t="s">
        <v>6365</v>
      </c>
      <c r="B74" s="724" t="s">
        <v>6366</v>
      </c>
      <c r="C74" s="724" t="s">
        <v>4886</v>
      </c>
      <c r="D74" s="724" t="s">
        <v>6381</v>
      </c>
      <c r="E74" s="724" t="s">
        <v>6382</v>
      </c>
      <c r="F74" s="727">
        <v>10</v>
      </c>
      <c r="G74" s="727">
        <v>620</v>
      </c>
      <c r="H74" s="727">
        <v>10</v>
      </c>
      <c r="I74" s="727">
        <v>62</v>
      </c>
      <c r="J74" s="727">
        <v>1</v>
      </c>
      <c r="K74" s="727">
        <v>62</v>
      </c>
      <c r="L74" s="727">
        <v>1</v>
      </c>
      <c r="M74" s="727">
        <v>62</v>
      </c>
      <c r="N74" s="727"/>
      <c r="O74" s="727"/>
      <c r="P74" s="740"/>
      <c r="Q74" s="728"/>
    </row>
    <row r="75" spans="1:17" ht="14.4" customHeight="1" x14ac:dyDescent="0.3">
      <c r="A75" s="723" t="s">
        <v>6365</v>
      </c>
      <c r="B75" s="724" t="s">
        <v>6366</v>
      </c>
      <c r="C75" s="724" t="s">
        <v>4886</v>
      </c>
      <c r="D75" s="724" t="s">
        <v>6383</v>
      </c>
      <c r="E75" s="724" t="s">
        <v>6384</v>
      </c>
      <c r="F75" s="727">
        <v>21</v>
      </c>
      <c r="G75" s="727">
        <v>1302</v>
      </c>
      <c r="H75" s="727">
        <v>0.875</v>
      </c>
      <c r="I75" s="727">
        <v>62</v>
      </c>
      <c r="J75" s="727">
        <v>24</v>
      </c>
      <c r="K75" s="727">
        <v>1488</v>
      </c>
      <c r="L75" s="727">
        <v>1</v>
      </c>
      <c r="M75" s="727">
        <v>62</v>
      </c>
      <c r="N75" s="727">
        <v>58</v>
      </c>
      <c r="O75" s="727">
        <v>3596</v>
      </c>
      <c r="P75" s="740">
        <v>2.4166666666666665</v>
      </c>
      <c r="Q75" s="728">
        <v>62</v>
      </c>
    </row>
    <row r="76" spans="1:17" ht="14.4" customHeight="1" x14ac:dyDescent="0.3">
      <c r="A76" s="723" t="s">
        <v>6365</v>
      </c>
      <c r="B76" s="724" t="s">
        <v>6366</v>
      </c>
      <c r="C76" s="724" t="s">
        <v>4886</v>
      </c>
      <c r="D76" s="724" t="s">
        <v>6385</v>
      </c>
      <c r="E76" s="724" t="s">
        <v>6386</v>
      </c>
      <c r="F76" s="727">
        <v>1</v>
      </c>
      <c r="G76" s="727">
        <v>394</v>
      </c>
      <c r="H76" s="727"/>
      <c r="I76" s="727">
        <v>394</v>
      </c>
      <c r="J76" s="727"/>
      <c r="K76" s="727"/>
      <c r="L76" s="727"/>
      <c r="M76" s="727"/>
      <c r="N76" s="727"/>
      <c r="O76" s="727"/>
      <c r="P76" s="740"/>
      <c r="Q76" s="728"/>
    </row>
    <row r="77" spans="1:17" ht="14.4" customHeight="1" x14ac:dyDescent="0.3">
      <c r="A77" s="723" t="s">
        <v>6365</v>
      </c>
      <c r="B77" s="724" t="s">
        <v>6366</v>
      </c>
      <c r="C77" s="724" t="s">
        <v>4886</v>
      </c>
      <c r="D77" s="724" t="s">
        <v>6387</v>
      </c>
      <c r="E77" s="724" t="s">
        <v>6388</v>
      </c>
      <c r="F77" s="727">
        <v>4</v>
      </c>
      <c r="G77" s="727">
        <v>328</v>
      </c>
      <c r="H77" s="727">
        <v>0.5714285714285714</v>
      </c>
      <c r="I77" s="727">
        <v>82</v>
      </c>
      <c r="J77" s="727">
        <v>7</v>
      </c>
      <c r="K77" s="727">
        <v>574</v>
      </c>
      <c r="L77" s="727">
        <v>1</v>
      </c>
      <c r="M77" s="727">
        <v>82</v>
      </c>
      <c r="N77" s="727">
        <v>19</v>
      </c>
      <c r="O77" s="727">
        <v>1558</v>
      </c>
      <c r="P77" s="740">
        <v>2.7142857142857144</v>
      </c>
      <c r="Q77" s="728">
        <v>82</v>
      </c>
    </row>
    <row r="78" spans="1:17" ht="14.4" customHeight="1" x14ac:dyDescent="0.3">
      <c r="A78" s="723" t="s">
        <v>6365</v>
      </c>
      <c r="B78" s="724" t="s">
        <v>6366</v>
      </c>
      <c r="C78" s="724" t="s">
        <v>4886</v>
      </c>
      <c r="D78" s="724" t="s">
        <v>6389</v>
      </c>
      <c r="E78" s="724" t="s">
        <v>6390</v>
      </c>
      <c r="F78" s="727">
        <v>31</v>
      </c>
      <c r="G78" s="727">
        <v>30597</v>
      </c>
      <c r="H78" s="727">
        <v>1.3464618905122339</v>
      </c>
      <c r="I78" s="727">
        <v>987</v>
      </c>
      <c r="J78" s="727">
        <v>23</v>
      </c>
      <c r="K78" s="727">
        <v>22724</v>
      </c>
      <c r="L78" s="727">
        <v>1</v>
      </c>
      <c r="M78" s="727">
        <v>988</v>
      </c>
      <c r="N78" s="727">
        <v>18</v>
      </c>
      <c r="O78" s="727">
        <v>17784</v>
      </c>
      <c r="P78" s="740">
        <v>0.78260869565217395</v>
      </c>
      <c r="Q78" s="728">
        <v>988</v>
      </c>
    </row>
    <row r="79" spans="1:17" ht="14.4" customHeight="1" x14ac:dyDescent="0.3">
      <c r="A79" s="723" t="s">
        <v>6365</v>
      </c>
      <c r="B79" s="724" t="s">
        <v>6366</v>
      </c>
      <c r="C79" s="724" t="s">
        <v>4886</v>
      </c>
      <c r="D79" s="724" t="s">
        <v>6391</v>
      </c>
      <c r="E79" s="724" t="s">
        <v>6392</v>
      </c>
      <c r="F79" s="727"/>
      <c r="G79" s="727"/>
      <c r="H79" s="727"/>
      <c r="I79" s="727"/>
      <c r="J79" s="727">
        <v>2</v>
      </c>
      <c r="K79" s="727">
        <v>382</v>
      </c>
      <c r="L79" s="727">
        <v>1</v>
      </c>
      <c r="M79" s="727">
        <v>191</v>
      </c>
      <c r="N79" s="727"/>
      <c r="O79" s="727"/>
      <c r="P79" s="740"/>
      <c r="Q79" s="728"/>
    </row>
    <row r="80" spans="1:17" ht="14.4" customHeight="1" x14ac:dyDescent="0.3">
      <c r="A80" s="723" t="s">
        <v>6365</v>
      </c>
      <c r="B80" s="724" t="s">
        <v>6366</v>
      </c>
      <c r="C80" s="724" t="s">
        <v>4886</v>
      </c>
      <c r="D80" s="724" t="s">
        <v>6393</v>
      </c>
      <c r="E80" s="724" t="s">
        <v>6394</v>
      </c>
      <c r="F80" s="727"/>
      <c r="G80" s="727"/>
      <c r="H80" s="727"/>
      <c r="I80" s="727"/>
      <c r="J80" s="727"/>
      <c r="K80" s="727"/>
      <c r="L80" s="727"/>
      <c r="M80" s="727"/>
      <c r="N80" s="727">
        <v>1</v>
      </c>
      <c r="O80" s="727">
        <v>82</v>
      </c>
      <c r="P80" s="740"/>
      <c r="Q80" s="728">
        <v>82</v>
      </c>
    </row>
    <row r="81" spans="1:17" ht="14.4" customHeight="1" x14ac:dyDescent="0.3">
      <c r="A81" s="723" t="s">
        <v>6365</v>
      </c>
      <c r="B81" s="724" t="s">
        <v>6366</v>
      </c>
      <c r="C81" s="724" t="s">
        <v>4886</v>
      </c>
      <c r="D81" s="724" t="s">
        <v>6395</v>
      </c>
      <c r="E81" s="724" t="s">
        <v>6396</v>
      </c>
      <c r="F81" s="727">
        <v>1</v>
      </c>
      <c r="G81" s="727">
        <v>63</v>
      </c>
      <c r="H81" s="727">
        <v>1</v>
      </c>
      <c r="I81" s="727">
        <v>63</v>
      </c>
      <c r="J81" s="727">
        <v>1</v>
      </c>
      <c r="K81" s="727">
        <v>63</v>
      </c>
      <c r="L81" s="727">
        <v>1</v>
      </c>
      <c r="M81" s="727">
        <v>63</v>
      </c>
      <c r="N81" s="727">
        <v>1</v>
      </c>
      <c r="O81" s="727">
        <v>63</v>
      </c>
      <c r="P81" s="740">
        <v>1</v>
      </c>
      <c r="Q81" s="728">
        <v>63</v>
      </c>
    </row>
    <row r="82" spans="1:17" ht="14.4" customHeight="1" x14ac:dyDescent="0.3">
      <c r="A82" s="723" t="s">
        <v>6365</v>
      </c>
      <c r="B82" s="724" t="s">
        <v>6366</v>
      </c>
      <c r="C82" s="724" t="s">
        <v>4886</v>
      </c>
      <c r="D82" s="724" t="s">
        <v>6397</v>
      </c>
      <c r="E82" s="724" t="s">
        <v>6398</v>
      </c>
      <c r="F82" s="727">
        <v>6</v>
      </c>
      <c r="G82" s="727">
        <v>102</v>
      </c>
      <c r="H82" s="727">
        <v>0.8571428571428571</v>
      </c>
      <c r="I82" s="727">
        <v>17</v>
      </c>
      <c r="J82" s="727">
        <v>7</v>
      </c>
      <c r="K82" s="727">
        <v>119</v>
      </c>
      <c r="L82" s="727">
        <v>1</v>
      </c>
      <c r="M82" s="727">
        <v>17</v>
      </c>
      <c r="N82" s="727">
        <v>42</v>
      </c>
      <c r="O82" s="727">
        <v>714</v>
      </c>
      <c r="P82" s="740">
        <v>6</v>
      </c>
      <c r="Q82" s="728">
        <v>17</v>
      </c>
    </row>
    <row r="83" spans="1:17" ht="14.4" customHeight="1" x14ac:dyDescent="0.3">
      <c r="A83" s="723" t="s">
        <v>6365</v>
      </c>
      <c r="B83" s="724" t="s">
        <v>6366</v>
      </c>
      <c r="C83" s="724" t="s">
        <v>4886</v>
      </c>
      <c r="D83" s="724" t="s">
        <v>6399</v>
      </c>
      <c r="E83" s="724" t="s">
        <v>6400</v>
      </c>
      <c r="F83" s="727">
        <v>1</v>
      </c>
      <c r="G83" s="727">
        <v>64</v>
      </c>
      <c r="H83" s="727">
        <v>1</v>
      </c>
      <c r="I83" s="727">
        <v>64</v>
      </c>
      <c r="J83" s="727">
        <v>1</v>
      </c>
      <c r="K83" s="727">
        <v>64</v>
      </c>
      <c r="L83" s="727">
        <v>1</v>
      </c>
      <c r="M83" s="727">
        <v>64</v>
      </c>
      <c r="N83" s="727"/>
      <c r="O83" s="727"/>
      <c r="P83" s="740"/>
      <c r="Q83" s="728"/>
    </row>
    <row r="84" spans="1:17" ht="14.4" customHeight="1" x14ac:dyDescent="0.3">
      <c r="A84" s="723" t="s">
        <v>6365</v>
      </c>
      <c r="B84" s="724" t="s">
        <v>6366</v>
      </c>
      <c r="C84" s="724" t="s">
        <v>4886</v>
      </c>
      <c r="D84" s="724" t="s">
        <v>6401</v>
      </c>
      <c r="E84" s="724" t="s">
        <v>6402</v>
      </c>
      <c r="F84" s="727">
        <v>5</v>
      </c>
      <c r="G84" s="727">
        <v>235</v>
      </c>
      <c r="H84" s="727"/>
      <c r="I84" s="727">
        <v>47</v>
      </c>
      <c r="J84" s="727"/>
      <c r="K84" s="727"/>
      <c r="L84" s="727"/>
      <c r="M84" s="727"/>
      <c r="N84" s="727"/>
      <c r="O84" s="727"/>
      <c r="P84" s="740"/>
      <c r="Q84" s="728"/>
    </row>
    <row r="85" spans="1:17" ht="14.4" customHeight="1" x14ac:dyDescent="0.3">
      <c r="A85" s="723" t="s">
        <v>6365</v>
      </c>
      <c r="B85" s="724" t="s">
        <v>6366</v>
      </c>
      <c r="C85" s="724" t="s">
        <v>4886</v>
      </c>
      <c r="D85" s="724" t="s">
        <v>6403</v>
      </c>
      <c r="E85" s="724" t="s">
        <v>6404</v>
      </c>
      <c r="F85" s="727"/>
      <c r="G85" s="727"/>
      <c r="H85" s="727"/>
      <c r="I85" s="727"/>
      <c r="J85" s="727">
        <v>1</v>
      </c>
      <c r="K85" s="727">
        <v>53</v>
      </c>
      <c r="L85" s="727">
        <v>1</v>
      </c>
      <c r="M85" s="727">
        <v>53</v>
      </c>
      <c r="N85" s="727"/>
      <c r="O85" s="727"/>
      <c r="P85" s="740"/>
      <c r="Q85" s="728"/>
    </row>
    <row r="86" spans="1:17" ht="14.4" customHeight="1" x14ac:dyDescent="0.3">
      <c r="A86" s="723" t="s">
        <v>6365</v>
      </c>
      <c r="B86" s="724" t="s">
        <v>6366</v>
      </c>
      <c r="C86" s="724" t="s">
        <v>4886</v>
      </c>
      <c r="D86" s="724" t="s">
        <v>6405</v>
      </c>
      <c r="E86" s="724" t="s">
        <v>6406</v>
      </c>
      <c r="F86" s="727">
        <v>2</v>
      </c>
      <c r="G86" s="727">
        <v>120</v>
      </c>
      <c r="H86" s="727">
        <v>0.33333333333333331</v>
      </c>
      <c r="I86" s="727">
        <v>60</v>
      </c>
      <c r="J86" s="727">
        <v>6</v>
      </c>
      <c r="K86" s="727">
        <v>360</v>
      </c>
      <c r="L86" s="727">
        <v>1</v>
      </c>
      <c r="M86" s="727">
        <v>60</v>
      </c>
      <c r="N86" s="727">
        <v>6</v>
      </c>
      <c r="O86" s="727">
        <v>360</v>
      </c>
      <c r="P86" s="740">
        <v>1</v>
      </c>
      <c r="Q86" s="728">
        <v>60</v>
      </c>
    </row>
    <row r="87" spans="1:17" ht="14.4" customHeight="1" x14ac:dyDescent="0.3">
      <c r="A87" s="723" t="s">
        <v>6365</v>
      </c>
      <c r="B87" s="724" t="s">
        <v>6366</v>
      </c>
      <c r="C87" s="724" t="s">
        <v>4886</v>
      </c>
      <c r="D87" s="724" t="s">
        <v>6407</v>
      </c>
      <c r="E87" s="724" t="s">
        <v>6408</v>
      </c>
      <c r="F87" s="727">
        <v>1</v>
      </c>
      <c r="G87" s="727">
        <v>19</v>
      </c>
      <c r="H87" s="727">
        <v>1</v>
      </c>
      <c r="I87" s="727">
        <v>19</v>
      </c>
      <c r="J87" s="727">
        <v>1</v>
      </c>
      <c r="K87" s="727">
        <v>19</v>
      </c>
      <c r="L87" s="727">
        <v>1</v>
      </c>
      <c r="M87" s="727">
        <v>19</v>
      </c>
      <c r="N87" s="727">
        <v>2</v>
      </c>
      <c r="O87" s="727">
        <v>38</v>
      </c>
      <c r="P87" s="740">
        <v>2</v>
      </c>
      <c r="Q87" s="728">
        <v>19</v>
      </c>
    </row>
    <row r="88" spans="1:17" ht="14.4" customHeight="1" x14ac:dyDescent="0.3">
      <c r="A88" s="723" t="s">
        <v>6365</v>
      </c>
      <c r="B88" s="724" t="s">
        <v>6366</v>
      </c>
      <c r="C88" s="724" t="s">
        <v>4886</v>
      </c>
      <c r="D88" s="724" t="s">
        <v>2710</v>
      </c>
      <c r="E88" s="724" t="s">
        <v>6409</v>
      </c>
      <c r="F88" s="727">
        <v>1</v>
      </c>
      <c r="G88" s="727">
        <v>1455</v>
      </c>
      <c r="H88" s="727"/>
      <c r="I88" s="727">
        <v>1455</v>
      </c>
      <c r="J88" s="727"/>
      <c r="K88" s="727"/>
      <c r="L88" s="727"/>
      <c r="M88" s="727"/>
      <c r="N88" s="727"/>
      <c r="O88" s="727"/>
      <c r="P88" s="740"/>
      <c r="Q88" s="728"/>
    </row>
    <row r="89" spans="1:17" ht="14.4" customHeight="1" x14ac:dyDescent="0.3">
      <c r="A89" s="723" t="s">
        <v>6365</v>
      </c>
      <c r="B89" s="724" t="s">
        <v>6366</v>
      </c>
      <c r="C89" s="724" t="s">
        <v>4886</v>
      </c>
      <c r="D89" s="724" t="s">
        <v>6410</v>
      </c>
      <c r="E89" s="724" t="s">
        <v>6411</v>
      </c>
      <c r="F89" s="727"/>
      <c r="G89" s="727"/>
      <c r="H89" s="727"/>
      <c r="I89" s="727"/>
      <c r="J89" s="727"/>
      <c r="K89" s="727"/>
      <c r="L89" s="727"/>
      <c r="M89" s="727"/>
      <c r="N89" s="727">
        <v>1</v>
      </c>
      <c r="O89" s="727">
        <v>392</v>
      </c>
      <c r="P89" s="740"/>
      <c r="Q89" s="728">
        <v>392</v>
      </c>
    </row>
    <row r="90" spans="1:17" ht="14.4" customHeight="1" x14ac:dyDescent="0.3">
      <c r="A90" s="723" t="s">
        <v>6365</v>
      </c>
      <c r="B90" s="724" t="s">
        <v>6366</v>
      </c>
      <c r="C90" s="724" t="s">
        <v>4886</v>
      </c>
      <c r="D90" s="724" t="s">
        <v>6412</v>
      </c>
      <c r="E90" s="724" t="s">
        <v>6413</v>
      </c>
      <c r="F90" s="727">
        <v>1</v>
      </c>
      <c r="G90" s="727">
        <v>462</v>
      </c>
      <c r="H90" s="727"/>
      <c r="I90" s="727">
        <v>462</v>
      </c>
      <c r="J90" s="727"/>
      <c r="K90" s="727"/>
      <c r="L90" s="727"/>
      <c r="M90" s="727"/>
      <c r="N90" s="727"/>
      <c r="O90" s="727"/>
      <c r="P90" s="740"/>
      <c r="Q90" s="728"/>
    </row>
    <row r="91" spans="1:17" ht="14.4" customHeight="1" x14ac:dyDescent="0.3">
      <c r="A91" s="723" t="s">
        <v>6365</v>
      </c>
      <c r="B91" s="724" t="s">
        <v>6366</v>
      </c>
      <c r="C91" s="724" t="s">
        <v>4886</v>
      </c>
      <c r="D91" s="724" t="s">
        <v>6414</v>
      </c>
      <c r="E91" s="724" t="s">
        <v>6415</v>
      </c>
      <c r="F91" s="727">
        <v>1</v>
      </c>
      <c r="G91" s="727">
        <v>312</v>
      </c>
      <c r="H91" s="727"/>
      <c r="I91" s="727">
        <v>312</v>
      </c>
      <c r="J91" s="727"/>
      <c r="K91" s="727"/>
      <c r="L91" s="727"/>
      <c r="M91" s="727"/>
      <c r="N91" s="727">
        <v>1</v>
      </c>
      <c r="O91" s="727">
        <v>313</v>
      </c>
      <c r="P91" s="740"/>
      <c r="Q91" s="728">
        <v>313</v>
      </c>
    </row>
    <row r="92" spans="1:17" ht="14.4" customHeight="1" x14ac:dyDescent="0.3">
      <c r="A92" s="723" t="s">
        <v>6365</v>
      </c>
      <c r="B92" s="724" t="s">
        <v>6366</v>
      </c>
      <c r="C92" s="724" t="s">
        <v>4886</v>
      </c>
      <c r="D92" s="724" t="s">
        <v>6416</v>
      </c>
      <c r="E92" s="724" t="s">
        <v>6417</v>
      </c>
      <c r="F92" s="727">
        <v>23</v>
      </c>
      <c r="G92" s="727">
        <v>19596</v>
      </c>
      <c r="H92" s="727">
        <v>1.1486518171160609</v>
      </c>
      <c r="I92" s="727">
        <v>852</v>
      </c>
      <c r="J92" s="727">
        <v>20</v>
      </c>
      <c r="K92" s="727">
        <v>17060</v>
      </c>
      <c r="L92" s="727">
        <v>1</v>
      </c>
      <c r="M92" s="727">
        <v>853</v>
      </c>
      <c r="N92" s="727">
        <v>15</v>
      </c>
      <c r="O92" s="727">
        <v>12795</v>
      </c>
      <c r="P92" s="740">
        <v>0.75</v>
      </c>
      <c r="Q92" s="728">
        <v>853</v>
      </c>
    </row>
    <row r="93" spans="1:17" ht="14.4" customHeight="1" x14ac:dyDescent="0.3">
      <c r="A93" s="723" t="s">
        <v>6365</v>
      </c>
      <c r="B93" s="724" t="s">
        <v>6366</v>
      </c>
      <c r="C93" s="724" t="s">
        <v>4886</v>
      </c>
      <c r="D93" s="724" t="s">
        <v>6418</v>
      </c>
      <c r="E93" s="724" t="s">
        <v>6419</v>
      </c>
      <c r="F93" s="727"/>
      <c r="G93" s="727"/>
      <c r="H93" s="727"/>
      <c r="I93" s="727"/>
      <c r="J93" s="727"/>
      <c r="K93" s="727"/>
      <c r="L93" s="727"/>
      <c r="M93" s="727"/>
      <c r="N93" s="727">
        <v>23</v>
      </c>
      <c r="O93" s="727">
        <v>4301</v>
      </c>
      <c r="P93" s="740"/>
      <c r="Q93" s="728">
        <v>187</v>
      </c>
    </row>
    <row r="94" spans="1:17" ht="14.4" customHeight="1" x14ac:dyDescent="0.3">
      <c r="A94" s="723" t="s">
        <v>6365</v>
      </c>
      <c r="B94" s="724" t="s">
        <v>6366</v>
      </c>
      <c r="C94" s="724" t="s">
        <v>4886</v>
      </c>
      <c r="D94" s="724" t="s">
        <v>6420</v>
      </c>
      <c r="E94" s="724" t="s">
        <v>6421</v>
      </c>
      <c r="F94" s="727"/>
      <c r="G94" s="727"/>
      <c r="H94" s="727"/>
      <c r="I94" s="727"/>
      <c r="J94" s="727">
        <v>2</v>
      </c>
      <c r="K94" s="727">
        <v>336</v>
      </c>
      <c r="L94" s="727">
        <v>1</v>
      </c>
      <c r="M94" s="727">
        <v>168</v>
      </c>
      <c r="N94" s="727"/>
      <c r="O94" s="727"/>
      <c r="P94" s="740"/>
      <c r="Q94" s="728"/>
    </row>
    <row r="95" spans="1:17" ht="14.4" customHeight="1" x14ac:dyDescent="0.3">
      <c r="A95" s="723" t="s">
        <v>6365</v>
      </c>
      <c r="B95" s="724" t="s">
        <v>6366</v>
      </c>
      <c r="C95" s="724" t="s">
        <v>4886</v>
      </c>
      <c r="D95" s="724" t="s">
        <v>6422</v>
      </c>
      <c r="E95" s="724" t="s">
        <v>6423</v>
      </c>
      <c r="F95" s="727"/>
      <c r="G95" s="727"/>
      <c r="H95" s="727"/>
      <c r="I95" s="727"/>
      <c r="J95" s="727">
        <v>2</v>
      </c>
      <c r="K95" s="727">
        <v>334</v>
      </c>
      <c r="L95" s="727">
        <v>1</v>
      </c>
      <c r="M95" s="727">
        <v>167</v>
      </c>
      <c r="N95" s="727">
        <v>1</v>
      </c>
      <c r="O95" s="727">
        <v>167</v>
      </c>
      <c r="P95" s="740">
        <v>0.5</v>
      </c>
      <c r="Q95" s="728">
        <v>167</v>
      </c>
    </row>
    <row r="96" spans="1:17" ht="14.4" customHeight="1" x14ac:dyDescent="0.3">
      <c r="A96" s="723" t="s">
        <v>6365</v>
      </c>
      <c r="B96" s="724" t="s">
        <v>6366</v>
      </c>
      <c r="C96" s="724" t="s">
        <v>4886</v>
      </c>
      <c r="D96" s="724" t="s">
        <v>6424</v>
      </c>
      <c r="E96" s="724" t="s">
        <v>6425</v>
      </c>
      <c r="F96" s="727"/>
      <c r="G96" s="727"/>
      <c r="H96" s="727"/>
      <c r="I96" s="727"/>
      <c r="J96" s="727">
        <v>2</v>
      </c>
      <c r="K96" s="727">
        <v>348</v>
      </c>
      <c r="L96" s="727">
        <v>1</v>
      </c>
      <c r="M96" s="727">
        <v>174</v>
      </c>
      <c r="N96" s="727"/>
      <c r="O96" s="727"/>
      <c r="P96" s="740"/>
      <c r="Q96" s="728"/>
    </row>
    <row r="97" spans="1:17" ht="14.4" customHeight="1" x14ac:dyDescent="0.3">
      <c r="A97" s="723" t="s">
        <v>6365</v>
      </c>
      <c r="B97" s="724" t="s">
        <v>6366</v>
      </c>
      <c r="C97" s="724" t="s">
        <v>4886</v>
      </c>
      <c r="D97" s="724" t="s">
        <v>6426</v>
      </c>
      <c r="E97" s="724" t="s">
        <v>6427</v>
      </c>
      <c r="F97" s="727"/>
      <c r="G97" s="727"/>
      <c r="H97" s="727"/>
      <c r="I97" s="727"/>
      <c r="J97" s="727">
        <v>1</v>
      </c>
      <c r="K97" s="727">
        <v>310</v>
      </c>
      <c r="L97" s="727">
        <v>1</v>
      </c>
      <c r="M97" s="727">
        <v>310</v>
      </c>
      <c r="N97" s="727"/>
      <c r="O97" s="727"/>
      <c r="P97" s="740"/>
      <c r="Q97" s="728"/>
    </row>
    <row r="98" spans="1:17" ht="14.4" customHeight="1" x14ac:dyDescent="0.3">
      <c r="A98" s="723" t="s">
        <v>6365</v>
      </c>
      <c r="B98" s="724" t="s">
        <v>6366</v>
      </c>
      <c r="C98" s="724" t="s">
        <v>4886</v>
      </c>
      <c r="D98" s="724" t="s">
        <v>6428</v>
      </c>
      <c r="E98" s="724" t="s">
        <v>6429</v>
      </c>
      <c r="F98" s="727"/>
      <c r="G98" s="727"/>
      <c r="H98" s="727"/>
      <c r="I98" s="727"/>
      <c r="J98" s="727">
        <v>2</v>
      </c>
      <c r="K98" s="727">
        <v>704</v>
      </c>
      <c r="L98" s="727">
        <v>1</v>
      </c>
      <c r="M98" s="727">
        <v>352</v>
      </c>
      <c r="N98" s="727"/>
      <c r="O98" s="727"/>
      <c r="P98" s="740"/>
      <c r="Q98" s="728"/>
    </row>
    <row r="99" spans="1:17" ht="14.4" customHeight="1" x14ac:dyDescent="0.3">
      <c r="A99" s="723" t="s">
        <v>6365</v>
      </c>
      <c r="B99" s="724" t="s">
        <v>6366</v>
      </c>
      <c r="C99" s="724" t="s">
        <v>4886</v>
      </c>
      <c r="D99" s="724" t="s">
        <v>6430</v>
      </c>
      <c r="E99" s="724" t="s">
        <v>6431</v>
      </c>
      <c r="F99" s="727"/>
      <c r="G99" s="727"/>
      <c r="H99" s="727"/>
      <c r="I99" s="727"/>
      <c r="J99" s="727">
        <v>2</v>
      </c>
      <c r="K99" s="727">
        <v>704</v>
      </c>
      <c r="L99" s="727">
        <v>1</v>
      </c>
      <c r="M99" s="727">
        <v>352</v>
      </c>
      <c r="N99" s="727"/>
      <c r="O99" s="727"/>
      <c r="P99" s="740"/>
      <c r="Q99" s="728"/>
    </row>
    <row r="100" spans="1:17" ht="14.4" customHeight="1" x14ac:dyDescent="0.3">
      <c r="A100" s="723" t="s">
        <v>6365</v>
      </c>
      <c r="B100" s="724" t="s">
        <v>6366</v>
      </c>
      <c r="C100" s="724" t="s">
        <v>4886</v>
      </c>
      <c r="D100" s="724" t="s">
        <v>6432</v>
      </c>
      <c r="E100" s="724" t="s">
        <v>6433</v>
      </c>
      <c r="F100" s="727">
        <v>61</v>
      </c>
      <c r="G100" s="727">
        <v>47946</v>
      </c>
      <c r="H100" s="727">
        <v>1.3538331215586616</v>
      </c>
      <c r="I100" s="727">
        <v>786</v>
      </c>
      <c r="J100" s="727">
        <v>45</v>
      </c>
      <c r="K100" s="727">
        <v>35415</v>
      </c>
      <c r="L100" s="727">
        <v>1</v>
      </c>
      <c r="M100" s="727">
        <v>787</v>
      </c>
      <c r="N100" s="727">
        <v>35</v>
      </c>
      <c r="O100" s="727">
        <v>27580</v>
      </c>
      <c r="P100" s="740">
        <v>0.77876605957927436</v>
      </c>
      <c r="Q100" s="728">
        <v>788</v>
      </c>
    </row>
    <row r="101" spans="1:17" ht="14.4" customHeight="1" x14ac:dyDescent="0.3">
      <c r="A101" s="723" t="s">
        <v>6365</v>
      </c>
      <c r="B101" s="724" t="s">
        <v>6366</v>
      </c>
      <c r="C101" s="724" t="s">
        <v>4886</v>
      </c>
      <c r="D101" s="724" t="s">
        <v>6434</v>
      </c>
      <c r="E101" s="724" t="s">
        <v>6435</v>
      </c>
      <c r="F101" s="727">
        <v>1</v>
      </c>
      <c r="G101" s="727">
        <v>228</v>
      </c>
      <c r="H101" s="727">
        <v>0.99563318777292575</v>
      </c>
      <c r="I101" s="727">
        <v>228</v>
      </c>
      <c r="J101" s="727">
        <v>1</v>
      </c>
      <c r="K101" s="727">
        <v>229</v>
      </c>
      <c r="L101" s="727">
        <v>1</v>
      </c>
      <c r="M101" s="727">
        <v>229</v>
      </c>
      <c r="N101" s="727">
        <v>2</v>
      </c>
      <c r="O101" s="727">
        <v>458</v>
      </c>
      <c r="P101" s="740">
        <v>2</v>
      </c>
      <c r="Q101" s="728">
        <v>229</v>
      </c>
    </row>
    <row r="102" spans="1:17" ht="14.4" customHeight="1" x14ac:dyDescent="0.3">
      <c r="A102" s="723" t="s">
        <v>6365</v>
      </c>
      <c r="B102" s="724" t="s">
        <v>6366</v>
      </c>
      <c r="C102" s="724" t="s">
        <v>4886</v>
      </c>
      <c r="D102" s="724" t="s">
        <v>6436</v>
      </c>
      <c r="E102" s="724" t="s">
        <v>6437</v>
      </c>
      <c r="F102" s="727">
        <v>1</v>
      </c>
      <c r="G102" s="727">
        <v>561</v>
      </c>
      <c r="H102" s="727"/>
      <c r="I102" s="727">
        <v>561</v>
      </c>
      <c r="J102" s="727"/>
      <c r="K102" s="727"/>
      <c r="L102" s="727"/>
      <c r="M102" s="727"/>
      <c r="N102" s="727"/>
      <c r="O102" s="727"/>
      <c r="P102" s="740"/>
      <c r="Q102" s="728"/>
    </row>
    <row r="103" spans="1:17" ht="14.4" customHeight="1" x14ac:dyDescent="0.3">
      <c r="A103" s="723" t="s">
        <v>6365</v>
      </c>
      <c r="B103" s="724" t="s">
        <v>6366</v>
      </c>
      <c r="C103" s="724" t="s">
        <v>4886</v>
      </c>
      <c r="D103" s="724" t="s">
        <v>6438</v>
      </c>
      <c r="E103" s="724" t="s">
        <v>6439</v>
      </c>
      <c r="F103" s="727"/>
      <c r="G103" s="727"/>
      <c r="H103" s="727"/>
      <c r="I103" s="727"/>
      <c r="J103" s="727"/>
      <c r="K103" s="727"/>
      <c r="L103" s="727"/>
      <c r="M103" s="727"/>
      <c r="N103" s="727">
        <v>1</v>
      </c>
      <c r="O103" s="727">
        <v>133</v>
      </c>
      <c r="P103" s="740"/>
      <c r="Q103" s="728">
        <v>133</v>
      </c>
    </row>
    <row r="104" spans="1:17" ht="14.4" customHeight="1" x14ac:dyDescent="0.3">
      <c r="A104" s="723" t="s">
        <v>6365</v>
      </c>
      <c r="B104" s="724" t="s">
        <v>6366</v>
      </c>
      <c r="C104" s="724" t="s">
        <v>4886</v>
      </c>
      <c r="D104" s="724" t="s">
        <v>6440</v>
      </c>
      <c r="E104" s="724" t="s">
        <v>6441</v>
      </c>
      <c r="F104" s="727">
        <v>1</v>
      </c>
      <c r="G104" s="727">
        <v>940</v>
      </c>
      <c r="H104" s="727"/>
      <c r="I104" s="727">
        <v>940</v>
      </c>
      <c r="J104" s="727"/>
      <c r="K104" s="727"/>
      <c r="L104" s="727"/>
      <c r="M104" s="727"/>
      <c r="N104" s="727">
        <v>1</v>
      </c>
      <c r="O104" s="727">
        <v>941</v>
      </c>
      <c r="P104" s="740"/>
      <c r="Q104" s="728">
        <v>941</v>
      </c>
    </row>
    <row r="105" spans="1:17" ht="14.4" customHeight="1" x14ac:dyDescent="0.3">
      <c r="A105" s="723" t="s">
        <v>6365</v>
      </c>
      <c r="B105" s="724" t="s">
        <v>6366</v>
      </c>
      <c r="C105" s="724" t="s">
        <v>4886</v>
      </c>
      <c r="D105" s="724" t="s">
        <v>6442</v>
      </c>
      <c r="E105" s="724" t="s">
        <v>6443</v>
      </c>
      <c r="F105" s="727"/>
      <c r="G105" s="727"/>
      <c r="H105" s="727"/>
      <c r="I105" s="727"/>
      <c r="J105" s="727">
        <v>5</v>
      </c>
      <c r="K105" s="727">
        <v>445</v>
      </c>
      <c r="L105" s="727">
        <v>1</v>
      </c>
      <c r="M105" s="727">
        <v>89</v>
      </c>
      <c r="N105" s="727">
        <v>1</v>
      </c>
      <c r="O105" s="727">
        <v>89</v>
      </c>
      <c r="P105" s="740">
        <v>0.2</v>
      </c>
      <c r="Q105" s="728">
        <v>89</v>
      </c>
    </row>
    <row r="106" spans="1:17" ht="14.4" customHeight="1" x14ac:dyDescent="0.3">
      <c r="A106" s="723" t="s">
        <v>6365</v>
      </c>
      <c r="B106" s="724" t="s">
        <v>6366</v>
      </c>
      <c r="C106" s="724" t="s">
        <v>4886</v>
      </c>
      <c r="D106" s="724" t="s">
        <v>6444</v>
      </c>
      <c r="E106" s="724" t="s">
        <v>6445</v>
      </c>
      <c r="F106" s="727">
        <v>904</v>
      </c>
      <c r="G106" s="727">
        <v>27120</v>
      </c>
      <c r="H106" s="727">
        <v>1.0134529147982063</v>
      </c>
      <c r="I106" s="727">
        <v>30</v>
      </c>
      <c r="J106" s="727">
        <v>892</v>
      </c>
      <c r="K106" s="727">
        <v>26760</v>
      </c>
      <c r="L106" s="727">
        <v>1</v>
      </c>
      <c r="M106" s="727">
        <v>30</v>
      </c>
      <c r="N106" s="727">
        <v>1022</v>
      </c>
      <c r="O106" s="727">
        <v>30660</v>
      </c>
      <c r="P106" s="740">
        <v>1.1457399103139014</v>
      </c>
      <c r="Q106" s="728">
        <v>30</v>
      </c>
    </row>
    <row r="107" spans="1:17" ht="14.4" customHeight="1" x14ac:dyDescent="0.3">
      <c r="A107" s="723" t="s">
        <v>6365</v>
      </c>
      <c r="B107" s="724" t="s">
        <v>6366</v>
      </c>
      <c r="C107" s="724" t="s">
        <v>4886</v>
      </c>
      <c r="D107" s="724" t="s">
        <v>6446</v>
      </c>
      <c r="E107" s="724" t="s">
        <v>6447</v>
      </c>
      <c r="F107" s="727">
        <v>2</v>
      </c>
      <c r="G107" s="727">
        <v>100</v>
      </c>
      <c r="H107" s="727">
        <v>0.33333333333333331</v>
      </c>
      <c r="I107" s="727">
        <v>50</v>
      </c>
      <c r="J107" s="727">
        <v>6</v>
      </c>
      <c r="K107" s="727">
        <v>300</v>
      </c>
      <c r="L107" s="727">
        <v>1</v>
      </c>
      <c r="M107" s="727">
        <v>50</v>
      </c>
      <c r="N107" s="727">
        <v>6</v>
      </c>
      <c r="O107" s="727">
        <v>300</v>
      </c>
      <c r="P107" s="740">
        <v>1</v>
      </c>
      <c r="Q107" s="728">
        <v>50</v>
      </c>
    </row>
    <row r="108" spans="1:17" ht="14.4" customHeight="1" x14ac:dyDescent="0.3">
      <c r="A108" s="723" t="s">
        <v>6365</v>
      </c>
      <c r="B108" s="724" t="s">
        <v>6366</v>
      </c>
      <c r="C108" s="724" t="s">
        <v>4886</v>
      </c>
      <c r="D108" s="724" t="s">
        <v>6448</v>
      </c>
      <c r="E108" s="724" t="s">
        <v>6449</v>
      </c>
      <c r="F108" s="727">
        <v>15</v>
      </c>
      <c r="G108" s="727">
        <v>180</v>
      </c>
      <c r="H108" s="727">
        <v>1.3636363636363635</v>
      </c>
      <c r="I108" s="727">
        <v>12</v>
      </c>
      <c r="J108" s="727">
        <v>11</v>
      </c>
      <c r="K108" s="727">
        <v>132</v>
      </c>
      <c r="L108" s="727">
        <v>1</v>
      </c>
      <c r="M108" s="727">
        <v>12</v>
      </c>
      <c r="N108" s="727">
        <v>38</v>
      </c>
      <c r="O108" s="727">
        <v>456</v>
      </c>
      <c r="P108" s="740">
        <v>3.4545454545454546</v>
      </c>
      <c r="Q108" s="728">
        <v>12</v>
      </c>
    </row>
    <row r="109" spans="1:17" ht="14.4" customHeight="1" x14ac:dyDescent="0.3">
      <c r="A109" s="723" t="s">
        <v>6365</v>
      </c>
      <c r="B109" s="724" t="s">
        <v>6366</v>
      </c>
      <c r="C109" s="724" t="s">
        <v>4886</v>
      </c>
      <c r="D109" s="724" t="s">
        <v>6450</v>
      </c>
      <c r="E109" s="724" t="s">
        <v>6451</v>
      </c>
      <c r="F109" s="727">
        <v>2</v>
      </c>
      <c r="G109" s="727">
        <v>364</v>
      </c>
      <c r="H109" s="727">
        <v>0.99453551912568305</v>
      </c>
      <c r="I109" s="727">
        <v>182</v>
      </c>
      <c r="J109" s="727">
        <v>2</v>
      </c>
      <c r="K109" s="727">
        <v>366</v>
      </c>
      <c r="L109" s="727">
        <v>1</v>
      </c>
      <c r="M109" s="727">
        <v>183</v>
      </c>
      <c r="N109" s="727">
        <v>2</v>
      </c>
      <c r="O109" s="727">
        <v>366</v>
      </c>
      <c r="P109" s="740">
        <v>1</v>
      </c>
      <c r="Q109" s="728">
        <v>183</v>
      </c>
    </row>
    <row r="110" spans="1:17" ht="14.4" customHeight="1" x14ac:dyDescent="0.3">
      <c r="A110" s="723" t="s">
        <v>6365</v>
      </c>
      <c r="B110" s="724" t="s">
        <v>6366</v>
      </c>
      <c r="C110" s="724" t="s">
        <v>4886</v>
      </c>
      <c r="D110" s="724" t="s">
        <v>6452</v>
      </c>
      <c r="E110" s="724" t="s">
        <v>6453</v>
      </c>
      <c r="F110" s="727">
        <v>10</v>
      </c>
      <c r="G110" s="727">
        <v>720</v>
      </c>
      <c r="H110" s="727">
        <v>1.095890410958904</v>
      </c>
      <c r="I110" s="727">
        <v>72</v>
      </c>
      <c r="J110" s="727">
        <v>9</v>
      </c>
      <c r="K110" s="727">
        <v>657</v>
      </c>
      <c r="L110" s="727">
        <v>1</v>
      </c>
      <c r="M110" s="727">
        <v>73</v>
      </c>
      <c r="N110" s="727">
        <v>22</v>
      </c>
      <c r="O110" s="727">
        <v>1606</v>
      </c>
      <c r="P110" s="740">
        <v>2.4444444444444446</v>
      </c>
      <c r="Q110" s="728">
        <v>73</v>
      </c>
    </row>
    <row r="111" spans="1:17" ht="14.4" customHeight="1" x14ac:dyDescent="0.3">
      <c r="A111" s="723" t="s">
        <v>6365</v>
      </c>
      <c r="B111" s="724" t="s">
        <v>6366</v>
      </c>
      <c r="C111" s="724" t="s">
        <v>4886</v>
      </c>
      <c r="D111" s="724" t="s">
        <v>6454</v>
      </c>
      <c r="E111" s="724" t="s">
        <v>6455</v>
      </c>
      <c r="F111" s="727">
        <v>2</v>
      </c>
      <c r="G111" s="727">
        <v>366</v>
      </c>
      <c r="H111" s="727">
        <v>0.99456521739130432</v>
      </c>
      <c r="I111" s="727">
        <v>183</v>
      </c>
      <c r="J111" s="727">
        <v>2</v>
      </c>
      <c r="K111" s="727">
        <v>368</v>
      </c>
      <c r="L111" s="727">
        <v>1</v>
      </c>
      <c r="M111" s="727">
        <v>184</v>
      </c>
      <c r="N111" s="727"/>
      <c r="O111" s="727"/>
      <c r="P111" s="740"/>
      <c r="Q111" s="728"/>
    </row>
    <row r="112" spans="1:17" ht="14.4" customHeight="1" x14ac:dyDescent="0.3">
      <c r="A112" s="723" t="s">
        <v>6365</v>
      </c>
      <c r="B112" s="724" t="s">
        <v>6366</v>
      </c>
      <c r="C112" s="724" t="s">
        <v>4886</v>
      </c>
      <c r="D112" s="724" t="s">
        <v>6286</v>
      </c>
      <c r="E112" s="724" t="s">
        <v>6287</v>
      </c>
      <c r="F112" s="727"/>
      <c r="G112" s="727"/>
      <c r="H112" s="727"/>
      <c r="I112" s="727"/>
      <c r="J112" s="727">
        <v>2</v>
      </c>
      <c r="K112" s="727">
        <v>2566</v>
      </c>
      <c r="L112" s="727">
        <v>1</v>
      </c>
      <c r="M112" s="727">
        <v>1283</v>
      </c>
      <c r="N112" s="727"/>
      <c r="O112" s="727"/>
      <c r="P112" s="740"/>
      <c r="Q112" s="728"/>
    </row>
    <row r="113" spans="1:17" ht="14.4" customHeight="1" x14ac:dyDescent="0.3">
      <c r="A113" s="723" t="s">
        <v>6365</v>
      </c>
      <c r="B113" s="724" t="s">
        <v>6366</v>
      </c>
      <c r="C113" s="724" t="s">
        <v>4886</v>
      </c>
      <c r="D113" s="724" t="s">
        <v>6456</v>
      </c>
      <c r="E113" s="724" t="s">
        <v>6457</v>
      </c>
      <c r="F113" s="727">
        <v>955</v>
      </c>
      <c r="G113" s="727">
        <v>141340</v>
      </c>
      <c r="H113" s="727">
        <v>0.90948284182823169</v>
      </c>
      <c r="I113" s="727">
        <v>148</v>
      </c>
      <c r="J113" s="727">
        <v>1043</v>
      </c>
      <c r="K113" s="727">
        <v>155407</v>
      </c>
      <c r="L113" s="727">
        <v>1</v>
      </c>
      <c r="M113" s="727">
        <v>149</v>
      </c>
      <c r="N113" s="727">
        <v>1337</v>
      </c>
      <c r="O113" s="727">
        <v>199213</v>
      </c>
      <c r="P113" s="740">
        <v>1.2818791946308725</v>
      </c>
      <c r="Q113" s="728">
        <v>149</v>
      </c>
    </row>
    <row r="114" spans="1:17" ht="14.4" customHeight="1" x14ac:dyDescent="0.3">
      <c r="A114" s="723" t="s">
        <v>6365</v>
      </c>
      <c r="B114" s="724" t="s">
        <v>6366</v>
      </c>
      <c r="C114" s="724" t="s">
        <v>4886</v>
      </c>
      <c r="D114" s="724" t="s">
        <v>6458</v>
      </c>
      <c r="E114" s="724" t="s">
        <v>6459</v>
      </c>
      <c r="F114" s="727">
        <v>936</v>
      </c>
      <c r="G114" s="727">
        <v>28080</v>
      </c>
      <c r="H114" s="727">
        <v>1.0107991360691144</v>
      </c>
      <c r="I114" s="727">
        <v>30</v>
      </c>
      <c r="J114" s="727">
        <v>926</v>
      </c>
      <c r="K114" s="727">
        <v>27780</v>
      </c>
      <c r="L114" s="727">
        <v>1</v>
      </c>
      <c r="M114" s="727">
        <v>30</v>
      </c>
      <c r="N114" s="727">
        <v>1065</v>
      </c>
      <c r="O114" s="727">
        <v>31950</v>
      </c>
      <c r="P114" s="740">
        <v>1.1501079913606911</v>
      </c>
      <c r="Q114" s="728">
        <v>30</v>
      </c>
    </row>
    <row r="115" spans="1:17" ht="14.4" customHeight="1" x14ac:dyDescent="0.3">
      <c r="A115" s="723" t="s">
        <v>6365</v>
      </c>
      <c r="B115" s="724" t="s">
        <v>6366</v>
      </c>
      <c r="C115" s="724" t="s">
        <v>4886</v>
      </c>
      <c r="D115" s="724" t="s">
        <v>6460</v>
      </c>
      <c r="E115" s="724" t="s">
        <v>6461</v>
      </c>
      <c r="F115" s="727">
        <v>278</v>
      </c>
      <c r="G115" s="727">
        <v>8618</v>
      </c>
      <c r="H115" s="727">
        <v>1.0901960784313725</v>
      </c>
      <c r="I115" s="727">
        <v>31</v>
      </c>
      <c r="J115" s="727">
        <v>255</v>
      </c>
      <c r="K115" s="727">
        <v>7905</v>
      </c>
      <c r="L115" s="727">
        <v>1</v>
      </c>
      <c r="M115" s="727">
        <v>31</v>
      </c>
      <c r="N115" s="727">
        <v>360</v>
      </c>
      <c r="O115" s="727">
        <v>11160</v>
      </c>
      <c r="P115" s="740">
        <v>1.411764705882353</v>
      </c>
      <c r="Q115" s="728">
        <v>31</v>
      </c>
    </row>
    <row r="116" spans="1:17" ht="14.4" customHeight="1" x14ac:dyDescent="0.3">
      <c r="A116" s="723" t="s">
        <v>6365</v>
      </c>
      <c r="B116" s="724" t="s">
        <v>6366</v>
      </c>
      <c r="C116" s="724" t="s">
        <v>4886</v>
      </c>
      <c r="D116" s="724" t="s">
        <v>6462</v>
      </c>
      <c r="E116" s="724" t="s">
        <v>6463</v>
      </c>
      <c r="F116" s="727">
        <v>297</v>
      </c>
      <c r="G116" s="727">
        <v>8019</v>
      </c>
      <c r="H116" s="727">
        <v>1.08</v>
      </c>
      <c r="I116" s="727">
        <v>27</v>
      </c>
      <c r="J116" s="727">
        <v>275</v>
      </c>
      <c r="K116" s="727">
        <v>7425</v>
      </c>
      <c r="L116" s="727">
        <v>1</v>
      </c>
      <c r="M116" s="727">
        <v>27</v>
      </c>
      <c r="N116" s="727">
        <v>374</v>
      </c>
      <c r="O116" s="727">
        <v>10098</v>
      </c>
      <c r="P116" s="740">
        <v>1.36</v>
      </c>
      <c r="Q116" s="728">
        <v>27</v>
      </c>
    </row>
    <row r="117" spans="1:17" ht="14.4" customHeight="1" x14ac:dyDescent="0.3">
      <c r="A117" s="723" t="s">
        <v>6365</v>
      </c>
      <c r="B117" s="724" t="s">
        <v>6366</v>
      </c>
      <c r="C117" s="724" t="s">
        <v>4886</v>
      </c>
      <c r="D117" s="724" t="s">
        <v>6464</v>
      </c>
      <c r="E117" s="724" t="s">
        <v>6465</v>
      </c>
      <c r="F117" s="727">
        <v>4</v>
      </c>
      <c r="G117" s="727">
        <v>1020</v>
      </c>
      <c r="H117" s="727"/>
      <c r="I117" s="727">
        <v>255</v>
      </c>
      <c r="J117" s="727"/>
      <c r="K117" s="727"/>
      <c r="L117" s="727"/>
      <c r="M117" s="727"/>
      <c r="N117" s="727">
        <v>1</v>
      </c>
      <c r="O117" s="727">
        <v>256</v>
      </c>
      <c r="P117" s="740"/>
      <c r="Q117" s="728">
        <v>256</v>
      </c>
    </row>
    <row r="118" spans="1:17" ht="14.4" customHeight="1" x14ac:dyDescent="0.3">
      <c r="A118" s="723" t="s">
        <v>6365</v>
      </c>
      <c r="B118" s="724" t="s">
        <v>6366</v>
      </c>
      <c r="C118" s="724" t="s">
        <v>4886</v>
      </c>
      <c r="D118" s="724" t="s">
        <v>6466</v>
      </c>
      <c r="E118" s="724" t="s">
        <v>6467</v>
      </c>
      <c r="F118" s="727">
        <v>3</v>
      </c>
      <c r="G118" s="727">
        <v>66</v>
      </c>
      <c r="H118" s="727">
        <v>1.5</v>
      </c>
      <c r="I118" s="727">
        <v>22</v>
      </c>
      <c r="J118" s="727">
        <v>2</v>
      </c>
      <c r="K118" s="727">
        <v>44</v>
      </c>
      <c r="L118" s="727">
        <v>1</v>
      </c>
      <c r="M118" s="727">
        <v>22</v>
      </c>
      <c r="N118" s="727">
        <v>11</v>
      </c>
      <c r="O118" s="727">
        <v>242</v>
      </c>
      <c r="P118" s="740">
        <v>5.5</v>
      </c>
      <c r="Q118" s="728">
        <v>22</v>
      </c>
    </row>
    <row r="119" spans="1:17" ht="14.4" customHeight="1" x14ac:dyDescent="0.3">
      <c r="A119" s="723" t="s">
        <v>6365</v>
      </c>
      <c r="B119" s="724" t="s">
        <v>6366</v>
      </c>
      <c r="C119" s="724" t="s">
        <v>4886</v>
      </c>
      <c r="D119" s="724" t="s">
        <v>6468</v>
      </c>
      <c r="E119" s="724" t="s">
        <v>6469</v>
      </c>
      <c r="F119" s="727">
        <v>340</v>
      </c>
      <c r="G119" s="727">
        <v>8500</v>
      </c>
      <c r="H119" s="727">
        <v>1.0119047619047619</v>
      </c>
      <c r="I119" s="727">
        <v>25</v>
      </c>
      <c r="J119" s="727">
        <v>336</v>
      </c>
      <c r="K119" s="727">
        <v>8400</v>
      </c>
      <c r="L119" s="727">
        <v>1</v>
      </c>
      <c r="M119" s="727">
        <v>25</v>
      </c>
      <c r="N119" s="727">
        <v>519</v>
      </c>
      <c r="O119" s="727">
        <v>12975</v>
      </c>
      <c r="P119" s="740">
        <v>1.5446428571428572</v>
      </c>
      <c r="Q119" s="728">
        <v>25</v>
      </c>
    </row>
    <row r="120" spans="1:17" ht="14.4" customHeight="1" x14ac:dyDescent="0.3">
      <c r="A120" s="723" t="s">
        <v>6365</v>
      </c>
      <c r="B120" s="724" t="s">
        <v>6366</v>
      </c>
      <c r="C120" s="724" t="s">
        <v>4886</v>
      </c>
      <c r="D120" s="724" t="s">
        <v>6470</v>
      </c>
      <c r="E120" s="724" t="s">
        <v>6471</v>
      </c>
      <c r="F120" s="727">
        <v>11</v>
      </c>
      <c r="G120" s="727">
        <v>363</v>
      </c>
      <c r="H120" s="727">
        <v>1.8333333333333333</v>
      </c>
      <c r="I120" s="727">
        <v>33</v>
      </c>
      <c r="J120" s="727">
        <v>6</v>
      </c>
      <c r="K120" s="727">
        <v>198</v>
      </c>
      <c r="L120" s="727">
        <v>1</v>
      </c>
      <c r="M120" s="727">
        <v>33</v>
      </c>
      <c r="N120" s="727">
        <v>9</v>
      </c>
      <c r="O120" s="727">
        <v>297</v>
      </c>
      <c r="P120" s="740">
        <v>1.5</v>
      </c>
      <c r="Q120" s="728">
        <v>33</v>
      </c>
    </row>
    <row r="121" spans="1:17" ht="14.4" customHeight="1" x14ac:dyDescent="0.3">
      <c r="A121" s="723" t="s">
        <v>6365</v>
      </c>
      <c r="B121" s="724" t="s">
        <v>6366</v>
      </c>
      <c r="C121" s="724" t="s">
        <v>4886</v>
      </c>
      <c r="D121" s="724" t="s">
        <v>6472</v>
      </c>
      <c r="E121" s="724" t="s">
        <v>6473</v>
      </c>
      <c r="F121" s="727">
        <v>1</v>
      </c>
      <c r="G121" s="727">
        <v>204</v>
      </c>
      <c r="H121" s="727">
        <v>0.4975609756097561</v>
      </c>
      <c r="I121" s="727">
        <v>204</v>
      </c>
      <c r="J121" s="727">
        <v>2</v>
      </c>
      <c r="K121" s="727">
        <v>410</v>
      </c>
      <c r="L121" s="727">
        <v>1</v>
      </c>
      <c r="M121" s="727">
        <v>205</v>
      </c>
      <c r="N121" s="727">
        <v>1</v>
      </c>
      <c r="O121" s="727">
        <v>205</v>
      </c>
      <c r="P121" s="740">
        <v>0.5</v>
      </c>
      <c r="Q121" s="728">
        <v>205</v>
      </c>
    </row>
    <row r="122" spans="1:17" ht="14.4" customHeight="1" x14ac:dyDescent="0.3">
      <c r="A122" s="723" t="s">
        <v>6365</v>
      </c>
      <c r="B122" s="724" t="s">
        <v>6366</v>
      </c>
      <c r="C122" s="724" t="s">
        <v>4886</v>
      </c>
      <c r="D122" s="724" t="s">
        <v>6474</v>
      </c>
      <c r="E122" s="724" t="s">
        <v>6475</v>
      </c>
      <c r="F122" s="727">
        <v>3</v>
      </c>
      <c r="G122" s="727">
        <v>78</v>
      </c>
      <c r="H122" s="727">
        <v>3</v>
      </c>
      <c r="I122" s="727">
        <v>26</v>
      </c>
      <c r="J122" s="727">
        <v>1</v>
      </c>
      <c r="K122" s="727">
        <v>26</v>
      </c>
      <c r="L122" s="727">
        <v>1</v>
      </c>
      <c r="M122" s="727">
        <v>26</v>
      </c>
      <c r="N122" s="727">
        <v>15</v>
      </c>
      <c r="O122" s="727">
        <v>390</v>
      </c>
      <c r="P122" s="740">
        <v>15</v>
      </c>
      <c r="Q122" s="728">
        <v>26</v>
      </c>
    </row>
    <row r="123" spans="1:17" ht="14.4" customHeight="1" x14ac:dyDescent="0.3">
      <c r="A123" s="723" t="s">
        <v>6365</v>
      </c>
      <c r="B123" s="724" t="s">
        <v>6366</v>
      </c>
      <c r="C123" s="724" t="s">
        <v>4886</v>
      </c>
      <c r="D123" s="724" t="s">
        <v>6476</v>
      </c>
      <c r="E123" s="724" t="s">
        <v>6477</v>
      </c>
      <c r="F123" s="727">
        <v>160</v>
      </c>
      <c r="G123" s="727">
        <v>13440</v>
      </c>
      <c r="H123" s="727">
        <v>1.1594202898550725</v>
      </c>
      <c r="I123" s="727">
        <v>84</v>
      </c>
      <c r="J123" s="727">
        <v>138</v>
      </c>
      <c r="K123" s="727">
        <v>11592</v>
      </c>
      <c r="L123" s="727">
        <v>1</v>
      </c>
      <c r="M123" s="727">
        <v>84</v>
      </c>
      <c r="N123" s="727">
        <v>181</v>
      </c>
      <c r="O123" s="727">
        <v>15204</v>
      </c>
      <c r="P123" s="740">
        <v>1.3115942028985508</v>
      </c>
      <c r="Q123" s="728">
        <v>84</v>
      </c>
    </row>
    <row r="124" spans="1:17" ht="14.4" customHeight="1" x14ac:dyDescent="0.3">
      <c r="A124" s="723" t="s">
        <v>6365</v>
      </c>
      <c r="B124" s="724" t="s">
        <v>6366</v>
      </c>
      <c r="C124" s="724" t="s">
        <v>4886</v>
      </c>
      <c r="D124" s="724" t="s">
        <v>6478</v>
      </c>
      <c r="E124" s="724" t="s">
        <v>6479</v>
      </c>
      <c r="F124" s="727">
        <v>4</v>
      </c>
      <c r="G124" s="727">
        <v>700</v>
      </c>
      <c r="H124" s="727">
        <v>0.66287878787878785</v>
      </c>
      <c r="I124" s="727">
        <v>175</v>
      </c>
      <c r="J124" s="727">
        <v>6</v>
      </c>
      <c r="K124" s="727">
        <v>1056</v>
      </c>
      <c r="L124" s="727">
        <v>1</v>
      </c>
      <c r="M124" s="727">
        <v>176</v>
      </c>
      <c r="N124" s="727">
        <v>5</v>
      </c>
      <c r="O124" s="727">
        <v>880</v>
      </c>
      <c r="P124" s="740">
        <v>0.83333333333333337</v>
      </c>
      <c r="Q124" s="728">
        <v>176</v>
      </c>
    </row>
    <row r="125" spans="1:17" ht="14.4" customHeight="1" x14ac:dyDescent="0.3">
      <c r="A125" s="723" t="s">
        <v>6365</v>
      </c>
      <c r="B125" s="724" t="s">
        <v>6366</v>
      </c>
      <c r="C125" s="724" t="s">
        <v>4886</v>
      </c>
      <c r="D125" s="724" t="s">
        <v>6480</v>
      </c>
      <c r="E125" s="724" t="s">
        <v>6481</v>
      </c>
      <c r="F125" s="727">
        <v>1</v>
      </c>
      <c r="G125" s="727">
        <v>252</v>
      </c>
      <c r="H125" s="727">
        <v>0.99604743083003955</v>
      </c>
      <c r="I125" s="727">
        <v>252</v>
      </c>
      <c r="J125" s="727">
        <v>1</v>
      </c>
      <c r="K125" s="727">
        <v>253</v>
      </c>
      <c r="L125" s="727">
        <v>1</v>
      </c>
      <c r="M125" s="727">
        <v>253</v>
      </c>
      <c r="N125" s="727">
        <v>1</v>
      </c>
      <c r="O125" s="727">
        <v>253</v>
      </c>
      <c r="P125" s="740">
        <v>1</v>
      </c>
      <c r="Q125" s="728">
        <v>253</v>
      </c>
    </row>
    <row r="126" spans="1:17" ht="14.4" customHeight="1" x14ac:dyDescent="0.3">
      <c r="A126" s="723" t="s">
        <v>6365</v>
      </c>
      <c r="B126" s="724" t="s">
        <v>6366</v>
      </c>
      <c r="C126" s="724" t="s">
        <v>4886</v>
      </c>
      <c r="D126" s="724" t="s">
        <v>6482</v>
      </c>
      <c r="E126" s="724" t="s">
        <v>6483</v>
      </c>
      <c r="F126" s="727">
        <v>54</v>
      </c>
      <c r="G126" s="727">
        <v>810</v>
      </c>
      <c r="H126" s="727">
        <v>1.08</v>
      </c>
      <c r="I126" s="727">
        <v>15</v>
      </c>
      <c r="J126" s="727">
        <v>50</v>
      </c>
      <c r="K126" s="727">
        <v>750</v>
      </c>
      <c r="L126" s="727">
        <v>1</v>
      </c>
      <c r="M126" s="727">
        <v>15</v>
      </c>
      <c r="N126" s="727">
        <v>70</v>
      </c>
      <c r="O126" s="727">
        <v>1050</v>
      </c>
      <c r="P126" s="740">
        <v>1.4</v>
      </c>
      <c r="Q126" s="728">
        <v>15</v>
      </c>
    </row>
    <row r="127" spans="1:17" ht="14.4" customHeight="1" x14ac:dyDescent="0.3">
      <c r="A127" s="723" t="s">
        <v>6365</v>
      </c>
      <c r="B127" s="724" t="s">
        <v>6366</v>
      </c>
      <c r="C127" s="724" t="s">
        <v>4886</v>
      </c>
      <c r="D127" s="724" t="s">
        <v>6484</v>
      </c>
      <c r="E127" s="724" t="s">
        <v>6485</v>
      </c>
      <c r="F127" s="727">
        <v>107</v>
      </c>
      <c r="G127" s="727">
        <v>2461</v>
      </c>
      <c r="H127" s="727">
        <v>1.1630434782608696</v>
      </c>
      <c r="I127" s="727">
        <v>23</v>
      </c>
      <c r="J127" s="727">
        <v>92</v>
      </c>
      <c r="K127" s="727">
        <v>2116</v>
      </c>
      <c r="L127" s="727">
        <v>1</v>
      </c>
      <c r="M127" s="727">
        <v>23</v>
      </c>
      <c r="N127" s="727">
        <v>67</v>
      </c>
      <c r="O127" s="727">
        <v>1541</v>
      </c>
      <c r="P127" s="740">
        <v>0.72826086956521741</v>
      </c>
      <c r="Q127" s="728">
        <v>23</v>
      </c>
    </row>
    <row r="128" spans="1:17" ht="14.4" customHeight="1" x14ac:dyDescent="0.3">
      <c r="A128" s="723" t="s">
        <v>6365</v>
      </c>
      <c r="B128" s="724" t="s">
        <v>6366</v>
      </c>
      <c r="C128" s="724" t="s">
        <v>4886</v>
      </c>
      <c r="D128" s="724" t="s">
        <v>6486</v>
      </c>
      <c r="E128" s="724" t="s">
        <v>6487</v>
      </c>
      <c r="F128" s="727">
        <v>1</v>
      </c>
      <c r="G128" s="727">
        <v>251</v>
      </c>
      <c r="H128" s="727">
        <v>0.99603174603174605</v>
      </c>
      <c r="I128" s="727">
        <v>251</v>
      </c>
      <c r="J128" s="727">
        <v>1</v>
      </c>
      <c r="K128" s="727">
        <v>252</v>
      </c>
      <c r="L128" s="727">
        <v>1</v>
      </c>
      <c r="M128" s="727">
        <v>252</v>
      </c>
      <c r="N128" s="727">
        <v>1</v>
      </c>
      <c r="O128" s="727">
        <v>252</v>
      </c>
      <c r="P128" s="740">
        <v>1</v>
      </c>
      <c r="Q128" s="728">
        <v>252</v>
      </c>
    </row>
    <row r="129" spans="1:17" ht="14.4" customHeight="1" x14ac:dyDescent="0.3">
      <c r="A129" s="723" t="s">
        <v>6365</v>
      </c>
      <c r="B129" s="724" t="s">
        <v>6366</v>
      </c>
      <c r="C129" s="724" t="s">
        <v>4886</v>
      </c>
      <c r="D129" s="724" t="s">
        <v>6488</v>
      </c>
      <c r="E129" s="724" t="s">
        <v>6489</v>
      </c>
      <c r="F129" s="727">
        <v>147</v>
      </c>
      <c r="G129" s="727">
        <v>5439</v>
      </c>
      <c r="H129" s="727">
        <v>0.85465116279069764</v>
      </c>
      <c r="I129" s="727">
        <v>37</v>
      </c>
      <c r="J129" s="727">
        <v>172</v>
      </c>
      <c r="K129" s="727">
        <v>6364</v>
      </c>
      <c r="L129" s="727">
        <v>1</v>
      </c>
      <c r="M129" s="727">
        <v>37</v>
      </c>
      <c r="N129" s="727">
        <v>246</v>
      </c>
      <c r="O129" s="727">
        <v>9102</v>
      </c>
      <c r="P129" s="740">
        <v>1.430232558139535</v>
      </c>
      <c r="Q129" s="728">
        <v>37</v>
      </c>
    </row>
    <row r="130" spans="1:17" ht="14.4" customHeight="1" x14ac:dyDescent="0.3">
      <c r="A130" s="723" t="s">
        <v>6365</v>
      </c>
      <c r="B130" s="724" t="s">
        <v>6366</v>
      </c>
      <c r="C130" s="724" t="s">
        <v>4886</v>
      </c>
      <c r="D130" s="724" t="s">
        <v>6490</v>
      </c>
      <c r="E130" s="724" t="s">
        <v>6491</v>
      </c>
      <c r="F130" s="727">
        <v>120</v>
      </c>
      <c r="G130" s="727">
        <v>2760</v>
      </c>
      <c r="H130" s="727">
        <v>1.2765957446808511</v>
      </c>
      <c r="I130" s="727">
        <v>23</v>
      </c>
      <c r="J130" s="727">
        <v>94</v>
      </c>
      <c r="K130" s="727">
        <v>2162</v>
      </c>
      <c r="L130" s="727">
        <v>1</v>
      </c>
      <c r="M130" s="727">
        <v>23</v>
      </c>
      <c r="N130" s="727">
        <v>193</v>
      </c>
      <c r="O130" s="727">
        <v>4439</v>
      </c>
      <c r="P130" s="740">
        <v>2.0531914893617023</v>
      </c>
      <c r="Q130" s="728">
        <v>23</v>
      </c>
    </row>
    <row r="131" spans="1:17" ht="14.4" customHeight="1" x14ac:dyDescent="0.3">
      <c r="A131" s="723" t="s">
        <v>6365</v>
      </c>
      <c r="B131" s="724" t="s">
        <v>6366</v>
      </c>
      <c r="C131" s="724" t="s">
        <v>4886</v>
      </c>
      <c r="D131" s="724" t="s">
        <v>6492</v>
      </c>
      <c r="E131" s="724" t="s">
        <v>6493</v>
      </c>
      <c r="F131" s="727"/>
      <c r="G131" s="727"/>
      <c r="H131" s="727"/>
      <c r="I131" s="727"/>
      <c r="J131" s="727">
        <v>2</v>
      </c>
      <c r="K131" s="727">
        <v>342</v>
      </c>
      <c r="L131" s="727">
        <v>1</v>
      </c>
      <c r="M131" s="727">
        <v>171</v>
      </c>
      <c r="N131" s="727"/>
      <c r="O131" s="727"/>
      <c r="P131" s="740"/>
      <c r="Q131" s="728"/>
    </row>
    <row r="132" spans="1:17" ht="14.4" customHeight="1" x14ac:dyDescent="0.3">
      <c r="A132" s="723" t="s">
        <v>6365</v>
      </c>
      <c r="B132" s="724" t="s">
        <v>6366</v>
      </c>
      <c r="C132" s="724" t="s">
        <v>4886</v>
      </c>
      <c r="D132" s="724" t="s">
        <v>6494</v>
      </c>
      <c r="E132" s="724" t="s">
        <v>6495</v>
      </c>
      <c r="F132" s="727"/>
      <c r="G132" s="727"/>
      <c r="H132" s="727"/>
      <c r="I132" s="727"/>
      <c r="J132" s="727">
        <v>1</v>
      </c>
      <c r="K132" s="727">
        <v>327</v>
      </c>
      <c r="L132" s="727">
        <v>1</v>
      </c>
      <c r="M132" s="727">
        <v>327</v>
      </c>
      <c r="N132" s="727"/>
      <c r="O132" s="727"/>
      <c r="P132" s="740"/>
      <c r="Q132" s="728"/>
    </row>
    <row r="133" spans="1:17" ht="14.4" customHeight="1" x14ac:dyDescent="0.3">
      <c r="A133" s="723" t="s">
        <v>6365</v>
      </c>
      <c r="B133" s="724" t="s">
        <v>6366</v>
      </c>
      <c r="C133" s="724" t="s">
        <v>4886</v>
      </c>
      <c r="D133" s="724" t="s">
        <v>6496</v>
      </c>
      <c r="E133" s="724" t="s">
        <v>6497</v>
      </c>
      <c r="F133" s="727">
        <v>13</v>
      </c>
      <c r="G133" s="727">
        <v>4303</v>
      </c>
      <c r="H133" s="727">
        <v>2.1666666666666665</v>
      </c>
      <c r="I133" s="727">
        <v>331</v>
      </c>
      <c r="J133" s="727">
        <v>6</v>
      </c>
      <c r="K133" s="727">
        <v>1986</v>
      </c>
      <c r="L133" s="727">
        <v>1</v>
      </c>
      <c r="M133" s="727">
        <v>331</v>
      </c>
      <c r="N133" s="727">
        <v>5</v>
      </c>
      <c r="O133" s="727">
        <v>1655</v>
      </c>
      <c r="P133" s="740">
        <v>0.83333333333333337</v>
      </c>
      <c r="Q133" s="728">
        <v>331</v>
      </c>
    </row>
    <row r="134" spans="1:17" ht="14.4" customHeight="1" x14ac:dyDescent="0.3">
      <c r="A134" s="723" t="s">
        <v>6365</v>
      </c>
      <c r="B134" s="724" t="s">
        <v>6366</v>
      </c>
      <c r="C134" s="724" t="s">
        <v>4886</v>
      </c>
      <c r="D134" s="724" t="s">
        <v>6498</v>
      </c>
      <c r="E134" s="724" t="s">
        <v>6499</v>
      </c>
      <c r="F134" s="727">
        <v>17</v>
      </c>
      <c r="G134" s="727">
        <v>493</v>
      </c>
      <c r="H134" s="727">
        <v>1.0625</v>
      </c>
      <c r="I134" s="727">
        <v>29</v>
      </c>
      <c r="J134" s="727">
        <v>16</v>
      </c>
      <c r="K134" s="727">
        <v>464</v>
      </c>
      <c r="L134" s="727">
        <v>1</v>
      </c>
      <c r="M134" s="727">
        <v>29</v>
      </c>
      <c r="N134" s="727">
        <v>21</v>
      </c>
      <c r="O134" s="727">
        <v>609</v>
      </c>
      <c r="P134" s="740">
        <v>1.3125</v>
      </c>
      <c r="Q134" s="728">
        <v>29</v>
      </c>
    </row>
    <row r="135" spans="1:17" ht="14.4" customHeight="1" x14ac:dyDescent="0.3">
      <c r="A135" s="723" t="s">
        <v>6365</v>
      </c>
      <c r="B135" s="724" t="s">
        <v>6366</v>
      </c>
      <c r="C135" s="724" t="s">
        <v>4886</v>
      </c>
      <c r="D135" s="724" t="s">
        <v>6500</v>
      </c>
      <c r="E135" s="724" t="s">
        <v>6501</v>
      </c>
      <c r="F135" s="727">
        <v>3</v>
      </c>
      <c r="G135" s="727">
        <v>531</v>
      </c>
      <c r="H135" s="727">
        <v>0.27119509703779365</v>
      </c>
      <c r="I135" s="727">
        <v>177</v>
      </c>
      <c r="J135" s="727">
        <v>11</v>
      </c>
      <c r="K135" s="727">
        <v>1958</v>
      </c>
      <c r="L135" s="727">
        <v>1</v>
      </c>
      <c r="M135" s="727">
        <v>178</v>
      </c>
      <c r="N135" s="727">
        <v>28</v>
      </c>
      <c r="O135" s="727">
        <v>4984</v>
      </c>
      <c r="P135" s="740">
        <v>2.5454545454545454</v>
      </c>
      <c r="Q135" s="728">
        <v>178</v>
      </c>
    </row>
    <row r="136" spans="1:17" ht="14.4" customHeight="1" x14ac:dyDescent="0.3">
      <c r="A136" s="723" t="s">
        <v>6365</v>
      </c>
      <c r="B136" s="724" t="s">
        <v>6366</v>
      </c>
      <c r="C136" s="724" t="s">
        <v>4886</v>
      </c>
      <c r="D136" s="724" t="s">
        <v>6502</v>
      </c>
      <c r="E136" s="724" t="s">
        <v>6503</v>
      </c>
      <c r="F136" s="727"/>
      <c r="G136" s="727"/>
      <c r="H136" s="727"/>
      <c r="I136" s="727"/>
      <c r="J136" s="727">
        <v>1</v>
      </c>
      <c r="K136" s="727">
        <v>15</v>
      </c>
      <c r="L136" s="727">
        <v>1</v>
      </c>
      <c r="M136" s="727">
        <v>15</v>
      </c>
      <c r="N136" s="727">
        <v>3</v>
      </c>
      <c r="O136" s="727">
        <v>45</v>
      </c>
      <c r="P136" s="740">
        <v>3</v>
      </c>
      <c r="Q136" s="728">
        <v>15</v>
      </c>
    </row>
    <row r="137" spans="1:17" ht="14.4" customHeight="1" x14ac:dyDescent="0.3">
      <c r="A137" s="723" t="s">
        <v>6365</v>
      </c>
      <c r="B137" s="724" t="s">
        <v>6366</v>
      </c>
      <c r="C137" s="724" t="s">
        <v>4886</v>
      </c>
      <c r="D137" s="724" t="s">
        <v>6504</v>
      </c>
      <c r="E137" s="724" t="s">
        <v>6505</v>
      </c>
      <c r="F137" s="727">
        <v>11</v>
      </c>
      <c r="G137" s="727">
        <v>209</v>
      </c>
      <c r="H137" s="727">
        <v>0.73333333333333328</v>
      </c>
      <c r="I137" s="727">
        <v>19</v>
      </c>
      <c r="J137" s="727">
        <v>15</v>
      </c>
      <c r="K137" s="727">
        <v>285</v>
      </c>
      <c r="L137" s="727">
        <v>1</v>
      </c>
      <c r="M137" s="727">
        <v>19</v>
      </c>
      <c r="N137" s="727">
        <v>31</v>
      </c>
      <c r="O137" s="727">
        <v>589</v>
      </c>
      <c r="P137" s="740">
        <v>2.0666666666666669</v>
      </c>
      <c r="Q137" s="728">
        <v>19</v>
      </c>
    </row>
    <row r="138" spans="1:17" ht="14.4" customHeight="1" x14ac:dyDescent="0.3">
      <c r="A138" s="723" t="s">
        <v>6365</v>
      </c>
      <c r="B138" s="724" t="s">
        <v>6366</v>
      </c>
      <c r="C138" s="724" t="s">
        <v>4886</v>
      </c>
      <c r="D138" s="724" t="s">
        <v>6506</v>
      </c>
      <c r="E138" s="724" t="s">
        <v>2578</v>
      </c>
      <c r="F138" s="727">
        <v>39</v>
      </c>
      <c r="G138" s="727">
        <v>780</v>
      </c>
      <c r="H138" s="727">
        <v>1</v>
      </c>
      <c r="I138" s="727">
        <v>20</v>
      </c>
      <c r="J138" s="727">
        <v>39</v>
      </c>
      <c r="K138" s="727">
        <v>780</v>
      </c>
      <c r="L138" s="727">
        <v>1</v>
      </c>
      <c r="M138" s="727">
        <v>20</v>
      </c>
      <c r="N138" s="727">
        <v>89</v>
      </c>
      <c r="O138" s="727">
        <v>1780</v>
      </c>
      <c r="P138" s="740">
        <v>2.2820512820512819</v>
      </c>
      <c r="Q138" s="728">
        <v>20</v>
      </c>
    </row>
    <row r="139" spans="1:17" ht="14.4" customHeight="1" x14ac:dyDescent="0.3">
      <c r="A139" s="723" t="s">
        <v>6365</v>
      </c>
      <c r="B139" s="724" t="s">
        <v>6366</v>
      </c>
      <c r="C139" s="724" t="s">
        <v>4886</v>
      </c>
      <c r="D139" s="724" t="s">
        <v>6507</v>
      </c>
      <c r="E139" s="724" t="s">
        <v>6508</v>
      </c>
      <c r="F139" s="727">
        <v>1</v>
      </c>
      <c r="G139" s="727">
        <v>185</v>
      </c>
      <c r="H139" s="727">
        <v>0.9946236559139785</v>
      </c>
      <c r="I139" s="727">
        <v>185</v>
      </c>
      <c r="J139" s="727">
        <v>1</v>
      </c>
      <c r="K139" s="727">
        <v>186</v>
      </c>
      <c r="L139" s="727">
        <v>1</v>
      </c>
      <c r="M139" s="727">
        <v>186</v>
      </c>
      <c r="N139" s="727">
        <v>2</v>
      </c>
      <c r="O139" s="727">
        <v>372</v>
      </c>
      <c r="P139" s="740">
        <v>2</v>
      </c>
      <c r="Q139" s="728">
        <v>186</v>
      </c>
    </row>
    <row r="140" spans="1:17" ht="14.4" customHeight="1" x14ac:dyDescent="0.3">
      <c r="A140" s="723" t="s">
        <v>6365</v>
      </c>
      <c r="B140" s="724" t="s">
        <v>6366</v>
      </c>
      <c r="C140" s="724" t="s">
        <v>4886</v>
      </c>
      <c r="D140" s="724" t="s">
        <v>6509</v>
      </c>
      <c r="E140" s="724" t="s">
        <v>6510</v>
      </c>
      <c r="F140" s="727">
        <v>1</v>
      </c>
      <c r="G140" s="727">
        <v>187</v>
      </c>
      <c r="H140" s="727">
        <v>0.24867021276595744</v>
      </c>
      <c r="I140" s="727">
        <v>187</v>
      </c>
      <c r="J140" s="727">
        <v>4</v>
      </c>
      <c r="K140" s="727">
        <v>752</v>
      </c>
      <c r="L140" s="727">
        <v>1</v>
      </c>
      <c r="M140" s="727">
        <v>188</v>
      </c>
      <c r="N140" s="727">
        <v>6</v>
      </c>
      <c r="O140" s="727">
        <v>1128</v>
      </c>
      <c r="P140" s="740">
        <v>1.5</v>
      </c>
      <c r="Q140" s="728">
        <v>188</v>
      </c>
    </row>
    <row r="141" spans="1:17" ht="14.4" customHeight="1" x14ac:dyDescent="0.3">
      <c r="A141" s="723" t="s">
        <v>6365</v>
      </c>
      <c r="B141" s="724" t="s">
        <v>6366</v>
      </c>
      <c r="C141" s="724" t="s">
        <v>4886</v>
      </c>
      <c r="D141" s="724" t="s">
        <v>6511</v>
      </c>
      <c r="E141" s="724" t="s">
        <v>6512</v>
      </c>
      <c r="F141" s="727"/>
      <c r="G141" s="727"/>
      <c r="H141" s="727"/>
      <c r="I141" s="727"/>
      <c r="J141" s="727">
        <v>1</v>
      </c>
      <c r="K141" s="727">
        <v>268</v>
      </c>
      <c r="L141" s="727">
        <v>1</v>
      </c>
      <c r="M141" s="727">
        <v>268</v>
      </c>
      <c r="N141" s="727"/>
      <c r="O141" s="727"/>
      <c r="P141" s="740"/>
      <c r="Q141" s="728"/>
    </row>
    <row r="142" spans="1:17" ht="14.4" customHeight="1" x14ac:dyDescent="0.3">
      <c r="A142" s="723" t="s">
        <v>6365</v>
      </c>
      <c r="B142" s="724" t="s">
        <v>6366</v>
      </c>
      <c r="C142" s="724" t="s">
        <v>4886</v>
      </c>
      <c r="D142" s="724" t="s">
        <v>6513</v>
      </c>
      <c r="E142" s="724" t="s">
        <v>6514</v>
      </c>
      <c r="F142" s="727"/>
      <c r="G142" s="727"/>
      <c r="H142" s="727"/>
      <c r="I142" s="727"/>
      <c r="J142" s="727">
        <v>2</v>
      </c>
      <c r="K142" s="727">
        <v>348</v>
      </c>
      <c r="L142" s="727">
        <v>1</v>
      </c>
      <c r="M142" s="727">
        <v>174</v>
      </c>
      <c r="N142" s="727"/>
      <c r="O142" s="727"/>
      <c r="P142" s="740"/>
      <c r="Q142" s="728"/>
    </row>
    <row r="143" spans="1:17" ht="14.4" customHeight="1" x14ac:dyDescent="0.3">
      <c r="A143" s="723" t="s">
        <v>6365</v>
      </c>
      <c r="B143" s="724" t="s">
        <v>6366</v>
      </c>
      <c r="C143" s="724" t="s">
        <v>4886</v>
      </c>
      <c r="D143" s="724" t="s">
        <v>6515</v>
      </c>
      <c r="E143" s="724" t="s">
        <v>6516</v>
      </c>
      <c r="F143" s="727">
        <v>53</v>
      </c>
      <c r="G143" s="727">
        <v>4452</v>
      </c>
      <c r="H143" s="727">
        <v>0.55208333333333337</v>
      </c>
      <c r="I143" s="727">
        <v>84</v>
      </c>
      <c r="J143" s="727">
        <v>96</v>
      </c>
      <c r="K143" s="727">
        <v>8064</v>
      </c>
      <c r="L143" s="727">
        <v>1</v>
      </c>
      <c r="M143" s="727">
        <v>84</v>
      </c>
      <c r="N143" s="727">
        <v>126</v>
      </c>
      <c r="O143" s="727">
        <v>10584</v>
      </c>
      <c r="P143" s="740">
        <v>1.3125</v>
      </c>
      <c r="Q143" s="728">
        <v>84</v>
      </c>
    </row>
    <row r="144" spans="1:17" ht="14.4" customHeight="1" x14ac:dyDescent="0.3">
      <c r="A144" s="723" t="s">
        <v>6365</v>
      </c>
      <c r="B144" s="724" t="s">
        <v>6366</v>
      </c>
      <c r="C144" s="724" t="s">
        <v>4886</v>
      </c>
      <c r="D144" s="724" t="s">
        <v>6517</v>
      </c>
      <c r="E144" s="724" t="s">
        <v>6518</v>
      </c>
      <c r="F144" s="727">
        <v>1</v>
      </c>
      <c r="G144" s="727">
        <v>78</v>
      </c>
      <c r="H144" s="727"/>
      <c r="I144" s="727">
        <v>78</v>
      </c>
      <c r="J144" s="727"/>
      <c r="K144" s="727"/>
      <c r="L144" s="727"/>
      <c r="M144" s="727"/>
      <c r="N144" s="727">
        <v>1</v>
      </c>
      <c r="O144" s="727">
        <v>78</v>
      </c>
      <c r="P144" s="740"/>
      <c r="Q144" s="728">
        <v>78</v>
      </c>
    </row>
    <row r="145" spans="1:17" ht="14.4" customHeight="1" x14ac:dyDescent="0.3">
      <c r="A145" s="723" t="s">
        <v>6365</v>
      </c>
      <c r="B145" s="724" t="s">
        <v>6366</v>
      </c>
      <c r="C145" s="724" t="s">
        <v>4886</v>
      </c>
      <c r="D145" s="724" t="s">
        <v>6519</v>
      </c>
      <c r="E145" s="724" t="s">
        <v>6520</v>
      </c>
      <c r="F145" s="727">
        <v>1</v>
      </c>
      <c r="G145" s="727">
        <v>300</v>
      </c>
      <c r="H145" s="727">
        <v>0.99667774086378735</v>
      </c>
      <c r="I145" s="727">
        <v>300</v>
      </c>
      <c r="J145" s="727">
        <v>1</v>
      </c>
      <c r="K145" s="727">
        <v>301</v>
      </c>
      <c r="L145" s="727">
        <v>1</v>
      </c>
      <c r="M145" s="727">
        <v>301</v>
      </c>
      <c r="N145" s="727">
        <v>5</v>
      </c>
      <c r="O145" s="727">
        <v>1505</v>
      </c>
      <c r="P145" s="740">
        <v>5</v>
      </c>
      <c r="Q145" s="728">
        <v>301</v>
      </c>
    </row>
    <row r="146" spans="1:17" ht="14.4" customHeight="1" x14ac:dyDescent="0.3">
      <c r="A146" s="723" t="s">
        <v>6365</v>
      </c>
      <c r="B146" s="724" t="s">
        <v>6366</v>
      </c>
      <c r="C146" s="724" t="s">
        <v>4886</v>
      </c>
      <c r="D146" s="724" t="s">
        <v>6521</v>
      </c>
      <c r="E146" s="724" t="s">
        <v>6522</v>
      </c>
      <c r="F146" s="727">
        <v>1</v>
      </c>
      <c r="G146" s="727">
        <v>21</v>
      </c>
      <c r="H146" s="727"/>
      <c r="I146" s="727">
        <v>21</v>
      </c>
      <c r="J146" s="727"/>
      <c r="K146" s="727"/>
      <c r="L146" s="727"/>
      <c r="M146" s="727"/>
      <c r="N146" s="727"/>
      <c r="O146" s="727"/>
      <c r="P146" s="740"/>
      <c r="Q146" s="728"/>
    </row>
    <row r="147" spans="1:17" ht="14.4" customHeight="1" x14ac:dyDescent="0.3">
      <c r="A147" s="723" t="s">
        <v>6365</v>
      </c>
      <c r="B147" s="724" t="s">
        <v>6366</v>
      </c>
      <c r="C147" s="724" t="s">
        <v>4886</v>
      </c>
      <c r="D147" s="724" t="s">
        <v>6523</v>
      </c>
      <c r="E147" s="724" t="s">
        <v>6524</v>
      </c>
      <c r="F147" s="727">
        <v>104</v>
      </c>
      <c r="G147" s="727">
        <v>2288</v>
      </c>
      <c r="H147" s="727">
        <v>1.0833333333333333</v>
      </c>
      <c r="I147" s="727">
        <v>22</v>
      </c>
      <c r="J147" s="727">
        <v>96</v>
      </c>
      <c r="K147" s="727">
        <v>2112</v>
      </c>
      <c r="L147" s="727">
        <v>1</v>
      </c>
      <c r="M147" s="727">
        <v>22</v>
      </c>
      <c r="N147" s="727">
        <v>65</v>
      </c>
      <c r="O147" s="727">
        <v>1430</v>
      </c>
      <c r="P147" s="740">
        <v>0.67708333333333337</v>
      </c>
      <c r="Q147" s="728">
        <v>22</v>
      </c>
    </row>
    <row r="148" spans="1:17" ht="14.4" customHeight="1" x14ac:dyDescent="0.3">
      <c r="A148" s="723" t="s">
        <v>6365</v>
      </c>
      <c r="B148" s="724" t="s">
        <v>6366</v>
      </c>
      <c r="C148" s="724" t="s">
        <v>4886</v>
      </c>
      <c r="D148" s="724" t="s">
        <v>6525</v>
      </c>
      <c r="E148" s="724" t="s">
        <v>6526</v>
      </c>
      <c r="F148" s="727">
        <v>18</v>
      </c>
      <c r="G148" s="727">
        <v>8910</v>
      </c>
      <c r="H148" s="727">
        <v>2</v>
      </c>
      <c r="I148" s="727">
        <v>495</v>
      </c>
      <c r="J148" s="727">
        <v>9</v>
      </c>
      <c r="K148" s="727">
        <v>4455</v>
      </c>
      <c r="L148" s="727">
        <v>1</v>
      </c>
      <c r="M148" s="727">
        <v>495</v>
      </c>
      <c r="N148" s="727">
        <v>24</v>
      </c>
      <c r="O148" s="727">
        <v>11880</v>
      </c>
      <c r="P148" s="740">
        <v>2.6666666666666665</v>
      </c>
      <c r="Q148" s="728">
        <v>495</v>
      </c>
    </row>
    <row r="149" spans="1:17" ht="14.4" customHeight="1" x14ac:dyDescent="0.3">
      <c r="A149" s="723" t="s">
        <v>6365</v>
      </c>
      <c r="B149" s="724" t="s">
        <v>6366</v>
      </c>
      <c r="C149" s="724" t="s">
        <v>4886</v>
      </c>
      <c r="D149" s="724" t="s">
        <v>6527</v>
      </c>
      <c r="E149" s="724" t="s">
        <v>6528</v>
      </c>
      <c r="F149" s="727"/>
      <c r="G149" s="727"/>
      <c r="H149" s="727"/>
      <c r="I149" s="727"/>
      <c r="J149" s="727">
        <v>12</v>
      </c>
      <c r="K149" s="727">
        <v>6948</v>
      </c>
      <c r="L149" s="727">
        <v>1</v>
      </c>
      <c r="M149" s="727">
        <v>579</v>
      </c>
      <c r="N149" s="727"/>
      <c r="O149" s="727"/>
      <c r="P149" s="740"/>
      <c r="Q149" s="728"/>
    </row>
    <row r="150" spans="1:17" ht="14.4" customHeight="1" x14ac:dyDescent="0.3">
      <c r="A150" s="723" t="s">
        <v>6365</v>
      </c>
      <c r="B150" s="724" t="s">
        <v>6366</v>
      </c>
      <c r="C150" s="724" t="s">
        <v>4886</v>
      </c>
      <c r="D150" s="724" t="s">
        <v>6292</v>
      </c>
      <c r="E150" s="724" t="s">
        <v>6293</v>
      </c>
      <c r="F150" s="727"/>
      <c r="G150" s="727"/>
      <c r="H150" s="727"/>
      <c r="I150" s="727"/>
      <c r="J150" s="727">
        <v>12</v>
      </c>
      <c r="K150" s="727">
        <v>12132</v>
      </c>
      <c r="L150" s="727">
        <v>1</v>
      </c>
      <c r="M150" s="727">
        <v>1011</v>
      </c>
      <c r="N150" s="727"/>
      <c r="O150" s="727"/>
      <c r="P150" s="740"/>
      <c r="Q150" s="728"/>
    </row>
    <row r="151" spans="1:17" ht="14.4" customHeight="1" x14ac:dyDescent="0.3">
      <c r="A151" s="723" t="s">
        <v>6365</v>
      </c>
      <c r="B151" s="724" t="s">
        <v>6366</v>
      </c>
      <c r="C151" s="724" t="s">
        <v>4886</v>
      </c>
      <c r="D151" s="724" t="s">
        <v>6529</v>
      </c>
      <c r="E151" s="724" t="s">
        <v>6530</v>
      </c>
      <c r="F151" s="727"/>
      <c r="G151" s="727"/>
      <c r="H151" s="727"/>
      <c r="I151" s="727"/>
      <c r="J151" s="727">
        <v>1</v>
      </c>
      <c r="K151" s="727">
        <v>192</v>
      </c>
      <c r="L151" s="727">
        <v>1</v>
      </c>
      <c r="M151" s="727">
        <v>192</v>
      </c>
      <c r="N151" s="727"/>
      <c r="O151" s="727"/>
      <c r="P151" s="740"/>
      <c r="Q151" s="728"/>
    </row>
    <row r="152" spans="1:17" ht="14.4" customHeight="1" x14ac:dyDescent="0.3">
      <c r="A152" s="723" t="s">
        <v>6365</v>
      </c>
      <c r="B152" s="724" t="s">
        <v>6366</v>
      </c>
      <c r="C152" s="724" t="s">
        <v>4886</v>
      </c>
      <c r="D152" s="724" t="s">
        <v>6531</v>
      </c>
      <c r="E152" s="724" t="s">
        <v>6532</v>
      </c>
      <c r="F152" s="727"/>
      <c r="G152" s="727"/>
      <c r="H152" s="727"/>
      <c r="I152" s="727"/>
      <c r="J152" s="727">
        <v>8</v>
      </c>
      <c r="K152" s="727">
        <v>1640</v>
      </c>
      <c r="L152" s="727">
        <v>1</v>
      </c>
      <c r="M152" s="727">
        <v>205</v>
      </c>
      <c r="N152" s="727">
        <v>7</v>
      </c>
      <c r="O152" s="727">
        <v>1435</v>
      </c>
      <c r="P152" s="740">
        <v>0.875</v>
      </c>
      <c r="Q152" s="728">
        <v>205</v>
      </c>
    </row>
    <row r="153" spans="1:17" ht="14.4" customHeight="1" x14ac:dyDescent="0.3">
      <c r="A153" s="723" t="s">
        <v>6365</v>
      </c>
      <c r="B153" s="724" t="s">
        <v>6366</v>
      </c>
      <c r="C153" s="724" t="s">
        <v>4886</v>
      </c>
      <c r="D153" s="724" t="s">
        <v>6533</v>
      </c>
      <c r="E153" s="724" t="s">
        <v>6534</v>
      </c>
      <c r="F153" s="727"/>
      <c r="G153" s="727"/>
      <c r="H153" s="727"/>
      <c r="I153" s="727"/>
      <c r="J153" s="727">
        <v>3</v>
      </c>
      <c r="K153" s="727">
        <v>504</v>
      </c>
      <c r="L153" s="727">
        <v>1</v>
      </c>
      <c r="M153" s="727">
        <v>168</v>
      </c>
      <c r="N153" s="727"/>
      <c r="O153" s="727"/>
      <c r="P153" s="740"/>
      <c r="Q153" s="728"/>
    </row>
    <row r="154" spans="1:17" ht="14.4" customHeight="1" x14ac:dyDescent="0.3">
      <c r="A154" s="723" t="s">
        <v>6365</v>
      </c>
      <c r="B154" s="724" t="s">
        <v>6366</v>
      </c>
      <c r="C154" s="724" t="s">
        <v>4886</v>
      </c>
      <c r="D154" s="724" t="s">
        <v>6535</v>
      </c>
      <c r="E154" s="724" t="s">
        <v>6536</v>
      </c>
      <c r="F154" s="727"/>
      <c r="G154" s="727"/>
      <c r="H154" s="727"/>
      <c r="I154" s="727"/>
      <c r="J154" s="727"/>
      <c r="K154" s="727"/>
      <c r="L154" s="727"/>
      <c r="M154" s="727"/>
      <c r="N154" s="727">
        <v>1</v>
      </c>
      <c r="O154" s="727">
        <v>127</v>
      </c>
      <c r="P154" s="740"/>
      <c r="Q154" s="728">
        <v>127</v>
      </c>
    </row>
    <row r="155" spans="1:17" ht="14.4" customHeight="1" x14ac:dyDescent="0.3">
      <c r="A155" s="723" t="s">
        <v>6365</v>
      </c>
      <c r="B155" s="724" t="s">
        <v>6366</v>
      </c>
      <c r="C155" s="724" t="s">
        <v>4886</v>
      </c>
      <c r="D155" s="724" t="s">
        <v>6537</v>
      </c>
      <c r="E155" s="724" t="s">
        <v>6538</v>
      </c>
      <c r="F155" s="727">
        <v>5</v>
      </c>
      <c r="G155" s="727">
        <v>115</v>
      </c>
      <c r="H155" s="727">
        <v>2.5</v>
      </c>
      <c r="I155" s="727">
        <v>23</v>
      </c>
      <c r="J155" s="727">
        <v>2</v>
      </c>
      <c r="K155" s="727">
        <v>46</v>
      </c>
      <c r="L155" s="727">
        <v>1</v>
      </c>
      <c r="M155" s="727">
        <v>23</v>
      </c>
      <c r="N155" s="727">
        <v>4</v>
      </c>
      <c r="O155" s="727">
        <v>92</v>
      </c>
      <c r="P155" s="740">
        <v>2</v>
      </c>
      <c r="Q155" s="728">
        <v>23</v>
      </c>
    </row>
    <row r="156" spans="1:17" ht="14.4" customHeight="1" x14ac:dyDescent="0.3">
      <c r="A156" s="723" t="s">
        <v>6365</v>
      </c>
      <c r="B156" s="724" t="s">
        <v>6366</v>
      </c>
      <c r="C156" s="724" t="s">
        <v>4886</v>
      </c>
      <c r="D156" s="724" t="s">
        <v>6539</v>
      </c>
      <c r="E156" s="724" t="s">
        <v>6540</v>
      </c>
      <c r="F156" s="727"/>
      <c r="G156" s="727"/>
      <c r="H156" s="727"/>
      <c r="I156" s="727"/>
      <c r="J156" s="727"/>
      <c r="K156" s="727"/>
      <c r="L156" s="727"/>
      <c r="M156" s="727"/>
      <c r="N156" s="727">
        <v>3</v>
      </c>
      <c r="O156" s="727">
        <v>51</v>
      </c>
      <c r="P156" s="740"/>
      <c r="Q156" s="728">
        <v>17</v>
      </c>
    </row>
    <row r="157" spans="1:17" ht="14.4" customHeight="1" x14ac:dyDescent="0.3">
      <c r="A157" s="723" t="s">
        <v>6365</v>
      </c>
      <c r="B157" s="724" t="s">
        <v>6366</v>
      </c>
      <c r="C157" s="724" t="s">
        <v>4886</v>
      </c>
      <c r="D157" s="724" t="s">
        <v>6541</v>
      </c>
      <c r="E157" s="724" t="s">
        <v>6542</v>
      </c>
      <c r="F157" s="727"/>
      <c r="G157" s="727"/>
      <c r="H157" s="727"/>
      <c r="I157" s="727"/>
      <c r="J157" s="727">
        <v>2</v>
      </c>
      <c r="K157" s="727">
        <v>336</v>
      </c>
      <c r="L157" s="727">
        <v>1</v>
      </c>
      <c r="M157" s="727">
        <v>168</v>
      </c>
      <c r="N157" s="727"/>
      <c r="O157" s="727"/>
      <c r="P157" s="740"/>
      <c r="Q157" s="728"/>
    </row>
    <row r="158" spans="1:17" ht="14.4" customHeight="1" x14ac:dyDescent="0.3">
      <c r="A158" s="723" t="s">
        <v>6365</v>
      </c>
      <c r="B158" s="724" t="s">
        <v>6366</v>
      </c>
      <c r="C158" s="724" t="s">
        <v>4886</v>
      </c>
      <c r="D158" s="724" t="s">
        <v>6543</v>
      </c>
      <c r="E158" s="724" t="s">
        <v>6544</v>
      </c>
      <c r="F158" s="727">
        <v>3</v>
      </c>
      <c r="G158" s="727">
        <v>1950</v>
      </c>
      <c r="H158" s="727"/>
      <c r="I158" s="727">
        <v>650</v>
      </c>
      <c r="J158" s="727"/>
      <c r="K158" s="727"/>
      <c r="L158" s="727"/>
      <c r="M158" s="727"/>
      <c r="N158" s="727">
        <v>3</v>
      </c>
      <c r="O158" s="727">
        <v>1953</v>
      </c>
      <c r="P158" s="740"/>
      <c r="Q158" s="728">
        <v>651</v>
      </c>
    </row>
    <row r="159" spans="1:17" ht="14.4" customHeight="1" x14ac:dyDescent="0.3">
      <c r="A159" s="723" t="s">
        <v>6365</v>
      </c>
      <c r="B159" s="724" t="s">
        <v>6366</v>
      </c>
      <c r="C159" s="724" t="s">
        <v>4886</v>
      </c>
      <c r="D159" s="724" t="s">
        <v>6545</v>
      </c>
      <c r="E159" s="724" t="s">
        <v>6546</v>
      </c>
      <c r="F159" s="727">
        <v>12</v>
      </c>
      <c r="G159" s="727">
        <v>3516</v>
      </c>
      <c r="H159" s="727">
        <v>1.7084548104956268</v>
      </c>
      <c r="I159" s="727">
        <v>293</v>
      </c>
      <c r="J159" s="727">
        <v>7</v>
      </c>
      <c r="K159" s="727">
        <v>2058</v>
      </c>
      <c r="L159" s="727">
        <v>1</v>
      </c>
      <c r="M159" s="727">
        <v>294</v>
      </c>
      <c r="N159" s="727">
        <v>3</v>
      </c>
      <c r="O159" s="727">
        <v>882</v>
      </c>
      <c r="P159" s="740">
        <v>0.42857142857142855</v>
      </c>
      <c r="Q159" s="728">
        <v>294</v>
      </c>
    </row>
    <row r="160" spans="1:17" ht="14.4" customHeight="1" x14ac:dyDescent="0.3">
      <c r="A160" s="723" t="s">
        <v>6365</v>
      </c>
      <c r="B160" s="724" t="s">
        <v>6366</v>
      </c>
      <c r="C160" s="724" t="s">
        <v>4886</v>
      </c>
      <c r="D160" s="724" t="s">
        <v>6547</v>
      </c>
      <c r="E160" s="724" t="s">
        <v>6548</v>
      </c>
      <c r="F160" s="727">
        <v>2</v>
      </c>
      <c r="G160" s="727">
        <v>90</v>
      </c>
      <c r="H160" s="727">
        <v>1</v>
      </c>
      <c r="I160" s="727">
        <v>45</v>
      </c>
      <c r="J160" s="727">
        <v>2</v>
      </c>
      <c r="K160" s="727">
        <v>90</v>
      </c>
      <c r="L160" s="727">
        <v>1</v>
      </c>
      <c r="M160" s="727">
        <v>45</v>
      </c>
      <c r="N160" s="727">
        <v>1</v>
      </c>
      <c r="O160" s="727">
        <v>45</v>
      </c>
      <c r="P160" s="740">
        <v>0.5</v>
      </c>
      <c r="Q160" s="728">
        <v>45</v>
      </c>
    </row>
    <row r="161" spans="1:17" ht="14.4" customHeight="1" x14ac:dyDescent="0.3">
      <c r="A161" s="723" t="s">
        <v>6365</v>
      </c>
      <c r="B161" s="724" t="s">
        <v>6366</v>
      </c>
      <c r="C161" s="724" t="s">
        <v>4886</v>
      </c>
      <c r="D161" s="724" t="s">
        <v>6549</v>
      </c>
      <c r="E161" s="724" t="s">
        <v>6550</v>
      </c>
      <c r="F161" s="727">
        <v>4</v>
      </c>
      <c r="G161" s="727">
        <v>184</v>
      </c>
      <c r="H161" s="727">
        <v>0.5714285714285714</v>
      </c>
      <c r="I161" s="727">
        <v>46</v>
      </c>
      <c r="J161" s="727">
        <v>7</v>
      </c>
      <c r="K161" s="727">
        <v>322</v>
      </c>
      <c r="L161" s="727">
        <v>1</v>
      </c>
      <c r="M161" s="727">
        <v>46</v>
      </c>
      <c r="N161" s="727">
        <v>21</v>
      </c>
      <c r="O161" s="727">
        <v>966</v>
      </c>
      <c r="P161" s="740">
        <v>3</v>
      </c>
      <c r="Q161" s="728">
        <v>46</v>
      </c>
    </row>
    <row r="162" spans="1:17" ht="14.4" customHeight="1" x14ac:dyDescent="0.3">
      <c r="A162" s="723" t="s">
        <v>6365</v>
      </c>
      <c r="B162" s="724" t="s">
        <v>6366</v>
      </c>
      <c r="C162" s="724" t="s">
        <v>4886</v>
      </c>
      <c r="D162" s="724" t="s">
        <v>6551</v>
      </c>
      <c r="E162" s="724" t="s">
        <v>6552</v>
      </c>
      <c r="F162" s="727"/>
      <c r="G162" s="727"/>
      <c r="H162" s="727"/>
      <c r="I162" s="727"/>
      <c r="J162" s="727">
        <v>1</v>
      </c>
      <c r="K162" s="727">
        <v>310</v>
      </c>
      <c r="L162" s="727">
        <v>1</v>
      </c>
      <c r="M162" s="727">
        <v>310</v>
      </c>
      <c r="N162" s="727"/>
      <c r="O162" s="727"/>
      <c r="P162" s="740"/>
      <c r="Q162" s="728"/>
    </row>
    <row r="163" spans="1:17" ht="14.4" customHeight="1" x14ac:dyDescent="0.3">
      <c r="A163" s="723" t="s">
        <v>6365</v>
      </c>
      <c r="B163" s="724" t="s">
        <v>6366</v>
      </c>
      <c r="C163" s="724" t="s">
        <v>4886</v>
      </c>
      <c r="D163" s="724" t="s">
        <v>6553</v>
      </c>
      <c r="E163" s="724" t="s">
        <v>6554</v>
      </c>
      <c r="F163" s="727">
        <v>1</v>
      </c>
      <c r="G163" s="727">
        <v>527</v>
      </c>
      <c r="H163" s="727"/>
      <c r="I163" s="727">
        <v>527</v>
      </c>
      <c r="J163" s="727"/>
      <c r="K163" s="727"/>
      <c r="L163" s="727"/>
      <c r="M163" s="727"/>
      <c r="N163" s="727">
        <v>1</v>
      </c>
      <c r="O163" s="727">
        <v>528</v>
      </c>
      <c r="P163" s="740"/>
      <c r="Q163" s="728">
        <v>528</v>
      </c>
    </row>
    <row r="164" spans="1:17" ht="14.4" customHeight="1" x14ac:dyDescent="0.3">
      <c r="A164" s="723" t="s">
        <v>6365</v>
      </c>
      <c r="B164" s="724" t="s">
        <v>6366</v>
      </c>
      <c r="C164" s="724" t="s">
        <v>4886</v>
      </c>
      <c r="D164" s="724" t="s">
        <v>6555</v>
      </c>
      <c r="E164" s="724" t="s">
        <v>6556</v>
      </c>
      <c r="F164" s="727">
        <v>1</v>
      </c>
      <c r="G164" s="727">
        <v>26</v>
      </c>
      <c r="H164" s="727">
        <v>0.5</v>
      </c>
      <c r="I164" s="727">
        <v>26</v>
      </c>
      <c r="J164" s="727">
        <v>2</v>
      </c>
      <c r="K164" s="727">
        <v>52</v>
      </c>
      <c r="L164" s="727">
        <v>1</v>
      </c>
      <c r="M164" s="727">
        <v>26</v>
      </c>
      <c r="N164" s="727">
        <v>1</v>
      </c>
      <c r="O164" s="727">
        <v>26</v>
      </c>
      <c r="P164" s="740">
        <v>0.5</v>
      </c>
      <c r="Q164" s="728">
        <v>26</v>
      </c>
    </row>
    <row r="165" spans="1:17" ht="14.4" customHeight="1" x14ac:dyDescent="0.3">
      <c r="A165" s="723" t="s">
        <v>6365</v>
      </c>
      <c r="B165" s="724" t="s">
        <v>6366</v>
      </c>
      <c r="C165" s="724" t="s">
        <v>4886</v>
      </c>
      <c r="D165" s="724" t="s">
        <v>6557</v>
      </c>
      <c r="E165" s="724" t="s">
        <v>6558</v>
      </c>
      <c r="F165" s="727"/>
      <c r="G165" s="727"/>
      <c r="H165" s="727"/>
      <c r="I165" s="727"/>
      <c r="J165" s="727"/>
      <c r="K165" s="727"/>
      <c r="L165" s="727"/>
      <c r="M165" s="727"/>
      <c r="N165" s="727">
        <v>2</v>
      </c>
      <c r="O165" s="727">
        <v>1056</v>
      </c>
      <c r="P165" s="740"/>
      <c r="Q165" s="728">
        <v>528</v>
      </c>
    </row>
    <row r="166" spans="1:17" ht="14.4" customHeight="1" x14ac:dyDescent="0.3">
      <c r="A166" s="723" t="s">
        <v>6365</v>
      </c>
      <c r="B166" s="724" t="s">
        <v>6366</v>
      </c>
      <c r="C166" s="724" t="s">
        <v>4886</v>
      </c>
      <c r="D166" s="724" t="s">
        <v>6559</v>
      </c>
      <c r="E166" s="724" t="s">
        <v>6560</v>
      </c>
      <c r="F166" s="727"/>
      <c r="G166" s="727"/>
      <c r="H166" s="727"/>
      <c r="I166" s="727"/>
      <c r="J166" s="727">
        <v>1</v>
      </c>
      <c r="K166" s="727">
        <v>803</v>
      </c>
      <c r="L166" s="727">
        <v>1</v>
      </c>
      <c r="M166" s="727">
        <v>803</v>
      </c>
      <c r="N166" s="727"/>
      <c r="O166" s="727"/>
      <c r="P166" s="740"/>
      <c r="Q166" s="728"/>
    </row>
    <row r="167" spans="1:17" ht="14.4" customHeight="1" x14ac:dyDescent="0.3">
      <c r="A167" s="723" t="s">
        <v>6365</v>
      </c>
      <c r="B167" s="724" t="s">
        <v>6366</v>
      </c>
      <c r="C167" s="724" t="s">
        <v>4886</v>
      </c>
      <c r="D167" s="724" t="s">
        <v>6561</v>
      </c>
      <c r="E167" s="724" t="s">
        <v>6562</v>
      </c>
      <c r="F167" s="727"/>
      <c r="G167" s="727"/>
      <c r="H167" s="727"/>
      <c r="I167" s="727"/>
      <c r="J167" s="727">
        <v>2</v>
      </c>
      <c r="K167" s="727">
        <v>380</v>
      </c>
      <c r="L167" s="727">
        <v>1</v>
      </c>
      <c r="M167" s="727">
        <v>190</v>
      </c>
      <c r="N167" s="727">
        <v>1</v>
      </c>
      <c r="O167" s="727">
        <v>190</v>
      </c>
      <c r="P167" s="740">
        <v>0.5</v>
      </c>
      <c r="Q167" s="728">
        <v>190</v>
      </c>
    </row>
    <row r="168" spans="1:17" ht="14.4" customHeight="1" x14ac:dyDescent="0.3">
      <c r="A168" s="723" t="s">
        <v>6365</v>
      </c>
      <c r="B168" s="724" t="s">
        <v>6366</v>
      </c>
      <c r="C168" s="724" t="s">
        <v>4886</v>
      </c>
      <c r="D168" s="724" t="s">
        <v>6563</v>
      </c>
      <c r="E168" s="724" t="s">
        <v>6564</v>
      </c>
      <c r="F168" s="727"/>
      <c r="G168" s="727"/>
      <c r="H168" s="727"/>
      <c r="I168" s="727"/>
      <c r="J168" s="727">
        <v>1</v>
      </c>
      <c r="K168" s="727">
        <v>274</v>
      </c>
      <c r="L168" s="727">
        <v>1</v>
      </c>
      <c r="M168" s="727">
        <v>274</v>
      </c>
      <c r="N168" s="727"/>
      <c r="O168" s="727"/>
      <c r="P168" s="740"/>
      <c r="Q168" s="728"/>
    </row>
    <row r="169" spans="1:17" ht="14.4" customHeight="1" x14ac:dyDescent="0.3">
      <c r="A169" s="723" t="s">
        <v>6365</v>
      </c>
      <c r="B169" s="724" t="s">
        <v>6366</v>
      </c>
      <c r="C169" s="724" t="s">
        <v>4886</v>
      </c>
      <c r="D169" s="724" t="s">
        <v>6565</v>
      </c>
      <c r="E169" s="724" t="s">
        <v>6566</v>
      </c>
      <c r="F169" s="727"/>
      <c r="G169" s="727"/>
      <c r="H169" s="727"/>
      <c r="I169" s="727"/>
      <c r="J169" s="727">
        <v>7</v>
      </c>
      <c r="K169" s="727">
        <v>931</v>
      </c>
      <c r="L169" s="727">
        <v>1</v>
      </c>
      <c r="M169" s="727">
        <v>133</v>
      </c>
      <c r="N169" s="727">
        <v>4</v>
      </c>
      <c r="O169" s="727">
        <v>532</v>
      </c>
      <c r="P169" s="740">
        <v>0.5714285714285714</v>
      </c>
      <c r="Q169" s="728">
        <v>133</v>
      </c>
    </row>
    <row r="170" spans="1:17" ht="14.4" customHeight="1" x14ac:dyDescent="0.3">
      <c r="A170" s="723" t="s">
        <v>6365</v>
      </c>
      <c r="B170" s="724" t="s">
        <v>6366</v>
      </c>
      <c r="C170" s="724" t="s">
        <v>4886</v>
      </c>
      <c r="D170" s="724" t="s">
        <v>6567</v>
      </c>
      <c r="E170" s="724" t="s">
        <v>6568</v>
      </c>
      <c r="F170" s="727"/>
      <c r="G170" s="727"/>
      <c r="H170" s="727"/>
      <c r="I170" s="727"/>
      <c r="J170" s="727">
        <v>240</v>
      </c>
      <c r="K170" s="727">
        <v>8880</v>
      </c>
      <c r="L170" s="727">
        <v>1</v>
      </c>
      <c r="M170" s="727">
        <v>37</v>
      </c>
      <c r="N170" s="727">
        <v>316</v>
      </c>
      <c r="O170" s="727">
        <v>11692</v>
      </c>
      <c r="P170" s="740">
        <v>1.3166666666666667</v>
      </c>
      <c r="Q170" s="728">
        <v>37</v>
      </c>
    </row>
    <row r="171" spans="1:17" ht="14.4" customHeight="1" x14ac:dyDescent="0.3">
      <c r="A171" s="723" t="s">
        <v>6365</v>
      </c>
      <c r="B171" s="724" t="s">
        <v>6366</v>
      </c>
      <c r="C171" s="724" t="s">
        <v>4886</v>
      </c>
      <c r="D171" s="724" t="s">
        <v>6569</v>
      </c>
      <c r="E171" s="724" t="s">
        <v>6570</v>
      </c>
      <c r="F171" s="727"/>
      <c r="G171" s="727"/>
      <c r="H171" s="727"/>
      <c r="I171" s="727"/>
      <c r="J171" s="727"/>
      <c r="K171" s="727"/>
      <c r="L171" s="727"/>
      <c r="M171" s="727"/>
      <c r="N171" s="727">
        <v>26</v>
      </c>
      <c r="O171" s="727">
        <v>2418</v>
      </c>
      <c r="P171" s="740"/>
      <c r="Q171" s="728">
        <v>93</v>
      </c>
    </row>
    <row r="172" spans="1:17" ht="14.4" customHeight="1" x14ac:dyDescent="0.3">
      <c r="A172" s="723" t="s">
        <v>6365</v>
      </c>
      <c r="B172" s="724" t="s">
        <v>6571</v>
      </c>
      <c r="C172" s="724" t="s">
        <v>4886</v>
      </c>
      <c r="D172" s="724" t="s">
        <v>6572</v>
      </c>
      <c r="E172" s="724" t="s">
        <v>6573</v>
      </c>
      <c r="F172" s="727">
        <v>1</v>
      </c>
      <c r="G172" s="727">
        <v>1037</v>
      </c>
      <c r="H172" s="727">
        <v>0.99903660886319845</v>
      </c>
      <c r="I172" s="727">
        <v>1037</v>
      </c>
      <c r="J172" s="727">
        <v>1</v>
      </c>
      <c r="K172" s="727">
        <v>1038</v>
      </c>
      <c r="L172" s="727">
        <v>1</v>
      </c>
      <c r="M172" s="727">
        <v>1038</v>
      </c>
      <c r="N172" s="727">
        <v>1</v>
      </c>
      <c r="O172" s="727">
        <v>1038</v>
      </c>
      <c r="P172" s="740">
        <v>1</v>
      </c>
      <c r="Q172" s="728">
        <v>1038</v>
      </c>
    </row>
    <row r="173" spans="1:17" ht="14.4" customHeight="1" x14ac:dyDescent="0.3">
      <c r="A173" s="723" t="s">
        <v>6574</v>
      </c>
      <c r="B173" s="724" t="s">
        <v>6238</v>
      </c>
      <c r="C173" s="724" t="s">
        <v>4871</v>
      </c>
      <c r="D173" s="724" t="s">
        <v>6575</v>
      </c>
      <c r="E173" s="724" t="s">
        <v>6576</v>
      </c>
      <c r="F173" s="727"/>
      <c r="G173" s="727"/>
      <c r="H173" s="727"/>
      <c r="I173" s="727"/>
      <c r="J173" s="727">
        <v>2</v>
      </c>
      <c r="K173" s="727">
        <v>5416.08</v>
      </c>
      <c r="L173" s="727">
        <v>1</v>
      </c>
      <c r="M173" s="727">
        <v>2708.04</v>
      </c>
      <c r="N173" s="727">
        <v>0.67</v>
      </c>
      <c r="O173" s="727">
        <v>1814.38</v>
      </c>
      <c r="P173" s="740">
        <v>0.33499874447940209</v>
      </c>
      <c r="Q173" s="728">
        <v>2708.0298507462685</v>
      </c>
    </row>
    <row r="174" spans="1:17" ht="14.4" customHeight="1" x14ac:dyDescent="0.3">
      <c r="A174" s="723" t="s">
        <v>6574</v>
      </c>
      <c r="B174" s="724" t="s">
        <v>6238</v>
      </c>
      <c r="C174" s="724" t="s">
        <v>4871</v>
      </c>
      <c r="D174" s="724" t="s">
        <v>6577</v>
      </c>
      <c r="E174" s="724" t="s">
        <v>6578</v>
      </c>
      <c r="F174" s="727"/>
      <c r="G174" s="727"/>
      <c r="H174" s="727"/>
      <c r="I174" s="727"/>
      <c r="J174" s="727"/>
      <c r="K174" s="727"/>
      <c r="L174" s="727"/>
      <c r="M174" s="727"/>
      <c r="N174" s="727">
        <v>0.21000000000000002</v>
      </c>
      <c r="O174" s="727">
        <v>1038.1999999999998</v>
      </c>
      <c r="P174" s="740"/>
      <c r="Q174" s="728">
        <v>4943.809523809522</v>
      </c>
    </row>
    <row r="175" spans="1:17" ht="14.4" customHeight="1" x14ac:dyDescent="0.3">
      <c r="A175" s="723" t="s">
        <v>6574</v>
      </c>
      <c r="B175" s="724" t="s">
        <v>6238</v>
      </c>
      <c r="C175" s="724" t="s">
        <v>4871</v>
      </c>
      <c r="D175" s="724" t="s">
        <v>6579</v>
      </c>
      <c r="E175" s="724" t="s">
        <v>6580</v>
      </c>
      <c r="F175" s="727">
        <v>8.9</v>
      </c>
      <c r="G175" s="727">
        <v>8466.84</v>
      </c>
      <c r="H175" s="727">
        <v>4.434827699995286</v>
      </c>
      <c r="I175" s="727">
        <v>951.33033707865161</v>
      </c>
      <c r="J175" s="727">
        <v>1.9</v>
      </c>
      <c r="K175" s="727">
        <v>1909.17</v>
      </c>
      <c r="L175" s="727">
        <v>1</v>
      </c>
      <c r="M175" s="727">
        <v>1004.8263157894738</v>
      </c>
      <c r="N175" s="727">
        <v>10.149999999999999</v>
      </c>
      <c r="O175" s="727">
        <v>10198.969999999999</v>
      </c>
      <c r="P175" s="740">
        <v>5.342096303629325</v>
      </c>
      <c r="Q175" s="728">
        <v>1004.824630541872</v>
      </c>
    </row>
    <row r="176" spans="1:17" ht="14.4" customHeight="1" x14ac:dyDescent="0.3">
      <c r="A176" s="723" t="s">
        <v>6574</v>
      </c>
      <c r="B176" s="724" t="s">
        <v>6238</v>
      </c>
      <c r="C176" s="724" t="s">
        <v>4871</v>
      </c>
      <c r="D176" s="724" t="s">
        <v>6581</v>
      </c>
      <c r="E176" s="724" t="s">
        <v>6578</v>
      </c>
      <c r="F176" s="727">
        <v>1.8000000000000003</v>
      </c>
      <c r="G176" s="727">
        <v>17798.07</v>
      </c>
      <c r="H176" s="727">
        <v>1.0169500531956837</v>
      </c>
      <c r="I176" s="727">
        <v>9887.8166666666657</v>
      </c>
      <c r="J176" s="727">
        <v>1.77</v>
      </c>
      <c r="K176" s="727">
        <v>17501.419999999998</v>
      </c>
      <c r="L176" s="727">
        <v>1</v>
      </c>
      <c r="M176" s="727">
        <v>9887.8079096045185</v>
      </c>
      <c r="N176" s="727">
        <v>2.3299999999999996</v>
      </c>
      <c r="O176" s="727">
        <v>23038.62</v>
      </c>
      <c r="P176" s="740">
        <v>1.3163857561272172</v>
      </c>
      <c r="Q176" s="728">
        <v>9887.8197424892714</v>
      </c>
    </row>
    <row r="177" spans="1:17" ht="14.4" customHeight="1" x14ac:dyDescent="0.3">
      <c r="A177" s="723" t="s">
        <v>6574</v>
      </c>
      <c r="B177" s="724" t="s">
        <v>6238</v>
      </c>
      <c r="C177" s="724" t="s">
        <v>4871</v>
      </c>
      <c r="D177" s="724" t="s">
        <v>6582</v>
      </c>
      <c r="E177" s="724" t="s">
        <v>6578</v>
      </c>
      <c r="F177" s="727"/>
      <c r="G177" s="727"/>
      <c r="H177" s="727"/>
      <c r="I177" s="727"/>
      <c r="J177" s="727"/>
      <c r="K177" s="727"/>
      <c r="L177" s="727"/>
      <c r="M177" s="727"/>
      <c r="N177" s="727">
        <v>0.06</v>
      </c>
      <c r="O177" s="727">
        <v>296.63</v>
      </c>
      <c r="P177" s="740"/>
      <c r="Q177" s="728">
        <v>4943.833333333333</v>
      </c>
    </row>
    <row r="178" spans="1:17" ht="14.4" customHeight="1" x14ac:dyDescent="0.3">
      <c r="A178" s="723" t="s">
        <v>6574</v>
      </c>
      <c r="B178" s="724" t="s">
        <v>6238</v>
      </c>
      <c r="C178" s="724" t="s">
        <v>4871</v>
      </c>
      <c r="D178" s="724" t="s">
        <v>6583</v>
      </c>
      <c r="E178" s="724" t="s">
        <v>6584</v>
      </c>
      <c r="F178" s="727">
        <v>2.5</v>
      </c>
      <c r="G178" s="727">
        <v>2332.0500000000002</v>
      </c>
      <c r="H178" s="727"/>
      <c r="I178" s="727">
        <v>932.82</v>
      </c>
      <c r="J178" s="727"/>
      <c r="K178" s="727"/>
      <c r="L178" s="727"/>
      <c r="M178" s="727"/>
      <c r="N178" s="727">
        <v>1</v>
      </c>
      <c r="O178" s="727">
        <v>843.46</v>
      </c>
      <c r="P178" s="740"/>
      <c r="Q178" s="728">
        <v>843.46</v>
      </c>
    </row>
    <row r="179" spans="1:17" ht="14.4" customHeight="1" x14ac:dyDescent="0.3">
      <c r="A179" s="723" t="s">
        <v>6574</v>
      </c>
      <c r="B179" s="724" t="s">
        <v>6238</v>
      </c>
      <c r="C179" s="724" t="s">
        <v>4871</v>
      </c>
      <c r="D179" s="724" t="s">
        <v>6585</v>
      </c>
      <c r="E179" s="724" t="s">
        <v>6257</v>
      </c>
      <c r="F179" s="727">
        <v>2.1100000000000003</v>
      </c>
      <c r="G179" s="727">
        <v>9340.9699999999993</v>
      </c>
      <c r="H179" s="727">
        <v>0.46578273541650572</v>
      </c>
      <c r="I179" s="727">
        <v>4426.9999999999991</v>
      </c>
      <c r="J179" s="727">
        <v>4.5299999999999994</v>
      </c>
      <c r="K179" s="727">
        <v>20054.349999999995</v>
      </c>
      <c r="L179" s="727">
        <v>1</v>
      </c>
      <c r="M179" s="727">
        <v>4427.0088300220741</v>
      </c>
      <c r="N179" s="727">
        <v>2.89</v>
      </c>
      <c r="O179" s="727">
        <v>13142.52</v>
      </c>
      <c r="P179" s="740">
        <v>0.65534509969158827</v>
      </c>
      <c r="Q179" s="728">
        <v>4547.584775086505</v>
      </c>
    </row>
    <row r="180" spans="1:17" ht="14.4" customHeight="1" x14ac:dyDescent="0.3">
      <c r="A180" s="723" t="s">
        <v>6574</v>
      </c>
      <c r="B180" s="724" t="s">
        <v>6238</v>
      </c>
      <c r="C180" s="724" t="s">
        <v>4871</v>
      </c>
      <c r="D180" s="724" t="s">
        <v>6586</v>
      </c>
      <c r="E180" s="724" t="s">
        <v>6257</v>
      </c>
      <c r="F180" s="727">
        <v>0.73</v>
      </c>
      <c r="G180" s="727">
        <v>6374.88</v>
      </c>
      <c r="H180" s="727">
        <v>0.66666666666666685</v>
      </c>
      <c r="I180" s="727">
        <v>8732.7123287671238</v>
      </c>
      <c r="J180" s="727">
        <v>1.0800000000000003</v>
      </c>
      <c r="K180" s="727">
        <v>9562.3199999999979</v>
      </c>
      <c r="L180" s="727">
        <v>1</v>
      </c>
      <c r="M180" s="727">
        <v>8853.9999999999964</v>
      </c>
      <c r="N180" s="727">
        <v>0.92999999999999994</v>
      </c>
      <c r="O180" s="727">
        <v>8458.5</v>
      </c>
      <c r="P180" s="740">
        <v>0.88456567025575406</v>
      </c>
      <c r="Q180" s="728">
        <v>9095.1612903225814</v>
      </c>
    </row>
    <row r="181" spans="1:17" ht="14.4" customHeight="1" x14ac:dyDescent="0.3">
      <c r="A181" s="723" t="s">
        <v>6574</v>
      </c>
      <c r="B181" s="724" t="s">
        <v>6238</v>
      </c>
      <c r="C181" s="724" t="s">
        <v>4871</v>
      </c>
      <c r="D181" s="724" t="s">
        <v>6587</v>
      </c>
      <c r="E181" s="724" t="s">
        <v>6588</v>
      </c>
      <c r="F181" s="727">
        <v>3.42</v>
      </c>
      <c r="G181" s="727">
        <v>6662.7</v>
      </c>
      <c r="H181" s="727">
        <v>0.74304265299249017</v>
      </c>
      <c r="I181" s="727">
        <v>1948.1578947368421</v>
      </c>
      <c r="J181" s="727">
        <v>4.5999999999999996</v>
      </c>
      <c r="K181" s="727">
        <v>8966.7799999999988</v>
      </c>
      <c r="L181" s="727">
        <v>1</v>
      </c>
      <c r="M181" s="727">
        <v>1949.3</v>
      </c>
      <c r="N181" s="727">
        <v>3.6</v>
      </c>
      <c r="O181" s="727">
        <v>7017.4800000000005</v>
      </c>
      <c r="P181" s="740">
        <v>0.78260869565217406</v>
      </c>
      <c r="Q181" s="728">
        <v>1949.3000000000002</v>
      </c>
    </row>
    <row r="182" spans="1:17" ht="14.4" customHeight="1" x14ac:dyDescent="0.3">
      <c r="A182" s="723" t="s">
        <v>6574</v>
      </c>
      <c r="B182" s="724" t="s">
        <v>6238</v>
      </c>
      <c r="C182" s="724" t="s">
        <v>4871</v>
      </c>
      <c r="D182" s="724" t="s">
        <v>6256</v>
      </c>
      <c r="E182" s="724" t="s">
        <v>6257</v>
      </c>
      <c r="F182" s="727">
        <v>9.3999999999999986</v>
      </c>
      <c r="G182" s="727">
        <v>16645.52</v>
      </c>
      <c r="H182" s="727">
        <v>0.62813235612652363</v>
      </c>
      <c r="I182" s="727">
        <v>1770.8000000000004</v>
      </c>
      <c r="J182" s="727">
        <v>14.97</v>
      </c>
      <c r="K182" s="727">
        <v>26500.020000000004</v>
      </c>
      <c r="L182" s="727">
        <v>1</v>
      </c>
      <c r="M182" s="727">
        <v>1770.2084168336676</v>
      </c>
      <c r="N182" s="727">
        <v>17.36</v>
      </c>
      <c r="O182" s="727">
        <v>31578.38</v>
      </c>
      <c r="P182" s="740">
        <v>1.191636081784089</v>
      </c>
      <c r="Q182" s="728">
        <v>1819.0311059907835</v>
      </c>
    </row>
    <row r="183" spans="1:17" ht="14.4" customHeight="1" x14ac:dyDescent="0.3">
      <c r="A183" s="723" t="s">
        <v>6574</v>
      </c>
      <c r="B183" s="724" t="s">
        <v>6238</v>
      </c>
      <c r="C183" s="724" t="s">
        <v>4871</v>
      </c>
      <c r="D183" s="724" t="s">
        <v>6589</v>
      </c>
      <c r="E183" s="724" t="s">
        <v>6590</v>
      </c>
      <c r="F183" s="727">
        <v>6.6300000000000008</v>
      </c>
      <c r="G183" s="727">
        <v>2839.89</v>
      </c>
      <c r="H183" s="727">
        <v>1.4553537569055106</v>
      </c>
      <c r="I183" s="727">
        <v>428.33936651583701</v>
      </c>
      <c r="J183" s="727">
        <v>3.7699999999999982</v>
      </c>
      <c r="K183" s="727">
        <v>1951.3400000000006</v>
      </c>
      <c r="L183" s="727">
        <v>1</v>
      </c>
      <c r="M183" s="727">
        <v>517.59681697612768</v>
      </c>
      <c r="N183" s="727">
        <v>2.7499999999999996</v>
      </c>
      <c r="O183" s="727">
        <v>1423.4000000000003</v>
      </c>
      <c r="P183" s="740">
        <v>0.72944745661955368</v>
      </c>
      <c r="Q183" s="728">
        <v>517.60000000000025</v>
      </c>
    </row>
    <row r="184" spans="1:17" ht="14.4" customHeight="1" x14ac:dyDescent="0.3">
      <c r="A184" s="723" t="s">
        <v>6574</v>
      </c>
      <c r="B184" s="724" t="s">
        <v>6238</v>
      </c>
      <c r="C184" s="724" t="s">
        <v>4871</v>
      </c>
      <c r="D184" s="724" t="s">
        <v>6258</v>
      </c>
      <c r="E184" s="724" t="s">
        <v>6259</v>
      </c>
      <c r="F184" s="727">
        <v>0.3</v>
      </c>
      <c r="G184" s="727">
        <v>271.14</v>
      </c>
      <c r="H184" s="727">
        <v>0.66663388488677999</v>
      </c>
      <c r="I184" s="727">
        <v>903.8</v>
      </c>
      <c r="J184" s="727">
        <v>0.45</v>
      </c>
      <c r="K184" s="727">
        <v>406.72999999999996</v>
      </c>
      <c r="L184" s="727">
        <v>1</v>
      </c>
      <c r="M184" s="727">
        <v>903.84444444444432</v>
      </c>
      <c r="N184" s="727">
        <v>0.93</v>
      </c>
      <c r="O184" s="727">
        <v>840.53000000000009</v>
      </c>
      <c r="P184" s="740">
        <v>2.066555208615052</v>
      </c>
      <c r="Q184" s="728">
        <v>903.79569892473125</v>
      </c>
    </row>
    <row r="185" spans="1:17" ht="14.4" customHeight="1" x14ac:dyDescent="0.3">
      <c r="A185" s="723" t="s">
        <v>6574</v>
      </c>
      <c r="B185" s="724" t="s">
        <v>6238</v>
      </c>
      <c r="C185" s="724" t="s">
        <v>4871</v>
      </c>
      <c r="D185" s="724" t="s">
        <v>6591</v>
      </c>
      <c r="E185" s="724" t="s">
        <v>6257</v>
      </c>
      <c r="F185" s="727">
        <v>0.60000000000000009</v>
      </c>
      <c r="G185" s="727">
        <v>19939.259999999998</v>
      </c>
      <c r="H185" s="727">
        <v>1.0292500597493055</v>
      </c>
      <c r="I185" s="727">
        <v>33232.099999999991</v>
      </c>
      <c r="J185" s="727">
        <v>0.60000000000000009</v>
      </c>
      <c r="K185" s="727">
        <v>19372.610000000004</v>
      </c>
      <c r="L185" s="727">
        <v>1</v>
      </c>
      <c r="M185" s="727">
        <v>32287.683333333334</v>
      </c>
      <c r="N185" s="727">
        <v>0.53</v>
      </c>
      <c r="O185" s="727">
        <v>17207.979999999996</v>
      </c>
      <c r="P185" s="740">
        <v>0.88826337803734201</v>
      </c>
      <c r="Q185" s="728">
        <v>32467.88679245282</v>
      </c>
    </row>
    <row r="186" spans="1:17" ht="14.4" customHeight="1" x14ac:dyDescent="0.3">
      <c r="A186" s="723" t="s">
        <v>6574</v>
      </c>
      <c r="B186" s="724" t="s">
        <v>6238</v>
      </c>
      <c r="C186" s="724" t="s">
        <v>4883</v>
      </c>
      <c r="D186" s="724" t="s">
        <v>6592</v>
      </c>
      <c r="E186" s="724" t="s">
        <v>6593</v>
      </c>
      <c r="F186" s="727">
        <v>1</v>
      </c>
      <c r="G186" s="727">
        <v>589.59</v>
      </c>
      <c r="H186" s="727">
        <v>1</v>
      </c>
      <c r="I186" s="727">
        <v>589.59</v>
      </c>
      <c r="J186" s="727">
        <v>1</v>
      </c>
      <c r="K186" s="727">
        <v>589.59</v>
      </c>
      <c r="L186" s="727">
        <v>1</v>
      </c>
      <c r="M186" s="727">
        <v>589.59</v>
      </c>
      <c r="N186" s="727">
        <v>4</v>
      </c>
      <c r="O186" s="727">
        <v>2358.36</v>
      </c>
      <c r="P186" s="740">
        <v>4</v>
      </c>
      <c r="Q186" s="728">
        <v>589.59</v>
      </c>
    </row>
    <row r="187" spans="1:17" ht="14.4" customHeight="1" x14ac:dyDescent="0.3">
      <c r="A187" s="723" t="s">
        <v>6574</v>
      </c>
      <c r="B187" s="724" t="s">
        <v>6238</v>
      </c>
      <c r="C187" s="724" t="s">
        <v>4883</v>
      </c>
      <c r="D187" s="724" t="s">
        <v>6594</v>
      </c>
      <c r="E187" s="724" t="s">
        <v>6595</v>
      </c>
      <c r="F187" s="727">
        <v>16</v>
      </c>
      <c r="G187" s="727">
        <v>27313.599999999999</v>
      </c>
      <c r="H187" s="727">
        <v>0.66115702479338856</v>
      </c>
      <c r="I187" s="727">
        <v>1707.1</v>
      </c>
      <c r="J187" s="727">
        <v>24.2</v>
      </c>
      <c r="K187" s="727">
        <v>41311.819999999992</v>
      </c>
      <c r="L187" s="727">
        <v>1</v>
      </c>
      <c r="M187" s="727">
        <v>1707.0999999999997</v>
      </c>
      <c r="N187" s="727">
        <v>27</v>
      </c>
      <c r="O187" s="727">
        <v>46091.7</v>
      </c>
      <c r="P187" s="740">
        <v>1.115702479338843</v>
      </c>
      <c r="Q187" s="728">
        <v>1707.1</v>
      </c>
    </row>
    <row r="188" spans="1:17" ht="14.4" customHeight="1" x14ac:dyDescent="0.3">
      <c r="A188" s="723" t="s">
        <v>6574</v>
      </c>
      <c r="B188" s="724" t="s">
        <v>6238</v>
      </c>
      <c r="C188" s="724" t="s">
        <v>4883</v>
      </c>
      <c r="D188" s="724" t="s">
        <v>6596</v>
      </c>
      <c r="E188" s="724" t="s">
        <v>6597</v>
      </c>
      <c r="F188" s="727"/>
      <c r="G188" s="727"/>
      <c r="H188" s="727"/>
      <c r="I188" s="727"/>
      <c r="J188" s="727">
        <v>5</v>
      </c>
      <c r="K188" s="727">
        <v>7236.4</v>
      </c>
      <c r="L188" s="727">
        <v>1</v>
      </c>
      <c r="M188" s="727">
        <v>1447.28</v>
      </c>
      <c r="N188" s="727"/>
      <c r="O188" s="727"/>
      <c r="P188" s="740"/>
      <c r="Q188" s="728"/>
    </row>
    <row r="189" spans="1:17" ht="14.4" customHeight="1" x14ac:dyDescent="0.3">
      <c r="A189" s="723" t="s">
        <v>6574</v>
      </c>
      <c r="B189" s="724" t="s">
        <v>6238</v>
      </c>
      <c r="C189" s="724" t="s">
        <v>4883</v>
      </c>
      <c r="D189" s="724" t="s">
        <v>6598</v>
      </c>
      <c r="E189" s="724" t="s">
        <v>6599</v>
      </c>
      <c r="F189" s="727"/>
      <c r="G189" s="727"/>
      <c r="H189" s="727"/>
      <c r="I189" s="727"/>
      <c r="J189" s="727">
        <v>2</v>
      </c>
      <c r="K189" s="727">
        <v>1944.64</v>
      </c>
      <c r="L189" s="727">
        <v>1</v>
      </c>
      <c r="M189" s="727">
        <v>972.32</v>
      </c>
      <c r="N189" s="727">
        <v>1</v>
      </c>
      <c r="O189" s="727">
        <v>972.32</v>
      </c>
      <c r="P189" s="740">
        <v>0.5</v>
      </c>
      <c r="Q189" s="728">
        <v>972.32</v>
      </c>
    </row>
    <row r="190" spans="1:17" ht="14.4" customHeight="1" x14ac:dyDescent="0.3">
      <c r="A190" s="723" t="s">
        <v>6574</v>
      </c>
      <c r="B190" s="724" t="s">
        <v>6238</v>
      </c>
      <c r="C190" s="724" t="s">
        <v>4883</v>
      </c>
      <c r="D190" s="724" t="s">
        <v>6600</v>
      </c>
      <c r="E190" s="724" t="s">
        <v>6599</v>
      </c>
      <c r="F190" s="727">
        <v>26</v>
      </c>
      <c r="G190" s="727">
        <v>44390.060000000005</v>
      </c>
      <c r="H190" s="727">
        <v>1.625</v>
      </c>
      <c r="I190" s="727">
        <v>1707.3100000000002</v>
      </c>
      <c r="J190" s="727">
        <v>16</v>
      </c>
      <c r="K190" s="727">
        <v>27316.960000000003</v>
      </c>
      <c r="L190" s="727">
        <v>1</v>
      </c>
      <c r="M190" s="727">
        <v>1707.3100000000002</v>
      </c>
      <c r="N190" s="727">
        <v>21</v>
      </c>
      <c r="O190" s="727">
        <v>35853.51</v>
      </c>
      <c r="P190" s="740">
        <v>1.3125</v>
      </c>
      <c r="Q190" s="728">
        <v>1707.3100000000002</v>
      </c>
    </row>
    <row r="191" spans="1:17" ht="14.4" customHeight="1" x14ac:dyDescent="0.3">
      <c r="A191" s="723" t="s">
        <v>6574</v>
      </c>
      <c r="B191" s="724" t="s">
        <v>6238</v>
      </c>
      <c r="C191" s="724" t="s">
        <v>4883</v>
      </c>
      <c r="D191" s="724" t="s">
        <v>6601</v>
      </c>
      <c r="E191" s="724" t="s">
        <v>6599</v>
      </c>
      <c r="F191" s="727">
        <v>2</v>
      </c>
      <c r="G191" s="727">
        <v>4132.6000000000004</v>
      </c>
      <c r="H191" s="727">
        <v>1</v>
      </c>
      <c r="I191" s="727">
        <v>2066.3000000000002</v>
      </c>
      <c r="J191" s="727">
        <v>2</v>
      </c>
      <c r="K191" s="727">
        <v>4132.6000000000004</v>
      </c>
      <c r="L191" s="727">
        <v>1</v>
      </c>
      <c r="M191" s="727">
        <v>2066.3000000000002</v>
      </c>
      <c r="N191" s="727"/>
      <c r="O191" s="727"/>
      <c r="P191" s="740"/>
      <c r="Q191" s="728"/>
    </row>
    <row r="192" spans="1:17" ht="14.4" customHeight="1" x14ac:dyDescent="0.3">
      <c r="A192" s="723" t="s">
        <v>6574</v>
      </c>
      <c r="B192" s="724" t="s">
        <v>6238</v>
      </c>
      <c r="C192" s="724" t="s">
        <v>4883</v>
      </c>
      <c r="D192" s="724" t="s">
        <v>6602</v>
      </c>
      <c r="E192" s="724" t="s">
        <v>6603</v>
      </c>
      <c r="F192" s="727"/>
      <c r="G192" s="727"/>
      <c r="H192" s="727"/>
      <c r="I192" s="727"/>
      <c r="J192" s="727">
        <v>1</v>
      </c>
      <c r="K192" s="727">
        <v>1932.09</v>
      </c>
      <c r="L192" s="727">
        <v>1</v>
      </c>
      <c r="M192" s="727">
        <v>1932.09</v>
      </c>
      <c r="N192" s="727"/>
      <c r="O192" s="727"/>
      <c r="P192" s="740"/>
      <c r="Q192" s="728"/>
    </row>
    <row r="193" spans="1:17" ht="14.4" customHeight="1" x14ac:dyDescent="0.3">
      <c r="A193" s="723" t="s">
        <v>6574</v>
      </c>
      <c r="B193" s="724" t="s">
        <v>6238</v>
      </c>
      <c r="C193" s="724" t="s">
        <v>4883</v>
      </c>
      <c r="D193" s="724" t="s">
        <v>6604</v>
      </c>
      <c r="E193" s="724" t="s">
        <v>6605</v>
      </c>
      <c r="F193" s="727">
        <v>1</v>
      </c>
      <c r="G193" s="727">
        <v>1027.76</v>
      </c>
      <c r="H193" s="727">
        <v>0.5</v>
      </c>
      <c r="I193" s="727">
        <v>1027.76</v>
      </c>
      <c r="J193" s="727">
        <v>2</v>
      </c>
      <c r="K193" s="727">
        <v>2055.52</v>
      </c>
      <c r="L193" s="727">
        <v>1</v>
      </c>
      <c r="M193" s="727">
        <v>1027.76</v>
      </c>
      <c r="N193" s="727"/>
      <c r="O193" s="727"/>
      <c r="P193" s="740"/>
      <c r="Q193" s="728"/>
    </row>
    <row r="194" spans="1:17" ht="14.4" customHeight="1" x14ac:dyDescent="0.3">
      <c r="A194" s="723" t="s">
        <v>6574</v>
      </c>
      <c r="B194" s="724" t="s">
        <v>6238</v>
      </c>
      <c r="C194" s="724" t="s">
        <v>4883</v>
      </c>
      <c r="D194" s="724" t="s">
        <v>6606</v>
      </c>
      <c r="E194" s="724" t="s">
        <v>6605</v>
      </c>
      <c r="F194" s="727">
        <v>3</v>
      </c>
      <c r="G194" s="727">
        <v>6425.5499999999993</v>
      </c>
      <c r="H194" s="727"/>
      <c r="I194" s="727">
        <v>2141.85</v>
      </c>
      <c r="J194" s="727"/>
      <c r="K194" s="727"/>
      <c r="L194" s="727"/>
      <c r="M194" s="727"/>
      <c r="N194" s="727">
        <v>7</v>
      </c>
      <c r="O194" s="727">
        <v>14992.95</v>
      </c>
      <c r="P194" s="740"/>
      <c r="Q194" s="728">
        <v>2141.85</v>
      </c>
    </row>
    <row r="195" spans="1:17" ht="14.4" customHeight="1" x14ac:dyDescent="0.3">
      <c r="A195" s="723" t="s">
        <v>6574</v>
      </c>
      <c r="B195" s="724" t="s">
        <v>6238</v>
      </c>
      <c r="C195" s="724" t="s">
        <v>4883</v>
      </c>
      <c r="D195" s="724" t="s">
        <v>6607</v>
      </c>
      <c r="E195" s="724" t="s">
        <v>6608</v>
      </c>
      <c r="F195" s="727">
        <v>1</v>
      </c>
      <c r="G195" s="727">
        <v>466.78</v>
      </c>
      <c r="H195" s="727"/>
      <c r="I195" s="727">
        <v>466.78</v>
      </c>
      <c r="J195" s="727"/>
      <c r="K195" s="727"/>
      <c r="L195" s="727"/>
      <c r="M195" s="727"/>
      <c r="N195" s="727"/>
      <c r="O195" s="727"/>
      <c r="P195" s="740"/>
      <c r="Q195" s="728"/>
    </row>
    <row r="196" spans="1:17" ht="14.4" customHeight="1" x14ac:dyDescent="0.3">
      <c r="A196" s="723" t="s">
        <v>6574</v>
      </c>
      <c r="B196" s="724" t="s">
        <v>6238</v>
      </c>
      <c r="C196" s="724" t="s">
        <v>4883</v>
      </c>
      <c r="D196" s="724" t="s">
        <v>6609</v>
      </c>
      <c r="E196" s="724" t="s">
        <v>6610</v>
      </c>
      <c r="F196" s="727"/>
      <c r="G196" s="727"/>
      <c r="H196" s="727"/>
      <c r="I196" s="727"/>
      <c r="J196" s="727">
        <v>1</v>
      </c>
      <c r="K196" s="727">
        <v>8536.5499999999993</v>
      </c>
      <c r="L196" s="727">
        <v>1</v>
      </c>
      <c r="M196" s="727">
        <v>8536.5499999999993</v>
      </c>
      <c r="N196" s="727"/>
      <c r="O196" s="727"/>
      <c r="P196" s="740"/>
      <c r="Q196" s="728"/>
    </row>
    <row r="197" spans="1:17" ht="14.4" customHeight="1" x14ac:dyDescent="0.3">
      <c r="A197" s="723" t="s">
        <v>6574</v>
      </c>
      <c r="B197" s="724" t="s">
        <v>6238</v>
      </c>
      <c r="C197" s="724" t="s">
        <v>4883</v>
      </c>
      <c r="D197" s="724" t="s">
        <v>6611</v>
      </c>
      <c r="E197" s="724" t="s">
        <v>6612</v>
      </c>
      <c r="F197" s="727">
        <v>3</v>
      </c>
      <c r="G197" s="727">
        <v>9010.14</v>
      </c>
      <c r="H197" s="727">
        <v>1</v>
      </c>
      <c r="I197" s="727">
        <v>3003.3799999999997</v>
      </c>
      <c r="J197" s="727">
        <v>3</v>
      </c>
      <c r="K197" s="727">
        <v>9010.14</v>
      </c>
      <c r="L197" s="727">
        <v>1</v>
      </c>
      <c r="M197" s="727">
        <v>3003.3799999999997</v>
      </c>
      <c r="N197" s="727">
        <v>4</v>
      </c>
      <c r="O197" s="727">
        <v>12013.52</v>
      </c>
      <c r="P197" s="740">
        <v>1.3333333333333335</v>
      </c>
      <c r="Q197" s="728">
        <v>3003.38</v>
      </c>
    </row>
    <row r="198" spans="1:17" ht="14.4" customHeight="1" x14ac:dyDescent="0.3">
      <c r="A198" s="723" t="s">
        <v>6574</v>
      </c>
      <c r="B198" s="724" t="s">
        <v>6238</v>
      </c>
      <c r="C198" s="724" t="s">
        <v>4883</v>
      </c>
      <c r="D198" s="724" t="s">
        <v>6613</v>
      </c>
      <c r="E198" s="724" t="s">
        <v>6614</v>
      </c>
      <c r="F198" s="727"/>
      <c r="G198" s="727"/>
      <c r="H198" s="727"/>
      <c r="I198" s="727"/>
      <c r="J198" s="727">
        <v>1</v>
      </c>
      <c r="K198" s="727">
        <v>2236.5</v>
      </c>
      <c r="L198" s="727">
        <v>1</v>
      </c>
      <c r="M198" s="727">
        <v>2236.5</v>
      </c>
      <c r="N198" s="727"/>
      <c r="O198" s="727"/>
      <c r="P198" s="740"/>
      <c r="Q198" s="728"/>
    </row>
    <row r="199" spans="1:17" ht="14.4" customHeight="1" x14ac:dyDescent="0.3">
      <c r="A199" s="723" t="s">
        <v>6574</v>
      </c>
      <c r="B199" s="724" t="s">
        <v>6238</v>
      </c>
      <c r="C199" s="724" t="s">
        <v>4883</v>
      </c>
      <c r="D199" s="724" t="s">
        <v>6615</v>
      </c>
      <c r="E199" s="724" t="s">
        <v>6616</v>
      </c>
      <c r="F199" s="727"/>
      <c r="G199" s="727"/>
      <c r="H199" s="727"/>
      <c r="I199" s="727"/>
      <c r="J199" s="727">
        <v>2</v>
      </c>
      <c r="K199" s="727">
        <v>13781.56</v>
      </c>
      <c r="L199" s="727">
        <v>1</v>
      </c>
      <c r="M199" s="727">
        <v>6890.78</v>
      </c>
      <c r="N199" s="727">
        <v>1</v>
      </c>
      <c r="O199" s="727">
        <v>6890.78</v>
      </c>
      <c r="P199" s="740">
        <v>0.5</v>
      </c>
      <c r="Q199" s="728">
        <v>6890.78</v>
      </c>
    </row>
    <row r="200" spans="1:17" ht="14.4" customHeight="1" x14ac:dyDescent="0.3">
      <c r="A200" s="723" t="s">
        <v>6574</v>
      </c>
      <c r="B200" s="724" t="s">
        <v>6238</v>
      </c>
      <c r="C200" s="724" t="s">
        <v>4883</v>
      </c>
      <c r="D200" s="724" t="s">
        <v>6617</v>
      </c>
      <c r="E200" s="724" t="s">
        <v>6618</v>
      </c>
      <c r="F200" s="727"/>
      <c r="G200" s="727"/>
      <c r="H200" s="727"/>
      <c r="I200" s="727"/>
      <c r="J200" s="727">
        <v>1</v>
      </c>
      <c r="K200" s="727">
        <v>2298.9699999999998</v>
      </c>
      <c r="L200" s="727">
        <v>1</v>
      </c>
      <c r="M200" s="727">
        <v>2298.9699999999998</v>
      </c>
      <c r="N200" s="727"/>
      <c r="O200" s="727"/>
      <c r="P200" s="740"/>
      <c r="Q200" s="728"/>
    </row>
    <row r="201" spans="1:17" ht="14.4" customHeight="1" x14ac:dyDescent="0.3">
      <c r="A201" s="723" t="s">
        <v>6574</v>
      </c>
      <c r="B201" s="724" t="s">
        <v>6238</v>
      </c>
      <c r="C201" s="724" t="s">
        <v>4883</v>
      </c>
      <c r="D201" s="724" t="s">
        <v>6619</v>
      </c>
      <c r="E201" s="724" t="s">
        <v>6620</v>
      </c>
      <c r="F201" s="727">
        <v>8</v>
      </c>
      <c r="G201" s="727">
        <v>33103.120000000003</v>
      </c>
      <c r="H201" s="727">
        <v>2</v>
      </c>
      <c r="I201" s="727">
        <v>4137.8900000000003</v>
      </c>
      <c r="J201" s="727">
        <v>4</v>
      </c>
      <c r="K201" s="727">
        <v>16551.560000000001</v>
      </c>
      <c r="L201" s="727">
        <v>1</v>
      </c>
      <c r="M201" s="727">
        <v>4137.8900000000003</v>
      </c>
      <c r="N201" s="727">
        <v>7</v>
      </c>
      <c r="O201" s="727">
        <v>28965.230000000003</v>
      </c>
      <c r="P201" s="740">
        <v>1.75</v>
      </c>
      <c r="Q201" s="728">
        <v>4137.8900000000003</v>
      </c>
    </row>
    <row r="202" spans="1:17" ht="14.4" customHeight="1" x14ac:dyDescent="0.3">
      <c r="A202" s="723" t="s">
        <v>6574</v>
      </c>
      <c r="B202" s="724" t="s">
        <v>6238</v>
      </c>
      <c r="C202" s="724" t="s">
        <v>4883</v>
      </c>
      <c r="D202" s="724" t="s">
        <v>6621</v>
      </c>
      <c r="E202" s="724" t="s">
        <v>6622</v>
      </c>
      <c r="F202" s="727">
        <v>17</v>
      </c>
      <c r="G202" s="727">
        <v>290241.84999999998</v>
      </c>
      <c r="H202" s="727"/>
      <c r="I202" s="727">
        <v>17073.05</v>
      </c>
      <c r="J202" s="727"/>
      <c r="K202" s="727"/>
      <c r="L202" s="727"/>
      <c r="M202" s="727"/>
      <c r="N202" s="727"/>
      <c r="O202" s="727"/>
      <c r="P202" s="740"/>
      <c r="Q202" s="728"/>
    </row>
    <row r="203" spans="1:17" ht="14.4" customHeight="1" x14ac:dyDescent="0.3">
      <c r="A203" s="723" t="s">
        <v>6574</v>
      </c>
      <c r="B203" s="724" t="s">
        <v>6238</v>
      </c>
      <c r="C203" s="724" t="s">
        <v>4883</v>
      </c>
      <c r="D203" s="724" t="s">
        <v>6623</v>
      </c>
      <c r="E203" s="724" t="s">
        <v>6624</v>
      </c>
      <c r="F203" s="727">
        <v>20</v>
      </c>
      <c r="G203" s="727">
        <v>20056</v>
      </c>
      <c r="H203" s="727">
        <v>1.3333333333333333</v>
      </c>
      <c r="I203" s="727">
        <v>1002.8</v>
      </c>
      <c r="J203" s="727">
        <v>15</v>
      </c>
      <c r="K203" s="727">
        <v>15042</v>
      </c>
      <c r="L203" s="727">
        <v>1</v>
      </c>
      <c r="M203" s="727">
        <v>1002.8</v>
      </c>
      <c r="N203" s="727">
        <v>18</v>
      </c>
      <c r="O203" s="727">
        <v>18050.399999999998</v>
      </c>
      <c r="P203" s="740">
        <v>1.2</v>
      </c>
      <c r="Q203" s="728">
        <v>1002.7999999999998</v>
      </c>
    </row>
    <row r="204" spans="1:17" ht="14.4" customHeight="1" x14ac:dyDescent="0.3">
      <c r="A204" s="723" t="s">
        <v>6574</v>
      </c>
      <c r="B204" s="724" t="s">
        <v>6238</v>
      </c>
      <c r="C204" s="724" t="s">
        <v>4883</v>
      </c>
      <c r="D204" s="724" t="s">
        <v>6625</v>
      </c>
      <c r="E204" s="724" t="s">
        <v>6626</v>
      </c>
      <c r="F204" s="727">
        <v>2</v>
      </c>
      <c r="G204" s="727">
        <v>15300</v>
      </c>
      <c r="H204" s="727">
        <v>2</v>
      </c>
      <c r="I204" s="727">
        <v>7650</v>
      </c>
      <c r="J204" s="727">
        <v>1</v>
      </c>
      <c r="K204" s="727">
        <v>7650</v>
      </c>
      <c r="L204" s="727">
        <v>1</v>
      </c>
      <c r="M204" s="727">
        <v>7650</v>
      </c>
      <c r="N204" s="727">
        <v>1</v>
      </c>
      <c r="O204" s="727">
        <v>7650</v>
      </c>
      <c r="P204" s="740">
        <v>1</v>
      </c>
      <c r="Q204" s="728">
        <v>7650</v>
      </c>
    </row>
    <row r="205" spans="1:17" ht="14.4" customHeight="1" x14ac:dyDescent="0.3">
      <c r="A205" s="723" t="s">
        <v>6574</v>
      </c>
      <c r="B205" s="724" t="s">
        <v>6238</v>
      </c>
      <c r="C205" s="724" t="s">
        <v>4883</v>
      </c>
      <c r="D205" s="724" t="s">
        <v>6627</v>
      </c>
      <c r="E205" s="724" t="s">
        <v>6628</v>
      </c>
      <c r="F205" s="727">
        <v>1</v>
      </c>
      <c r="G205" s="727">
        <v>9370.39</v>
      </c>
      <c r="H205" s="727">
        <v>1</v>
      </c>
      <c r="I205" s="727">
        <v>9370.39</v>
      </c>
      <c r="J205" s="727">
        <v>1</v>
      </c>
      <c r="K205" s="727">
        <v>9370.39</v>
      </c>
      <c r="L205" s="727">
        <v>1</v>
      </c>
      <c r="M205" s="727">
        <v>9370.39</v>
      </c>
      <c r="N205" s="727">
        <v>4</v>
      </c>
      <c r="O205" s="727">
        <v>37481.56</v>
      </c>
      <c r="P205" s="740">
        <v>4</v>
      </c>
      <c r="Q205" s="728">
        <v>9370.39</v>
      </c>
    </row>
    <row r="206" spans="1:17" ht="14.4" customHeight="1" x14ac:dyDescent="0.3">
      <c r="A206" s="723" t="s">
        <v>6574</v>
      </c>
      <c r="B206" s="724" t="s">
        <v>6238</v>
      </c>
      <c r="C206" s="724" t="s">
        <v>4883</v>
      </c>
      <c r="D206" s="724" t="s">
        <v>6629</v>
      </c>
      <c r="E206" s="724" t="s">
        <v>6630</v>
      </c>
      <c r="F206" s="727">
        <v>1</v>
      </c>
      <c r="G206" s="727">
        <v>13284.52</v>
      </c>
      <c r="H206" s="727"/>
      <c r="I206" s="727">
        <v>13284.52</v>
      </c>
      <c r="J206" s="727"/>
      <c r="K206" s="727"/>
      <c r="L206" s="727"/>
      <c r="M206" s="727"/>
      <c r="N206" s="727"/>
      <c r="O206" s="727"/>
      <c r="P206" s="740"/>
      <c r="Q206" s="728"/>
    </row>
    <row r="207" spans="1:17" ht="14.4" customHeight="1" x14ac:dyDescent="0.3">
      <c r="A207" s="723" t="s">
        <v>6574</v>
      </c>
      <c r="B207" s="724" t="s">
        <v>6238</v>
      </c>
      <c r="C207" s="724" t="s">
        <v>4883</v>
      </c>
      <c r="D207" s="724" t="s">
        <v>6631</v>
      </c>
      <c r="E207" s="724" t="s">
        <v>6632</v>
      </c>
      <c r="F207" s="727">
        <v>3</v>
      </c>
      <c r="G207" s="727">
        <v>6512.91</v>
      </c>
      <c r="H207" s="727">
        <v>1</v>
      </c>
      <c r="I207" s="727">
        <v>2170.9699999999998</v>
      </c>
      <c r="J207" s="727">
        <v>3</v>
      </c>
      <c r="K207" s="727">
        <v>6512.91</v>
      </c>
      <c r="L207" s="727">
        <v>1</v>
      </c>
      <c r="M207" s="727">
        <v>2170.9699999999998</v>
      </c>
      <c r="N207" s="727">
        <v>4</v>
      </c>
      <c r="O207" s="727">
        <v>8683.8799999999992</v>
      </c>
      <c r="P207" s="740">
        <v>1.3333333333333333</v>
      </c>
      <c r="Q207" s="728">
        <v>2170.9699999999998</v>
      </c>
    </row>
    <row r="208" spans="1:17" ht="14.4" customHeight="1" x14ac:dyDescent="0.3">
      <c r="A208" s="723" t="s">
        <v>6574</v>
      </c>
      <c r="B208" s="724" t="s">
        <v>6238</v>
      </c>
      <c r="C208" s="724" t="s">
        <v>4883</v>
      </c>
      <c r="D208" s="724" t="s">
        <v>6633</v>
      </c>
      <c r="E208" s="724" t="s">
        <v>6634</v>
      </c>
      <c r="F208" s="727"/>
      <c r="G208" s="727"/>
      <c r="H208" s="727"/>
      <c r="I208" s="727"/>
      <c r="J208" s="727"/>
      <c r="K208" s="727"/>
      <c r="L208" s="727"/>
      <c r="M208" s="727"/>
      <c r="N208" s="727">
        <v>1</v>
      </c>
      <c r="O208" s="727">
        <v>797</v>
      </c>
      <c r="P208" s="740"/>
      <c r="Q208" s="728">
        <v>797</v>
      </c>
    </row>
    <row r="209" spans="1:17" ht="14.4" customHeight="1" x14ac:dyDescent="0.3">
      <c r="A209" s="723" t="s">
        <v>6574</v>
      </c>
      <c r="B209" s="724" t="s">
        <v>6238</v>
      </c>
      <c r="C209" s="724" t="s">
        <v>4883</v>
      </c>
      <c r="D209" s="724" t="s">
        <v>6635</v>
      </c>
      <c r="E209" s="724" t="s">
        <v>6636</v>
      </c>
      <c r="F209" s="727"/>
      <c r="G209" s="727"/>
      <c r="H209" s="727"/>
      <c r="I209" s="727"/>
      <c r="J209" s="727">
        <v>1</v>
      </c>
      <c r="K209" s="727">
        <v>5259.23</v>
      </c>
      <c r="L209" s="727">
        <v>1</v>
      </c>
      <c r="M209" s="727">
        <v>5259.23</v>
      </c>
      <c r="N209" s="727">
        <v>1</v>
      </c>
      <c r="O209" s="727">
        <v>5259.23</v>
      </c>
      <c r="P209" s="740">
        <v>1</v>
      </c>
      <c r="Q209" s="728">
        <v>5259.23</v>
      </c>
    </row>
    <row r="210" spans="1:17" ht="14.4" customHeight="1" x14ac:dyDescent="0.3">
      <c r="A210" s="723" t="s">
        <v>6574</v>
      </c>
      <c r="B210" s="724" t="s">
        <v>6238</v>
      </c>
      <c r="C210" s="724" t="s">
        <v>4883</v>
      </c>
      <c r="D210" s="724" t="s">
        <v>6637</v>
      </c>
      <c r="E210" s="724" t="s">
        <v>6638</v>
      </c>
      <c r="F210" s="727">
        <v>3</v>
      </c>
      <c r="G210" s="727">
        <v>1816.9499999999998</v>
      </c>
      <c r="H210" s="727">
        <v>1.5</v>
      </c>
      <c r="I210" s="727">
        <v>605.65</v>
      </c>
      <c r="J210" s="727">
        <v>2</v>
      </c>
      <c r="K210" s="727">
        <v>1211.3</v>
      </c>
      <c r="L210" s="727">
        <v>1</v>
      </c>
      <c r="M210" s="727">
        <v>605.65</v>
      </c>
      <c r="N210" s="727">
        <v>8</v>
      </c>
      <c r="O210" s="727">
        <v>4845.1999999999989</v>
      </c>
      <c r="P210" s="740">
        <v>3.9999999999999991</v>
      </c>
      <c r="Q210" s="728">
        <v>605.64999999999986</v>
      </c>
    </row>
    <row r="211" spans="1:17" ht="14.4" customHeight="1" x14ac:dyDescent="0.3">
      <c r="A211" s="723" t="s">
        <v>6574</v>
      </c>
      <c r="B211" s="724" t="s">
        <v>6238</v>
      </c>
      <c r="C211" s="724" t="s">
        <v>4883</v>
      </c>
      <c r="D211" s="724" t="s">
        <v>6639</v>
      </c>
      <c r="E211" s="724" t="s">
        <v>6640</v>
      </c>
      <c r="F211" s="727"/>
      <c r="G211" s="727"/>
      <c r="H211" s="727"/>
      <c r="I211" s="727"/>
      <c r="J211" s="727">
        <v>3</v>
      </c>
      <c r="K211" s="727">
        <v>2493.48</v>
      </c>
      <c r="L211" s="727">
        <v>1</v>
      </c>
      <c r="M211" s="727">
        <v>831.16</v>
      </c>
      <c r="N211" s="727">
        <v>2</v>
      </c>
      <c r="O211" s="727">
        <v>1662.32</v>
      </c>
      <c r="P211" s="740">
        <v>0.66666666666666663</v>
      </c>
      <c r="Q211" s="728">
        <v>831.16</v>
      </c>
    </row>
    <row r="212" spans="1:17" ht="14.4" customHeight="1" x14ac:dyDescent="0.3">
      <c r="A212" s="723" t="s">
        <v>6574</v>
      </c>
      <c r="B212" s="724" t="s">
        <v>6238</v>
      </c>
      <c r="C212" s="724" t="s">
        <v>4883</v>
      </c>
      <c r="D212" s="724" t="s">
        <v>6641</v>
      </c>
      <c r="E212" s="724" t="s">
        <v>6640</v>
      </c>
      <c r="F212" s="727">
        <v>2</v>
      </c>
      <c r="G212" s="727">
        <v>1776.12</v>
      </c>
      <c r="H212" s="727">
        <v>0.25</v>
      </c>
      <c r="I212" s="727">
        <v>888.06</v>
      </c>
      <c r="J212" s="727">
        <v>8</v>
      </c>
      <c r="K212" s="727">
        <v>7104.48</v>
      </c>
      <c r="L212" s="727">
        <v>1</v>
      </c>
      <c r="M212" s="727">
        <v>888.06</v>
      </c>
      <c r="N212" s="727">
        <v>2</v>
      </c>
      <c r="O212" s="727">
        <v>1776.12</v>
      </c>
      <c r="P212" s="740">
        <v>0.25</v>
      </c>
      <c r="Q212" s="728">
        <v>888.06</v>
      </c>
    </row>
    <row r="213" spans="1:17" ht="14.4" customHeight="1" x14ac:dyDescent="0.3">
      <c r="A213" s="723" t="s">
        <v>6574</v>
      </c>
      <c r="B213" s="724" t="s">
        <v>6238</v>
      </c>
      <c r="C213" s="724" t="s">
        <v>4883</v>
      </c>
      <c r="D213" s="724" t="s">
        <v>6642</v>
      </c>
      <c r="E213" s="724" t="s">
        <v>6643</v>
      </c>
      <c r="F213" s="727">
        <v>2</v>
      </c>
      <c r="G213" s="727">
        <v>1776.12</v>
      </c>
      <c r="H213" s="727"/>
      <c r="I213" s="727">
        <v>888.06</v>
      </c>
      <c r="J213" s="727"/>
      <c r="K213" s="727"/>
      <c r="L213" s="727"/>
      <c r="M213" s="727"/>
      <c r="N213" s="727"/>
      <c r="O213" s="727"/>
      <c r="P213" s="740"/>
      <c r="Q213" s="728"/>
    </row>
    <row r="214" spans="1:17" ht="14.4" customHeight="1" x14ac:dyDescent="0.3">
      <c r="A214" s="723" t="s">
        <v>6574</v>
      </c>
      <c r="B214" s="724" t="s">
        <v>6238</v>
      </c>
      <c r="C214" s="724" t="s">
        <v>4883</v>
      </c>
      <c r="D214" s="724" t="s">
        <v>6644</v>
      </c>
      <c r="E214" s="724" t="s">
        <v>6645</v>
      </c>
      <c r="F214" s="727">
        <v>1</v>
      </c>
      <c r="G214" s="727">
        <v>831.16</v>
      </c>
      <c r="H214" s="727"/>
      <c r="I214" s="727">
        <v>831.16</v>
      </c>
      <c r="J214" s="727"/>
      <c r="K214" s="727"/>
      <c r="L214" s="727"/>
      <c r="M214" s="727"/>
      <c r="N214" s="727">
        <v>1</v>
      </c>
      <c r="O214" s="727">
        <v>831.16</v>
      </c>
      <c r="P214" s="740"/>
      <c r="Q214" s="728">
        <v>831.16</v>
      </c>
    </row>
    <row r="215" spans="1:17" ht="14.4" customHeight="1" x14ac:dyDescent="0.3">
      <c r="A215" s="723" t="s">
        <v>6574</v>
      </c>
      <c r="B215" s="724" t="s">
        <v>6238</v>
      </c>
      <c r="C215" s="724" t="s">
        <v>4883</v>
      </c>
      <c r="D215" s="724" t="s">
        <v>6646</v>
      </c>
      <c r="E215" s="724" t="s">
        <v>6647</v>
      </c>
      <c r="F215" s="727">
        <v>16</v>
      </c>
      <c r="G215" s="727">
        <v>20994.239999999998</v>
      </c>
      <c r="H215" s="727">
        <v>1.3333333333333333</v>
      </c>
      <c r="I215" s="727">
        <v>1312.1399999999999</v>
      </c>
      <c r="J215" s="727">
        <v>12</v>
      </c>
      <c r="K215" s="727">
        <v>15745.679999999998</v>
      </c>
      <c r="L215" s="727">
        <v>1</v>
      </c>
      <c r="M215" s="727">
        <v>1312.1399999999999</v>
      </c>
      <c r="N215" s="727">
        <v>14</v>
      </c>
      <c r="O215" s="727">
        <v>18369.96</v>
      </c>
      <c r="P215" s="740">
        <v>1.1666666666666667</v>
      </c>
      <c r="Q215" s="728">
        <v>1312.1399999999999</v>
      </c>
    </row>
    <row r="216" spans="1:17" ht="14.4" customHeight="1" x14ac:dyDescent="0.3">
      <c r="A216" s="723" t="s">
        <v>6574</v>
      </c>
      <c r="B216" s="724" t="s">
        <v>6238</v>
      </c>
      <c r="C216" s="724" t="s">
        <v>4883</v>
      </c>
      <c r="D216" s="724" t="s">
        <v>6648</v>
      </c>
      <c r="E216" s="724" t="s">
        <v>6649</v>
      </c>
      <c r="F216" s="727"/>
      <c r="G216" s="727"/>
      <c r="H216" s="727"/>
      <c r="I216" s="727"/>
      <c r="J216" s="727"/>
      <c r="K216" s="727"/>
      <c r="L216" s="727"/>
      <c r="M216" s="727"/>
      <c r="N216" s="727">
        <v>1</v>
      </c>
      <c r="O216" s="727">
        <v>3644.58</v>
      </c>
      <c r="P216" s="740"/>
      <c r="Q216" s="728">
        <v>3644.58</v>
      </c>
    </row>
    <row r="217" spans="1:17" ht="14.4" customHeight="1" x14ac:dyDescent="0.3">
      <c r="A217" s="723" t="s">
        <v>6574</v>
      </c>
      <c r="B217" s="724" t="s">
        <v>6238</v>
      </c>
      <c r="C217" s="724" t="s">
        <v>4883</v>
      </c>
      <c r="D217" s="724" t="s">
        <v>6650</v>
      </c>
      <c r="E217" s="724" t="s">
        <v>6651</v>
      </c>
      <c r="F217" s="727">
        <v>19</v>
      </c>
      <c r="G217" s="727">
        <v>21780.27</v>
      </c>
      <c r="H217" s="727">
        <v>1.3571428571428572</v>
      </c>
      <c r="I217" s="727">
        <v>1146.33</v>
      </c>
      <c r="J217" s="727">
        <v>14</v>
      </c>
      <c r="K217" s="727">
        <v>16048.619999999999</v>
      </c>
      <c r="L217" s="727">
        <v>1</v>
      </c>
      <c r="M217" s="727">
        <v>1146.33</v>
      </c>
      <c r="N217" s="727">
        <v>15</v>
      </c>
      <c r="O217" s="727">
        <v>17194.949999999997</v>
      </c>
      <c r="P217" s="740">
        <v>1.0714285714285714</v>
      </c>
      <c r="Q217" s="728">
        <v>1146.3299999999997</v>
      </c>
    </row>
    <row r="218" spans="1:17" ht="14.4" customHeight="1" x14ac:dyDescent="0.3">
      <c r="A218" s="723" t="s">
        <v>6574</v>
      </c>
      <c r="B218" s="724" t="s">
        <v>6238</v>
      </c>
      <c r="C218" s="724" t="s">
        <v>4883</v>
      </c>
      <c r="D218" s="724" t="s">
        <v>6652</v>
      </c>
      <c r="E218" s="724" t="s">
        <v>6653</v>
      </c>
      <c r="F218" s="727">
        <v>1</v>
      </c>
      <c r="G218" s="727">
        <v>359.1</v>
      </c>
      <c r="H218" s="727">
        <v>1</v>
      </c>
      <c r="I218" s="727">
        <v>359.1</v>
      </c>
      <c r="J218" s="727">
        <v>1</v>
      </c>
      <c r="K218" s="727">
        <v>359.1</v>
      </c>
      <c r="L218" s="727">
        <v>1</v>
      </c>
      <c r="M218" s="727">
        <v>359.1</v>
      </c>
      <c r="N218" s="727">
        <v>2</v>
      </c>
      <c r="O218" s="727">
        <v>718.2</v>
      </c>
      <c r="P218" s="740">
        <v>2</v>
      </c>
      <c r="Q218" s="728">
        <v>359.1</v>
      </c>
    </row>
    <row r="219" spans="1:17" ht="14.4" customHeight="1" x14ac:dyDescent="0.3">
      <c r="A219" s="723" t="s">
        <v>6574</v>
      </c>
      <c r="B219" s="724" t="s">
        <v>6238</v>
      </c>
      <c r="C219" s="724" t="s">
        <v>4883</v>
      </c>
      <c r="D219" s="724" t="s">
        <v>6654</v>
      </c>
      <c r="E219" s="724" t="s">
        <v>6655</v>
      </c>
      <c r="F219" s="727"/>
      <c r="G219" s="727"/>
      <c r="H219" s="727"/>
      <c r="I219" s="727"/>
      <c r="J219" s="727">
        <v>1</v>
      </c>
      <c r="K219" s="727">
        <v>893.9</v>
      </c>
      <c r="L219" s="727">
        <v>1</v>
      </c>
      <c r="M219" s="727">
        <v>893.9</v>
      </c>
      <c r="N219" s="727">
        <v>3</v>
      </c>
      <c r="O219" s="727">
        <v>2681.7</v>
      </c>
      <c r="P219" s="740">
        <v>3</v>
      </c>
      <c r="Q219" s="728">
        <v>893.9</v>
      </c>
    </row>
    <row r="220" spans="1:17" ht="14.4" customHeight="1" x14ac:dyDescent="0.3">
      <c r="A220" s="723" t="s">
        <v>6574</v>
      </c>
      <c r="B220" s="724" t="s">
        <v>6238</v>
      </c>
      <c r="C220" s="724" t="s">
        <v>4883</v>
      </c>
      <c r="D220" s="724" t="s">
        <v>6656</v>
      </c>
      <c r="E220" s="724" t="s">
        <v>6657</v>
      </c>
      <c r="F220" s="727">
        <v>1</v>
      </c>
      <c r="G220" s="727">
        <v>893.9</v>
      </c>
      <c r="H220" s="727"/>
      <c r="I220" s="727">
        <v>893.9</v>
      </c>
      <c r="J220" s="727"/>
      <c r="K220" s="727"/>
      <c r="L220" s="727"/>
      <c r="M220" s="727"/>
      <c r="N220" s="727"/>
      <c r="O220" s="727"/>
      <c r="P220" s="740"/>
      <c r="Q220" s="728"/>
    </row>
    <row r="221" spans="1:17" ht="14.4" customHeight="1" x14ac:dyDescent="0.3">
      <c r="A221" s="723" t="s">
        <v>6574</v>
      </c>
      <c r="B221" s="724" t="s">
        <v>6238</v>
      </c>
      <c r="C221" s="724" t="s">
        <v>4883</v>
      </c>
      <c r="D221" s="724" t="s">
        <v>6658</v>
      </c>
      <c r="E221" s="724" t="s">
        <v>6659</v>
      </c>
      <c r="F221" s="727"/>
      <c r="G221" s="727"/>
      <c r="H221" s="727"/>
      <c r="I221" s="727"/>
      <c r="J221" s="727">
        <v>1</v>
      </c>
      <c r="K221" s="727">
        <v>16831.689999999999</v>
      </c>
      <c r="L221" s="727">
        <v>1</v>
      </c>
      <c r="M221" s="727">
        <v>16831.689999999999</v>
      </c>
      <c r="N221" s="727">
        <v>1</v>
      </c>
      <c r="O221" s="727">
        <v>16831.689999999999</v>
      </c>
      <c r="P221" s="740">
        <v>1</v>
      </c>
      <c r="Q221" s="728">
        <v>16831.689999999999</v>
      </c>
    </row>
    <row r="222" spans="1:17" ht="14.4" customHeight="1" x14ac:dyDescent="0.3">
      <c r="A222" s="723" t="s">
        <v>6574</v>
      </c>
      <c r="B222" s="724" t="s">
        <v>6238</v>
      </c>
      <c r="C222" s="724" t="s">
        <v>4883</v>
      </c>
      <c r="D222" s="724" t="s">
        <v>6660</v>
      </c>
      <c r="E222" s="724" t="s">
        <v>6661</v>
      </c>
      <c r="F222" s="727"/>
      <c r="G222" s="727"/>
      <c r="H222" s="727"/>
      <c r="I222" s="727"/>
      <c r="J222" s="727">
        <v>1</v>
      </c>
      <c r="K222" s="727">
        <v>6587.13</v>
      </c>
      <c r="L222" s="727">
        <v>1</v>
      </c>
      <c r="M222" s="727">
        <v>6587.13</v>
      </c>
      <c r="N222" s="727">
        <v>1</v>
      </c>
      <c r="O222" s="727">
        <v>6587.13</v>
      </c>
      <c r="P222" s="740">
        <v>1</v>
      </c>
      <c r="Q222" s="728">
        <v>6587.13</v>
      </c>
    </row>
    <row r="223" spans="1:17" ht="14.4" customHeight="1" x14ac:dyDescent="0.3">
      <c r="A223" s="723" t="s">
        <v>6574</v>
      </c>
      <c r="B223" s="724" t="s">
        <v>6238</v>
      </c>
      <c r="C223" s="724" t="s">
        <v>4883</v>
      </c>
      <c r="D223" s="724" t="s">
        <v>6662</v>
      </c>
      <c r="E223" s="724" t="s">
        <v>6663</v>
      </c>
      <c r="F223" s="727">
        <v>3</v>
      </c>
      <c r="G223" s="727">
        <v>5524.86</v>
      </c>
      <c r="H223" s="727">
        <v>0.50000000000000011</v>
      </c>
      <c r="I223" s="727">
        <v>1841.62</v>
      </c>
      <c r="J223" s="727">
        <v>6</v>
      </c>
      <c r="K223" s="727">
        <v>11049.719999999998</v>
      </c>
      <c r="L223" s="727">
        <v>1</v>
      </c>
      <c r="M223" s="727">
        <v>1841.6199999999997</v>
      </c>
      <c r="N223" s="727">
        <v>14</v>
      </c>
      <c r="O223" s="727">
        <v>25782.68</v>
      </c>
      <c r="P223" s="740">
        <v>2.3333333333333339</v>
      </c>
      <c r="Q223" s="728">
        <v>1841.6200000000001</v>
      </c>
    </row>
    <row r="224" spans="1:17" ht="14.4" customHeight="1" x14ac:dyDescent="0.3">
      <c r="A224" s="723" t="s">
        <v>6574</v>
      </c>
      <c r="B224" s="724" t="s">
        <v>6238</v>
      </c>
      <c r="C224" s="724" t="s">
        <v>4883</v>
      </c>
      <c r="D224" s="724" t="s">
        <v>6664</v>
      </c>
      <c r="E224" s="724" t="s">
        <v>6665</v>
      </c>
      <c r="F224" s="727">
        <v>1</v>
      </c>
      <c r="G224" s="727">
        <v>19246.310000000001</v>
      </c>
      <c r="H224" s="727"/>
      <c r="I224" s="727">
        <v>19246.310000000001</v>
      </c>
      <c r="J224" s="727"/>
      <c r="K224" s="727"/>
      <c r="L224" s="727"/>
      <c r="M224" s="727"/>
      <c r="N224" s="727">
        <v>1</v>
      </c>
      <c r="O224" s="727">
        <v>20173</v>
      </c>
      <c r="P224" s="740"/>
      <c r="Q224" s="728">
        <v>20173</v>
      </c>
    </row>
    <row r="225" spans="1:17" ht="14.4" customHeight="1" x14ac:dyDescent="0.3">
      <c r="A225" s="723" t="s">
        <v>6574</v>
      </c>
      <c r="B225" s="724" t="s">
        <v>6238</v>
      </c>
      <c r="C225" s="724" t="s">
        <v>4883</v>
      </c>
      <c r="D225" s="724" t="s">
        <v>6666</v>
      </c>
      <c r="E225" s="724" t="s">
        <v>6667</v>
      </c>
      <c r="F225" s="727"/>
      <c r="G225" s="727"/>
      <c r="H225" s="727"/>
      <c r="I225" s="727"/>
      <c r="J225" s="727">
        <v>1</v>
      </c>
      <c r="K225" s="727">
        <v>16719</v>
      </c>
      <c r="L225" s="727">
        <v>1</v>
      </c>
      <c r="M225" s="727">
        <v>16719</v>
      </c>
      <c r="N225" s="727">
        <v>2</v>
      </c>
      <c r="O225" s="727">
        <v>33438</v>
      </c>
      <c r="P225" s="740">
        <v>2</v>
      </c>
      <c r="Q225" s="728">
        <v>16719</v>
      </c>
    </row>
    <row r="226" spans="1:17" ht="14.4" customHeight="1" x14ac:dyDescent="0.3">
      <c r="A226" s="723" t="s">
        <v>6574</v>
      </c>
      <c r="B226" s="724" t="s">
        <v>6238</v>
      </c>
      <c r="C226" s="724" t="s">
        <v>4883</v>
      </c>
      <c r="D226" s="724" t="s">
        <v>6668</v>
      </c>
      <c r="E226" s="724" t="s">
        <v>6669</v>
      </c>
      <c r="F226" s="727"/>
      <c r="G226" s="727"/>
      <c r="H226" s="727"/>
      <c r="I226" s="727"/>
      <c r="J226" s="727">
        <v>1</v>
      </c>
      <c r="K226" s="727">
        <v>76433</v>
      </c>
      <c r="L226" s="727">
        <v>1</v>
      </c>
      <c r="M226" s="727">
        <v>76433</v>
      </c>
      <c r="N226" s="727"/>
      <c r="O226" s="727"/>
      <c r="P226" s="740"/>
      <c r="Q226" s="728"/>
    </row>
    <row r="227" spans="1:17" ht="14.4" customHeight="1" x14ac:dyDescent="0.3">
      <c r="A227" s="723" t="s">
        <v>6574</v>
      </c>
      <c r="B227" s="724" t="s">
        <v>6238</v>
      </c>
      <c r="C227" s="724" t="s">
        <v>4883</v>
      </c>
      <c r="D227" s="724" t="s">
        <v>6670</v>
      </c>
      <c r="E227" s="724" t="s">
        <v>6671</v>
      </c>
      <c r="F227" s="727">
        <v>2</v>
      </c>
      <c r="G227" s="727">
        <v>52999.64</v>
      </c>
      <c r="H227" s="727">
        <v>0.95278538812785385</v>
      </c>
      <c r="I227" s="727">
        <v>26499.82</v>
      </c>
      <c r="J227" s="727">
        <v>2</v>
      </c>
      <c r="K227" s="727">
        <v>55626</v>
      </c>
      <c r="L227" s="727">
        <v>1</v>
      </c>
      <c r="M227" s="727">
        <v>27813</v>
      </c>
      <c r="N227" s="727"/>
      <c r="O227" s="727"/>
      <c r="P227" s="740"/>
      <c r="Q227" s="728"/>
    </row>
    <row r="228" spans="1:17" ht="14.4" customHeight="1" x14ac:dyDescent="0.3">
      <c r="A228" s="723" t="s">
        <v>6574</v>
      </c>
      <c r="B228" s="724" t="s">
        <v>6238</v>
      </c>
      <c r="C228" s="724" t="s">
        <v>4883</v>
      </c>
      <c r="D228" s="724" t="s">
        <v>6672</v>
      </c>
      <c r="E228" s="724" t="s">
        <v>6673</v>
      </c>
      <c r="F228" s="727"/>
      <c r="G228" s="727"/>
      <c r="H228" s="727"/>
      <c r="I228" s="727"/>
      <c r="J228" s="727"/>
      <c r="K228" s="727"/>
      <c r="L228" s="727"/>
      <c r="M228" s="727"/>
      <c r="N228" s="727">
        <v>2</v>
      </c>
      <c r="O228" s="727">
        <v>8720</v>
      </c>
      <c r="P228" s="740"/>
      <c r="Q228" s="728">
        <v>4360</v>
      </c>
    </row>
    <row r="229" spans="1:17" ht="14.4" customHeight="1" x14ac:dyDescent="0.3">
      <c r="A229" s="723" t="s">
        <v>6574</v>
      </c>
      <c r="B229" s="724" t="s">
        <v>6238</v>
      </c>
      <c r="C229" s="724" t="s">
        <v>4883</v>
      </c>
      <c r="D229" s="724" t="s">
        <v>6674</v>
      </c>
      <c r="E229" s="724" t="s">
        <v>6675</v>
      </c>
      <c r="F229" s="727"/>
      <c r="G229" s="727"/>
      <c r="H229" s="727"/>
      <c r="I229" s="727"/>
      <c r="J229" s="727"/>
      <c r="K229" s="727"/>
      <c r="L229" s="727"/>
      <c r="M229" s="727"/>
      <c r="N229" s="727">
        <v>1</v>
      </c>
      <c r="O229" s="727">
        <v>3106.5</v>
      </c>
      <c r="P229" s="740"/>
      <c r="Q229" s="728">
        <v>3106.5</v>
      </c>
    </row>
    <row r="230" spans="1:17" ht="14.4" customHeight="1" x14ac:dyDescent="0.3">
      <c r="A230" s="723" t="s">
        <v>6574</v>
      </c>
      <c r="B230" s="724" t="s">
        <v>6238</v>
      </c>
      <c r="C230" s="724" t="s">
        <v>4883</v>
      </c>
      <c r="D230" s="724" t="s">
        <v>6676</v>
      </c>
      <c r="E230" s="724" t="s">
        <v>6677</v>
      </c>
      <c r="F230" s="727">
        <v>2</v>
      </c>
      <c r="G230" s="727">
        <v>761.72</v>
      </c>
      <c r="H230" s="727">
        <v>2</v>
      </c>
      <c r="I230" s="727">
        <v>380.86</v>
      </c>
      <c r="J230" s="727">
        <v>1</v>
      </c>
      <c r="K230" s="727">
        <v>380.86</v>
      </c>
      <c r="L230" s="727">
        <v>1</v>
      </c>
      <c r="M230" s="727">
        <v>380.86</v>
      </c>
      <c r="N230" s="727">
        <v>1</v>
      </c>
      <c r="O230" s="727">
        <v>380.86</v>
      </c>
      <c r="P230" s="740">
        <v>1</v>
      </c>
      <c r="Q230" s="728">
        <v>380.86</v>
      </c>
    </row>
    <row r="231" spans="1:17" ht="14.4" customHeight="1" x14ac:dyDescent="0.3">
      <c r="A231" s="723" t="s">
        <v>6574</v>
      </c>
      <c r="B231" s="724" t="s">
        <v>6238</v>
      </c>
      <c r="C231" s="724" t="s">
        <v>4883</v>
      </c>
      <c r="D231" s="724" t="s">
        <v>6678</v>
      </c>
      <c r="E231" s="724" t="s">
        <v>6679</v>
      </c>
      <c r="F231" s="727"/>
      <c r="G231" s="727"/>
      <c r="H231" s="727"/>
      <c r="I231" s="727"/>
      <c r="J231" s="727">
        <v>1</v>
      </c>
      <c r="K231" s="727">
        <v>1085.2</v>
      </c>
      <c r="L231" s="727">
        <v>1</v>
      </c>
      <c r="M231" s="727">
        <v>1085.2</v>
      </c>
      <c r="N231" s="727"/>
      <c r="O231" s="727"/>
      <c r="P231" s="740"/>
      <c r="Q231" s="728"/>
    </row>
    <row r="232" spans="1:17" ht="14.4" customHeight="1" x14ac:dyDescent="0.3">
      <c r="A232" s="723" t="s">
        <v>6574</v>
      </c>
      <c r="B232" s="724" t="s">
        <v>6238</v>
      </c>
      <c r="C232" s="724" t="s">
        <v>4883</v>
      </c>
      <c r="D232" s="724" t="s">
        <v>6680</v>
      </c>
      <c r="E232" s="724" t="s">
        <v>6681</v>
      </c>
      <c r="F232" s="727">
        <v>1</v>
      </c>
      <c r="G232" s="727">
        <v>13465.47</v>
      </c>
      <c r="H232" s="727">
        <v>0.5</v>
      </c>
      <c r="I232" s="727">
        <v>13465.47</v>
      </c>
      <c r="J232" s="727">
        <v>2</v>
      </c>
      <c r="K232" s="727">
        <v>26930.94</v>
      </c>
      <c r="L232" s="727">
        <v>1</v>
      </c>
      <c r="M232" s="727">
        <v>13465.47</v>
      </c>
      <c r="N232" s="727"/>
      <c r="O232" s="727"/>
      <c r="P232" s="740"/>
      <c r="Q232" s="728"/>
    </row>
    <row r="233" spans="1:17" ht="14.4" customHeight="1" x14ac:dyDescent="0.3">
      <c r="A233" s="723" t="s">
        <v>6574</v>
      </c>
      <c r="B233" s="724" t="s">
        <v>6238</v>
      </c>
      <c r="C233" s="724" t="s">
        <v>4883</v>
      </c>
      <c r="D233" s="724" t="s">
        <v>6682</v>
      </c>
      <c r="E233" s="724" t="s">
        <v>6683</v>
      </c>
      <c r="F233" s="727">
        <v>1</v>
      </c>
      <c r="G233" s="727">
        <v>11015.5</v>
      </c>
      <c r="H233" s="727"/>
      <c r="I233" s="727">
        <v>11015.5</v>
      </c>
      <c r="J233" s="727"/>
      <c r="K233" s="727"/>
      <c r="L233" s="727"/>
      <c r="M233" s="727"/>
      <c r="N233" s="727"/>
      <c r="O233" s="727"/>
      <c r="P233" s="740"/>
      <c r="Q233" s="728"/>
    </row>
    <row r="234" spans="1:17" ht="14.4" customHeight="1" x14ac:dyDescent="0.3">
      <c r="A234" s="723" t="s">
        <v>6574</v>
      </c>
      <c r="B234" s="724" t="s">
        <v>6238</v>
      </c>
      <c r="C234" s="724" t="s">
        <v>4883</v>
      </c>
      <c r="D234" s="724" t="s">
        <v>6684</v>
      </c>
      <c r="E234" s="724" t="s">
        <v>6685</v>
      </c>
      <c r="F234" s="727"/>
      <c r="G234" s="727"/>
      <c r="H234" s="727"/>
      <c r="I234" s="727"/>
      <c r="J234" s="727"/>
      <c r="K234" s="727"/>
      <c r="L234" s="727"/>
      <c r="M234" s="727"/>
      <c r="N234" s="727">
        <v>1</v>
      </c>
      <c r="O234" s="727">
        <v>17527.810000000001</v>
      </c>
      <c r="P234" s="740"/>
      <c r="Q234" s="728">
        <v>17527.810000000001</v>
      </c>
    </row>
    <row r="235" spans="1:17" ht="14.4" customHeight="1" x14ac:dyDescent="0.3">
      <c r="A235" s="723" t="s">
        <v>6574</v>
      </c>
      <c r="B235" s="724" t="s">
        <v>6238</v>
      </c>
      <c r="C235" s="724" t="s">
        <v>4883</v>
      </c>
      <c r="D235" s="724" t="s">
        <v>6686</v>
      </c>
      <c r="E235" s="724" t="s">
        <v>6687</v>
      </c>
      <c r="F235" s="727"/>
      <c r="G235" s="727"/>
      <c r="H235" s="727"/>
      <c r="I235" s="727"/>
      <c r="J235" s="727">
        <v>1</v>
      </c>
      <c r="K235" s="727">
        <v>38997.620000000003</v>
      </c>
      <c r="L235" s="727">
        <v>1</v>
      </c>
      <c r="M235" s="727">
        <v>38997.620000000003</v>
      </c>
      <c r="N235" s="727"/>
      <c r="O235" s="727"/>
      <c r="P235" s="740"/>
      <c r="Q235" s="728"/>
    </row>
    <row r="236" spans="1:17" ht="14.4" customHeight="1" x14ac:dyDescent="0.3">
      <c r="A236" s="723" t="s">
        <v>6574</v>
      </c>
      <c r="B236" s="724" t="s">
        <v>6238</v>
      </c>
      <c r="C236" s="724" t="s">
        <v>4883</v>
      </c>
      <c r="D236" s="724" t="s">
        <v>6688</v>
      </c>
      <c r="E236" s="724" t="s">
        <v>6689</v>
      </c>
      <c r="F236" s="727"/>
      <c r="G236" s="727"/>
      <c r="H236" s="727"/>
      <c r="I236" s="727"/>
      <c r="J236" s="727"/>
      <c r="K236" s="727"/>
      <c r="L236" s="727"/>
      <c r="M236" s="727"/>
      <c r="N236" s="727">
        <v>2</v>
      </c>
      <c r="O236" s="727">
        <v>620</v>
      </c>
      <c r="P236" s="740"/>
      <c r="Q236" s="728">
        <v>310</v>
      </c>
    </row>
    <row r="237" spans="1:17" ht="14.4" customHeight="1" x14ac:dyDescent="0.3">
      <c r="A237" s="723" t="s">
        <v>6574</v>
      </c>
      <c r="B237" s="724" t="s">
        <v>6238</v>
      </c>
      <c r="C237" s="724" t="s">
        <v>4883</v>
      </c>
      <c r="D237" s="724" t="s">
        <v>6690</v>
      </c>
      <c r="E237" s="724" t="s">
        <v>6691</v>
      </c>
      <c r="F237" s="727"/>
      <c r="G237" s="727"/>
      <c r="H237" s="727"/>
      <c r="I237" s="727"/>
      <c r="J237" s="727">
        <v>12</v>
      </c>
      <c r="K237" s="727">
        <v>226800</v>
      </c>
      <c r="L237" s="727">
        <v>1</v>
      </c>
      <c r="M237" s="727">
        <v>18900</v>
      </c>
      <c r="N237" s="727">
        <v>8</v>
      </c>
      <c r="O237" s="727">
        <v>151200</v>
      </c>
      <c r="P237" s="740">
        <v>0.66666666666666663</v>
      </c>
      <c r="Q237" s="728">
        <v>18900</v>
      </c>
    </row>
    <row r="238" spans="1:17" ht="14.4" customHeight="1" x14ac:dyDescent="0.3">
      <c r="A238" s="723" t="s">
        <v>6574</v>
      </c>
      <c r="B238" s="724" t="s">
        <v>6238</v>
      </c>
      <c r="C238" s="724" t="s">
        <v>4883</v>
      </c>
      <c r="D238" s="724" t="s">
        <v>6692</v>
      </c>
      <c r="E238" s="724" t="s">
        <v>6693</v>
      </c>
      <c r="F238" s="727"/>
      <c r="G238" s="727"/>
      <c r="H238" s="727"/>
      <c r="I238" s="727"/>
      <c r="J238" s="727"/>
      <c r="K238" s="727"/>
      <c r="L238" s="727"/>
      <c r="M238" s="727"/>
      <c r="N238" s="727">
        <v>1</v>
      </c>
      <c r="O238" s="727">
        <v>952.21</v>
      </c>
      <c r="P238" s="740"/>
      <c r="Q238" s="728">
        <v>952.21</v>
      </c>
    </row>
    <row r="239" spans="1:17" ht="14.4" customHeight="1" x14ac:dyDescent="0.3">
      <c r="A239" s="723" t="s">
        <v>6574</v>
      </c>
      <c r="B239" s="724" t="s">
        <v>6238</v>
      </c>
      <c r="C239" s="724" t="s">
        <v>4883</v>
      </c>
      <c r="D239" s="724" t="s">
        <v>6694</v>
      </c>
      <c r="E239" s="724" t="s">
        <v>6695</v>
      </c>
      <c r="F239" s="727"/>
      <c r="G239" s="727"/>
      <c r="H239" s="727"/>
      <c r="I239" s="727"/>
      <c r="J239" s="727"/>
      <c r="K239" s="727"/>
      <c r="L239" s="727"/>
      <c r="M239" s="727"/>
      <c r="N239" s="727">
        <v>2</v>
      </c>
      <c r="O239" s="727">
        <v>17720.78</v>
      </c>
      <c r="P239" s="740"/>
      <c r="Q239" s="728">
        <v>8860.39</v>
      </c>
    </row>
    <row r="240" spans="1:17" ht="14.4" customHeight="1" x14ac:dyDescent="0.3">
      <c r="A240" s="723" t="s">
        <v>6574</v>
      </c>
      <c r="B240" s="724" t="s">
        <v>6238</v>
      </c>
      <c r="C240" s="724" t="s">
        <v>4883</v>
      </c>
      <c r="D240" s="724" t="s">
        <v>6696</v>
      </c>
      <c r="E240" s="724" t="s">
        <v>6697</v>
      </c>
      <c r="F240" s="727"/>
      <c r="G240" s="727"/>
      <c r="H240" s="727"/>
      <c r="I240" s="727"/>
      <c r="J240" s="727"/>
      <c r="K240" s="727"/>
      <c r="L240" s="727"/>
      <c r="M240" s="727"/>
      <c r="N240" s="727">
        <v>1</v>
      </c>
      <c r="O240" s="727">
        <v>41454.550000000003</v>
      </c>
      <c r="P240" s="740"/>
      <c r="Q240" s="728">
        <v>41454.550000000003</v>
      </c>
    </row>
    <row r="241" spans="1:17" ht="14.4" customHeight="1" x14ac:dyDescent="0.3">
      <c r="A241" s="723" t="s">
        <v>6574</v>
      </c>
      <c r="B241" s="724" t="s">
        <v>6238</v>
      </c>
      <c r="C241" s="724" t="s">
        <v>4886</v>
      </c>
      <c r="D241" s="724" t="s">
        <v>6698</v>
      </c>
      <c r="E241" s="724" t="s">
        <v>6699</v>
      </c>
      <c r="F241" s="727"/>
      <c r="G241" s="727"/>
      <c r="H241" s="727"/>
      <c r="I241" s="727"/>
      <c r="J241" s="727">
        <v>1</v>
      </c>
      <c r="K241" s="727">
        <v>155</v>
      </c>
      <c r="L241" s="727">
        <v>1</v>
      </c>
      <c r="M241" s="727">
        <v>155</v>
      </c>
      <c r="N241" s="727">
        <v>1</v>
      </c>
      <c r="O241" s="727">
        <v>155</v>
      </c>
      <c r="P241" s="740">
        <v>1</v>
      </c>
      <c r="Q241" s="728">
        <v>155</v>
      </c>
    </row>
    <row r="242" spans="1:17" ht="14.4" customHeight="1" x14ac:dyDescent="0.3">
      <c r="A242" s="723" t="s">
        <v>6574</v>
      </c>
      <c r="B242" s="724" t="s">
        <v>6238</v>
      </c>
      <c r="C242" s="724" t="s">
        <v>4886</v>
      </c>
      <c r="D242" s="724" t="s">
        <v>6700</v>
      </c>
      <c r="E242" s="724" t="s">
        <v>6701</v>
      </c>
      <c r="F242" s="727">
        <v>3</v>
      </c>
      <c r="G242" s="727">
        <v>549</v>
      </c>
      <c r="H242" s="727"/>
      <c r="I242" s="727">
        <v>183</v>
      </c>
      <c r="J242" s="727"/>
      <c r="K242" s="727"/>
      <c r="L242" s="727"/>
      <c r="M242" s="727"/>
      <c r="N242" s="727">
        <v>2</v>
      </c>
      <c r="O242" s="727">
        <v>374</v>
      </c>
      <c r="P242" s="740"/>
      <c r="Q242" s="728">
        <v>187</v>
      </c>
    </row>
    <row r="243" spans="1:17" ht="14.4" customHeight="1" x14ac:dyDescent="0.3">
      <c r="A243" s="723" t="s">
        <v>6574</v>
      </c>
      <c r="B243" s="724" t="s">
        <v>6238</v>
      </c>
      <c r="C243" s="724" t="s">
        <v>4886</v>
      </c>
      <c r="D243" s="724" t="s">
        <v>6702</v>
      </c>
      <c r="E243" s="724" t="s">
        <v>6703</v>
      </c>
      <c r="F243" s="727">
        <v>1</v>
      </c>
      <c r="G243" s="727">
        <v>125</v>
      </c>
      <c r="H243" s="727">
        <v>0.9765625</v>
      </c>
      <c r="I243" s="727">
        <v>125</v>
      </c>
      <c r="J243" s="727">
        <v>1</v>
      </c>
      <c r="K243" s="727">
        <v>128</v>
      </c>
      <c r="L243" s="727">
        <v>1</v>
      </c>
      <c r="M243" s="727">
        <v>128</v>
      </c>
      <c r="N243" s="727">
        <v>2</v>
      </c>
      <c r="O243" s="727">
        <v>256</v>
      </c>
      <c r="P243" s="740">
        <v>2</v>
      </c>
      <c r="Q243" s="728">
        <v>128</v>
      </c>
    </row>
    <row r="244" spans="1:17" ht="14.4" customHeight="1" x14ac:dyDescent="0.3">
      <c r="A244" s="723" t="s">
        <v>6574</v>
      </c>
      <c r="B244" s="724" t="s">
        <v>6238</v>
      </c>
      <c r="C244" s="724" t="s">
        <v>4886</v>
      </c>
      <c r="D244" s="724" t="s">
        <v>6704</v>
      </c>
      <c r="E244" s="724" t="s">
        <v>6705</v>
      </c>
      <c r="F244" s="727">
        <v>4</v>
      </c>
      <c r="G244" s="727">
        <v>876</v>
      </c>
      <c r="H244" s="727">
        <v>0.6547085201793722</v>
      </c>
      <c r="I244" s="727">
        <v>219</v>
      </c>
      <c r="J244" s="727">
        <v>6</v>
      </c>
      <c r="K244" s="727">
        <v>1338</v>
      </c>
      <c r="L244" s="727">
        <v>1</v>
      </c>
      <c r="M244" s="727">
        <v>223</v>
      </c>
      <c r="N244" s="727">
        <v>5</v>
      </c>
      <c r="O244" s="727">
        <v>1115</v>
      </c>
      <c r="P244" s="740">
        <v>0.83333333333333337</v>
      </c>
      <c r="Q244" s="728">
        <v>223</v>
      </c>
    </row>
    <row r="245" spans="1:17" ht="14.4" customHeight="1" x14ac:dyDescent="0.3">
      <c r="A245" s="723" t="s">
        <v>6574</v>
      </c>
      <c r="B245" s="724" t="s">
        <v>6238</v>
      </c>
      <c r="C245" s="724" t="s">
        <v>4886</v>
      </c>
      <c r="D245" s="724" t="s">
        <v>6706</v>
      </c>
      <c r="E245" s="724" t="s">
        <v>6707</v>
      </c>
      <c r="F245" s="727"/>
      <c r="G245" s="727"/>
      <c r="H245" s="727"/>
      <c r="I245" s="727"/>
      <c r="J245" s="727"/>
      <c r="K245" s="727"/>
      <c r="L245" s="727"/>
      <c r="M245" s="727"/>
      <c r="N245" s="727">
        <v>1</v>
      </c>
      <c r="O245" s="727">
        <v>223</v>
      </c>
      <c r="P245" s="740"/>
      <c r="Q245" s="728">
        <v>223</v>
      </c>
    </row>
    <row r="246" spans="1:17" ht="14.4" customHeight="1" x14ac:dyDescent="0.3">
      <c r="A246" s="723" t="s">
        <v>6574</v>
      </c>
      <c r="B246" s="724" t="s">
        <v>6238</v>
      </c>
      <c r="C246" s="724" t="s">
        <v>4886</v>
      </c>
      <c r="D246" s="724" t="s">
        <v>6708</v>
      </c>
      <c r="E246" s="724" t="s">
        <v>6709</v>
      </c>
      <c r="F246" s="727">
        <v>88</v>
      </c>
      <c r="G246" s="727">
        <v>19448</v>
      </c>
      <c r="H246" s="727">
        <v>1.0941209563994374</v>
      </c>
      <c r="I246" s="727">
        <v>221</v>
      </c>
      <c r="J246" s="727">
        <v>79</v>
      </c>
      <c r="K246" s="727">
        <v>17775</v>
      </c>
      <c r="L246" s="727">
        <v>1</v>
      </c>
      <c r="M246" s="727">
        <v>225</v>
      </c>
      <c r="N246" s="727">
        <v>89</v>
      </c>
      <c r="O246" s="727">
        <v>20025</v>
      </c>
      <c r="P246" s="740">
        <v>1.1265822784810127</v>
      </c>
      <c r="Q246" s="728">
        <v>225</v>
      </c>
    </row>
    <row r="247" spans="1:17" ht="14.4" customHeight="1" x14ac:dyDescent="0.3">
      <c r="A247" s="723" t="s">
        <v>6574</v>
      </c>
      <c r="B247" s="724" t="s">
        <v>6238</v>
      </c>
      <c r="C247" s="724" t="s">
        <v>4886</v>
      </c>
      <c r="D247" s="724" t="s">
        <v>6710</v>
      </c>
      <c r="E247" s="724" t="s">
        <v>6711</v>
      </c>
      <c r="F247" s="727">
        <v>48</v>
      </c>
      <c r="G247" s="727">
        <v>29424</v>
      </c>
      <c r="H247" s="727">
        <v>1.7436444444444446</v>
      </c>
      <c r="I247" s="727">
        <v>613</v>
      </c>
      <c r="J247" s="727">
        <v>27</v>
      </c>
      <c r="K247" s="727">
        <v>16875</v>
      </c>
      <c r="L247" s="727">
        <v>1</v>
      </c>
      <c r="M247" s="727">
        <v>625</v>
      </c>
      <c r="N247" s="727">
        <v>15</v>
      </c>
      <c r="O247" s="727">
        <v>9390</v>
      </c>
      <c r="P247" s="740">
        <v>0.55644444444444441</v>
      </c>
      <c r="Q247" s="728">
        <v>626</v>
      </c>
    </row>
    <row r="248" spans="1:17" ht="14.4" customHeight="1" x14ac:dyDescent="0.3">
      <c r="A248" s="723" t="s">
        <v>6574</v>
      </c>
      <c r="B248" s="724" t="s">
        <v>6238</v>
      </c>
      <c r="C248" s="724" t="s">
        <v>4886</v>
      </c>
      <c r="D248" s="724" t="s">
        <v>6712</v>
      </c>
      <c r="E248" s="724" t="s">
        <v>6713</v>
      </c>
      <c r="F248" s="727">
        <v>27</v>
      </c>
      <c r="G248" s="727">
        <v>8910</v>
      </c>
      <c r="H248" s="727">
        <v>0.5937229292996602</v>
      </c>
      <c r="I248" s="727">
        <v>330</v>
      </c>
      <c r="J248" s="727">
        <v>43</v>
      </c>
      <c r="K248" s="727">
        <v>15007</v>
      </c>
      <c r="L248" s="727">
        <v>1</v>
      </c>
      <c r="M248" s="727">
        <v>349</v>
      </c>
      <c r="N248" s="727">
        <v>36</v>
      </c>
      <c r="O248" s="727">
        <v>12600</v>
      </c>
      <c r="P248" s="740">
        <v>0.83960818284800431</v>
      </c>
      <c r="Q248" s="728">
        <v>350</v>
      </c>
    </row>
    <row r="249" spans="1:17" ht="14.4" customHeight="1" x14ac:dyDescent="0.3">
      <c r="A249" s="723" t="s">
        <v>6574</v>
      </c>
      <c r="B249" s="724" t="s">
        <v>6238</v>
      </c>
      <c r="C249" s="724" t="s">
        <v>4886</v>
      </c>
      <c r="D249" s="724" t="s">
        <v>6714</v>
      </c>
      <c r="E249" s="724" t="s">
        <v>6715</v>
      </c>
      <c r="F249" s="727"/>
      <c r="G249" s="727"/>
      <c r="H249" s="727"/>
      <c r="I249" s="727"/>
      <c r="J249" s="727">
        <v>1</v>
      </c>
      <c r="K249" s="727">
        <v>4164</v>
      </c>
      <c r="L249" s="727">
        <v>1</v>
      </c>
      <c r="M249" s="727">
        <v>4164</v>
      </c>
      <c r="N249" s="727">
        <v>2</v>
      </c>
      <c r="O249" s="727">
        <v>8328</v>
      </c>
      <c r="P249" s="740">
        <v>2</v>
      </c>
      <c r="Q249" s="728">
        <v>4164</v>
      </c>
    </row>
    <row r="250" spans="1:17" ht="14.4" customHeight="1" x14ac:dyDescent="0.3">
      <c r="A250" s="723" t="s">
        <v>6574</v>
      </c>
      <c r="B250" s="724" t="s">
        <v>6238</v>
      </c>
      <c r="C250" s="724" t="s">
        <v>4886</v>
      </c>
      <c r="D250" s="724" t="s">
        <v>6716</v>
      </c>
      <c r="E250" s="724" t="s">
        <v>6717</v>
      </c>
      <c r="F250" s="727">
        <v>5</v>
      </c>
      <c r="G250" s="727">
        <v>1395</v>
      </c>
      <c r="H250" s="727">
        <v>0.44812078380982973</v>
      </c>
      <c r="I250" s="727">
        <v>279</v>
      </c>
      <c r="J250" s="727">
        <v>11</v>
      </c>
      <c r="K250" s="727">
        <v>3113</v>
      </c>
      <c r="L250" s="727">
        <v>1</v>
      </c>
      <c r="M250" s="727">
        <v>283</v>
      </c>
      <c r="N250" s="727">
        <v>10</v>
      </c>
      <c r="O250" s="727">
        <v>2830</v>
      </c>
      <c r="P250" s="740">
        <v>0.90909090909090906</v>
      </c>
      <c r="Q250" s="728">
        <v>283</v>
      </c>
    </row>
    <row r="251" spans="1:17" ht="14.4" customHeight="1" x14ac:dyDescent="0.3">
      <c r="A251" s="723" t="s">
        <v>6574</v>
      </c>
      <c r="B251" s="724" t="s">
        <v>6238</v>
      </c>
      <c r="C251" s="724" t="s">
        <v>4886</v>
      </c>
      <c r="D251" s="724" t="s">
        <v>6718</v>
      </c>
      <c r="E251" s="724" t="s">
        <v>6719</v>
      </c>
      <c r="F251" s="727">
        <v>8</v>
      </c>
      <c r="G251" s="727">
        <v>50112</v>
      </c>
      <c r="H251" s="727">
        <v>1.9825921823073271</v>
      </c>
      <c r="I251" s="727">
        <v>6264</v>
      </c>
      <c r="J251" s="727">
        <v>4</v>
      </c>
      <c r="K251" s="727">
        <v>25276</v>
      </c>
      <c r="L251" s="727">
        <v>1</v>
      </c>
      <c r="M251" s="727">
        <v>6319</v>
      </c>
      <c r="N251" s="727">
        <v>6</v>
      </c>
      <c r="O251" s="727">
        <v>37920</v>
      </c>
      <c r="P251" s="740">
        <v>1.5002373793321728</v>
      </c>
      <c r="Q251" s="728">
        <v>6320</v>
      </c>
    </row>
    <row r="252" spans="1:17" ht="14.4" customHeight="1" x14ac:dyDescent="0.3">
      <c r="A252" s="723" t="s">
        <v>6574</v>
      </c>
      <c r="B252" s="724" t="s">
        <v>6238</v>
      </c>
      <c r="C252" s="724" t="s">
        <v>4886</v>
      </c>
      <c r="D252" s="724" t="s">
        <v>6720</v>
      </c>
      <c r="E252" s="724" t="s">
        <v>6721</v>
      </c>
      <c r="F252" s="727">
        <v>18</v>
      </c>
      <c r="G252" s="727">
        <v>27486</v>
      </c>
      <c r="H252" s="727">
        <v>1.3424175824175824</v>
      </c>
      <c r="I252" s="727">
        <v>1527</v>
      </c>
      <c r="J252" s="727">
        <v>13</v>
      </c>
      <c r="K252" s="727">
        <v>20475</v>
      </c>
      <c r="L252" s="727">
        <v>1</v>
      </c>
      <c r="M252" s="727">
        <v>1575</v>
      </c>
      <c r="N252" s="727">
        <v>16</v>
      </c>
      <c r="O252" s="727">
        <v>25200</v>
      </c>
      <c r="P252" s="740">
        <v>1.2307692307692308</v>
      </c>
      <c r="Q252" s="728">
        <v>1575</v>
      </c>
    </row>
    <row r="253" spans="1:17" ht="14.4" customHeight="1" x14ac:dyDescent="0.3">
      <c r="A253" s="723" t="s">
        <v>6574</v>
      </c>
      <c r="B253" s="724" t="s">
        <v>6238</v>
      </c>
      <c r="C253" s="724" t="s">
        <v>4886</v>
      </c>
      <c r="D253" s="724" t="s">
        <v>6722</v>
      </c>
      <c r="E253" s="724" t="s">
        <v>6723</v>
      </c>
      <c r="F253" s="727">
        <v>18</v>
      </c>
      <c r="G253" s="727">
        <v>19728</v>
      </c>
      <c r="H253" s="727">
        <v>0.57482517482517481</v>
      </c>
      <c r="I253" s="727">
        <v>1096</v>
      </c>
      <c r="J253" s="727">
        <v>30</v>
      </c>
      <c r="K253" s="727">
        <v>34320</v>
      </c>
      <c r="L253" s="727">
        <v>1</v>
      </c>
      <c r="M253" s="727">
        <v>1144</v>
      </c>
      <c r="N253" s="727">
        <v>31</v>
      </c>
      <c r="O253" s="727">
        <v>35464</v>
      </c>
      <c r="P253" s="740">
        <v>1.0333333333333334</v>
      </c>
      <c r="Q253" s="728">
        <v>1144</v>
      </c>
    </row>
    <row r="254" spans="1:17" ht="14.4" customHeight="1" x14ac:dyDescent="0.3">
      <c r="A254" s="723" t="s">
        <v>6574</v>
      </c>
      <c r="B254" s="724" t="s">
        <v>6238</v>
      </c>
      <c r="C254" s="724" t="s">
        <v>4886</v>
      </c>
      <c r="D254" s="724" t="s">
        <v>6724</v>
      </c>
      <c r="E254" s="724" t="s">
        <v>6725</v>
      </c>
      <c r="F254" s="727"/>
      <c r="G254" s="727"/>
      <c r="H254" s="727"/>
      <c r="I254" s="727"/>
      <c r="J254" s="727">
        <v>1</v>
      </c>
      <c r="K254" s="727">
        <v>15260</v>
      </c>
      <c r="L254" s="727">
        <v>1</v>
      </c>
      <c r="M254" s="727">
        <v>15260</v>
      </c>
      <c r="N254" s="727"/>
      <c r="O254" s="727"/>
      <c r="P254" s="740"/>
      <c r="Q254" s="728"/>
    </row>
    <row r="255" spans="1:17" ht="14.4" customHeight="1" x14ac:dyDescent="0.3">
      <c r="A255" s="723" t="s">
        <v>6574</v>
      </c>
      <c r="B255" s="724" t="s">
        <v>6238</v>
      </c>
      <c r="C255" s="724" t="s">
        <v>4886</v>
      </c>
      <c r="D255" s="724" t="s">
        <v>6726</v>
      </c>
      <c r="E255" s="724" t="s">
        <v>6727</v>
      </c>
      <c r="F255" s="727"/>
      <c r="G255" s="727"/>
      <c r="H255" s="727"/>
      <c r="I255" s="727"/>
      <c r="J255" s="727">
        <v>4</v>
      </c>
      <c r="K255" s="727">
        <v>15440</v>
      </c>
      <c r="L255" s="727">
        <v>1</v>
      </c>
      <c r="M255" s="727">
        <v>3860</v>
      </c>
      <c r="N255" s="727">
        <v>4</v>
      </c>
      <c r="O255" s="727">
        <v>15440</v>
      </c>
      <c r="P255" s="740">
        <v>1</v>
      </c>
      <c r="Q255" s="728">
        <v>3860</v>
      </c>
    </row>
    <row r="256" spans="1:17" ht="14.4" customHeight="1" x14ac:dyDescent="0.3">
      <c r="A256" s="723" t="s">
        <v>6574</v>
      </c>
      <c r="B256" s="724" t="s">
        <v>6238</v>
      </c>
      <c r="C256" s="724" t="s">
        <v>4886</v>
      </c>
      <c r="D256" s="724" t="s">
        <v>6728</v>
      </c>
      <c r="E256" s="724" t="s">
        <v>6729</v>
      </c>
      <c r="F256" s="727">
        <v>4</v>
      </c>
      <c r="G256" s="727">
        <v>20648</v>
      </c>
      <c r="H256" s="727">
        <v>3.9631477927063341</v>
      </c>
      <c r="I256" s="727">
        <v>5162</v>
      </c>
      <c r="J256" s="727">
        <v>1</v>
      </c>
      <c r="K256" s="727">
        <v>5210</v>
      </c>
      <c r="L256" s="727">
        <v>1</v>
      </c>
      <c r="M256" s="727">
        <v>5210</v>
      </c>
      <c r="N256" s="727">
        <v>1</v>
      </c>
      <c r="O256" s="727">
        <v>5210</v>
      </c>
      <c r="P256" s="740">
        <v>1</v>
      </c>
      <c r="Q256" s="728">
        <v>5210</v>
      </c>
    </row>
    <row r="257" spans="1:17" ht="14.4" customHeight="1" x14ac:dyDescent="0.3">
      <c r="A257" s="723" t="s">
        <v>6574</v>
      </c>
      <c r="B257" s="724" t="s">
        <v>6238</v>
      </c>
      <c r="C257" s="724" t="s">
        <v>4886</v>
      </c>
      <c r="D257" s="724" t="s">
        <v>6730</v>
      </c>
      <c r="E257" s="724" t="s">
        <v>6731</v>
      </c>
      <c r="F257" s="727"/>
      <c r="G257" s="727"/>
      <c r="H257" s="727"/>
      <c r="I257" s="727"/>
      <c r="J257" s="727">
        <v>2</v>
      </c>
      <c r="K257" s="727">
        <v>15850</v>
      </c>
      <c r="L257" s="727">
        <v>1</v>
      </c>
      <c r="M257" s="727">
        <v>7925</v>
      </c>
      <c r="N257" s="727"/>
      <c r="O257" s="727"/>
      <c r="P257" s="740"/>
      <c r="Q257" s="728"/>
    </row>
    <row r="258" spans="1:17" ht="14.4" customHeight="1" x14ac:dyDescent="0.3">
      <c r="A258" s="723" t="s">
        <v>6574</v>
      </c>
      <c r="B258" s="724" t="s">
        <v>6238</v>
      </c>
      <c r="C258" s="724" t="s">
        <v>4886</v>
      </c>
      <c r="D258" s="724" t="s">
        <v>6732</v>
      </c>
      <c r="E258" s="724" t="s">
        <v>6733</v>
      </c>
      <c r="F258" s="727">
        <v>6</v>
      </c>
      <c r="G258" s="727">
        <v>9996</v>
      </c>
      <c r="H258" s="727">
        <v>1.9576968272620447</v>
      </c>
      <c r="I258" s="727">
        <v>1666</v>
      </c>
      <c r="J258" s="727">
        <v>3</v>
      </c>
      <c r="K258" s="727">
        <v>5106</v>
      </c>
      <c r="L258" s="727">
        <v>1</v>
      </c>
      <c r="M258" s="727">
        <v>1702</v>
      </c>
      <c r="N258" s="727">
        <v>2</v>
      </c>
      <c r="O258" s="727">
        <v>3404</v>
      </c>
      <c r="P258" s="740">
        <v>0.66666666666666663</v>
      </c>
      <c r="Q258" s="728">
        <v>1702</v>
      </c>
    </row>
    <row r="259" spans="1:17" ht="14.4" customHeight="1" x14ac:dyDescent="0.3">
      <c r="A259" s="723" t="s">
        <v>6574</v>
      </c>
      <c r="B259" s="724" t="s">
        <v>6238</v>
      </c>
      <c r="C259" s="724" t="s">
        <v>4886</v>
      </c>
      <c r="D259" s="724" t="s">
        <v>6734</v>
      </c>
      <c r="E259" s="724" t="s">
        <v>6735</v>
      </c>
      <c r="F259" s="727">
        <v>63</v>
      </c>
      <c r="G259" s="727">
        <v>80703</v>
      </c>
      <c r="H259" s="727">
        <v>1.0578866648314915</v>
      </c>
      <c r="I259" s="727">
        <v>1281</v>
      </c>
      <c r="J259" s="727">
        <v>59</v>
      </c>
      <c r="K259" s="727">
        <v>76287</v>
      </c>
      <c r="L259" s="727">
        <v>1</v>
      </c>
      <c r="M259" s="727">
        <v>1293</v>
      </c>
      <c r="N259" s="727">
        <v>90</v>
      </c>
      <c r="O259" s="727">
        <v>116460</v>
      </c>
      <c r="P259" s="740">
        <v>1.5266034842109402</v>
      </c>
      <c r="Q259" s="728">
        <v>1294</v>
      </c>
    </row>
    <row r="260" spans="1:17" ht="14.4" customHeight="1" x14ac:dyDescent="0.3">
      <c r="A260" s="723" t="s">
        <v>6574</v>
      </c>
      <c r="B260" s="724" t="s">
        <v>6238</v>
      </c>
      <c r="C260" s="724" t="s">
        <v>4886</v>
      </c>
      <c r="D260" s="724" t="s">
        <v>6736</v>
      </c>
      <c r="E260" s="724" t="s">
        <v>6737</v>
      </c>
      <c r="F260" s="727">
        <v>53</v>
      </c>
      <c r="G260" s="727">
        <v>61851</v>
      </c>
      <c r="H260" s="727">
        <v>0.92192460761078565</v>
      </c>
      <c r="I260" s="727">
        <v>1167</v>
      </c>
      <c r="J260" s="727">
        <v>57</v>
      </c>
      <c r="K260" s="727">
        <v>67089</v>
      </c>
      <c r="L260" s="727">
        <v>1</v>
      </c>
      <c r="M260" s="727">
        <v>1177</v>
      </c>
      <c r="N260" s="727">
        <v>83</v>
      </c>
      <c r="O260" s="727">
        <v>97774</v>
      </c>
      <c r="P260" s="740">
        <v>1.4573775134522797</v>
      </c>
      <c r="Q260" s="728">
        <v>1178</v>
      </c>
    </row>
    <row r="261" spans="1:17" ht="14.4" customHeight="1" x14ac:dyDescent="0.3">
      <c r="A261" s="723" t="s">
        <v>6574</v>
      </c>
      <c r="B261" s="724" t="s">
        <v>6238</v>
      </c>
      <c r="C261" s="724" t="s">
        <v>4886</v>
      </c>
      <c r="D261" s="724" t="s">
        <v>6738</v>
      </c>
      <c r="E261" s="724" t="s">
        <v>6739</v>
      </c>
      <c r="F261" s="727"/>
      <c r="G261" s="727"/>
      <c r="H261" s="727"/>
      <c r="I261" s="727"/>
      <c r="J261" s="727"/>
      <c r="K261" s="727"/>
      <c r="L261" s="727"/>
      <c r="M261" s="727"/>
      <c r="N261" s="727">
        <v>2</v>
      </c>
      <c r="O261" s="727">
        <v>10314</v>
      </c>
      <c r="P261" s="740"/>
      <c r="Q261" s="728">
        <v>5157</v>
      </c>
    </row>
    <row r="262" spans="1:17" ht="14.4" customHeight="1" x14ac:dyDescent="0.3">
      <c r="A262" s="723" t="s">
        <v>6574</v>
      </c>
      <c r="B262" s="724" t="s">
        <v>6238</v>
      </c>
      <c r="C262" s="724" t="s">
        <v>4886</v>
      </c>
      <c r="D262" s="724" t="s">
        <v>6740</v>
      </c>
      <c r="E262" s="724" t="s">
        <v>6741</v>
      </c>
      <c r="F262" s="727">
        <v>2</v>
      </c>
      <c r="G262" s="727">
        <v>1504</v>
      </c>
      <c r="H262" s="727"/>
      <c r="I262" s="727">
        <v>752</v>
      </c>
      <c r="J262" s="727"/>
      <c r="K262" s="727"/>
      <c r="L262" s="727"/>
      <c r="M262" s="727"/>
      <c r="N262" s="727">
        <v>1</v>
      </c>
      <c r="O262" s="727">
        <v>801</v>
      </c>
      <c r="P262" s="740"/>
      <c r="Q262" s="728">
        <v>801</v>
      </c>
    </row>
    <row r="263" spans="1:17" ht="14.4" customHeight="1" x14ac:dyDescent="0.3">
      <c r="A263" s="723" t="s">
        <v>6574</v>
      </c>
      <c r="B263" s="724" t="s">
        <v>6238</v>
      </c>
      <c r="C263" s="724" t="s">
        <v>4886</v>
      </c>
      <c r="D263" s="724" t="s">
        <v>6742</v>
      </c>
      <c r="E263" s="724" t="s">
        <v>6743</v>
      </c>
      <c r="F263" s="727">
        <v>615</v>
      </c>
      <c r="G263" s="727">
        <v>107625</v>
      </c>
      <c r="H263" s="727">
        <v>0.8516118311731472</v>
      </c>
      <c r="I263" s="727">
        <v>175</v>
      </c>
      <c r="J263" s="727">
        <v>714</v>
      </c>
      <c r="K263" s="727">
        <v>126378</v>
      </c>
      <c r="L263" s="727">
        <v>1</v>
      </c>
      <c r="M263" s="727">
        <v>177</v>
      </c>
      <c r="N263" s="727">
        <v>677</v>
      </c>
      <c r="O263" s="727">
        <v>119829</v>
      </c>
      <c r="P263" s="740">
        <v>0.94817927170868344</v>
      </c>
      <c r="Q263" s="728">
        <v>177</v>
      </c>
    </row>
    <row r="264" spans="1:17" ht="14.4" customHeight="1" x14ac:dyDescent="0.3">
      <c r="A264" s="723" t="s">
        <v>6574</v>
      </c>
      <c r="B264" s="724" t="s">
        <v>6238</v>
      </c>
      <c r="C264" s="724" t="s">
        <v>4886</v>
      </c>
      <c r="D264" s="724" t="s">
        <v>6744</v>
      </c>
      <c r="E264" s="724" t="s">
        <v>6745</v>
      </c>
      <c r="F264" s="727">
        <v>25</v>
      </c>
      <c r="G264" s="727">
        <v>50025</v>
      </c>
      <c r="H264" s="727">
        <v>0.7184196920955882</v>
      </c>
      <c r="I264" s="727">
        <v>2001</v>
      </c>
      <c r="J264" s="727">
        <v>34</v>
      </c>
      <c r="K264" s="727">
        <v>69632</v>
      </c>
      <c r="L264" s="727">
        <v>1</v>
      </c>
      <c r="M264" s="727">
        <v>2048</v>
      </c>
      <c r="N264" s="727">
        <v>39</v>
      </c>
      <c r="O264" s="727">
        <v>79911</v>
      </c>
      <c r="P264" s="740">
        <v>1.1476189108455883</v>
      </c>
      <c r="Q264" s="728">
        <v>2049</v>
      </c>
    </row>
    <row r="265" spans="1:17" ht="14.4" customHeight="1" x14ac:dyDescent="0.3">
      <c r="A265" s="723" t="s">
        <v>6574</v>
      </c>
      <c r="B265" s="724" t="s">
        <v>6238</v>
      </c>
      <c r="C265" s="724" t="s">
        <v>4886</v>
      </c>
      <c r="D265" s="724" t="s">
        <v>6746</v>
      </c>
      <c r="E265" s="724" t="s">
        <v>6747</v>
      </c>
      <c r="F265" s="727">
        <v>2</v>
      </c>
      <c r="G265" s="727">
        <v>5392</v>
      </c>
      <c r="H265" s="727">
        <v>0.49269005847953218</v>
      </c>
      <c r="I265" s="727">
        <v>2696</v>
      </c>
      <c r="J265" s="727">
        <v>4</v>
      </c>
      <c r="K265" s="727">
        <v>10944</v>
      </c>
      <c r="L265" s="727">
        <v>1</v>
      </c>
      <c r="M265" s="727">
        <v>2736</v>
      </c>
      <c r="N265" s="727">
        <v>4</v>
      </c>
      <c r="O265" s="727">
        <v>10948</v>
      </c>
      <c r="P265" s="740">
        <v>1.0003654970760234</v>
      </c>
      <c r="Q265" s="728">
        <v>2737</v>
      </c>
    </row>
    <row r="266" spans="1:17" ht="14.4" customHeight="1" x14ac:dyDescent="0.3">
      <c r="A266" s="723" t="s">
        <v>6574</v>
      </c>
      <c r="B266" s="724" t="s">
        <v>6238</v>
      </c>
      <c r="C266" s="724" t="s">
        <v>4886</v>
      </c>
      <c r="D266" s="724" t="s">
        <v>6748</v>
      </c>
      <c r="E266" s="724" t="s">
        <v>6749</v>
      </c>
      <c r="F266" s="727">
        <v>3</v>
      </c>
      <c r="G266" s="727">
        <v>15564</v>
      </c>
      <c r="H266" s="727">
        <v>0.73847029796925412</v>
      </c>
      <c r="I266" s="727">
        <v>5188</v>
      </c>
      <c r="J266" s="727">
        <v>4</v>
      </c>
      <c r="K266" s="727">
        <v>21076</v>
      </c>
      <c r="L266" s="727">
        <v>1</v>
      </c>
      <c r="M266" s="727">
        <v>5269</v>
      </c>
      <c r="N266" s="727">
        <v>2</v>
      </c>
      <c r="O266" s="727">
        <v>10538</v>
      </c>
      <c r="P266" s="740">
        <v>0.5</v>
      </c>
      <c r="Q266" s="728">
        <v>5269</v>
      </c>
    </row>
    <row r="267" spans="1:17" ht="14.4" customHeight="1" x14ac:dyDescent="0.3">
      <c r="A267" s="723" t="s">
        <v>6574</v>
      </c>
      <c r="B267" s="724" t="s">
        <v>6238</v>
      </c>
      <c r="C267" s="724" t="s">
        <v>4886</v>
      </c>
      <c r="D267" s="724" t="s">
        <v>6750</v>
      </c>
      <c r="E267" s="724" t="s">
        <v>6751</v>
      </c>
      <c r="F267" s="727">
        <v>30</v>
      </c>
      <c r="G267" s="727">
        <v>19860</v>
      </c>
      <c r="H267" s="727">
        <v>1.8416172106824926</v>
      </c>
      <c r="I267" s="727">
        <v>662</v>
      </c>
      <c r="J267" s="727">
        <v>16</v>
      </c>
      <c r="K267" s="727">
        <v>10784</v>
      </c>
      <c r="L267" s="727">
        <v>1</v>
      </c>
      <c r="M267" s="727">
        <v>674</v>
      </c>
      <c r="N267" s="727">
        <v>10</v>
      </c>
      <c r="O267" s="727">
        <v>6750</v>
      </c>
      <c r="P267" s="740">
        <v>0.62592729970326411</v>
      </c>
      <c r="Q267" s="728">
        <v>675</v>
      </c>
    </row>
    <row r="268" spans="1:17" ht="14.4" customHeight="1" x14ac:dyDescent="0.3">
      <c r="A268" s="723" t="s">
        <v>6574</v>
      </c>
      <c r="B268" s="724" t="s">
        <v>6238</v>
      </c>
      <c r="C268" s="724" t="s">
        <v>4886</v>
      </c>
      <c r="D268" s="724" t="s">
        <v>6752</v>
      </c>
      <c r="E268" s="724" t="s">
        <v>6753</v>
      </c>
      <c r="F268" s="727">
        <v>2</v>
      </c>
      <c r="G268" s="727">
        <v>4164</v>
      </c>
      <c r="H268" s="727"/>
      <c r="I268" s="727">
        <v>2082</v>
      </c>
      <c r="J268" s="727"/>
      <c r="K268" s="727"/>
      <c r="L268" s="727"/>
      <c r="M268" s="727"/>
      <c r="N268" s="727"/>
      <c r="O268" s="727"/>
      <c r="P268" s="740"/>
      <c r="Q268" s="728"/>
    </row>
    <row r="269" spans="1:17" ht="14.4" customHeight="1" x14ac:dyDescent="0.3">
      <c r="A269" s="723" t="s">
        <v>6574</v>
      </c>
      <c r="B269" s="724" t="s">
        <v>6238</v>
      </c>
      <c r="C269" s="724" t="s">
        <v>4886</v>
      </c>
      <c r="D269" s="724" t="s">
        <v>6754</v>
      </c>
      <c r="E269" s="724" t="s">
        <v>6755</v>
      </c>
      <c r="F269" s="727">
        <v>12</v>
      </c>
      <c r="G269" s="727">
        <v>1812</v>
      </c>
      <c r="H269" s="727">
        <v>1.2989247311827956</v>
      </c>
      <c r="I269" s="727">
        <v>151</v>
      </c>
      <c r="J269" s="727">
        <v>9</v>
      </c>
      <c r="K269" s="727">
        <v>1395</v>
      </c>
      <c r="L269" s="727">
        <v>1</v>
      </c>
      <c r="M269" s="727">
        <v>155</v>
      </c>
      <c r="N269" s="727">
        <v>11</v>
      </c>
      <c r="O269" s="727">
        <v>1705</v>
      </c>
      <c r="P269" s="740">
        <v>1.2222222222222223</v>
      </c>
      <c r="Q269" s="728">
        <v>155</v>
      </c>
    </row>
    <row r="270" spans="1:17" ht="14.4" customHeight="1" x14ac:dyDescent="0.3">
      <c r="A270" s="723" t="s">
        <v>6574</v>
      </c>
      <c r="B270" s="724" t="s">
        <v>6238</v>
      </c>
      <c r="C270" s="724" t="s">
        <v>4886</v>
      </c>
      <c r="D270" s="724" t="s">
        <v>6756</v>
      </c>
      <c r="E270" s="724" t="s">
        <v>6757</v>
      </c>
      <c r="F270" s="727">
        <v>1</v>
      </c>
      <c r="G270" s="727">
        <v>195</v>
      </c>
      <c r="H270" s="727"/>
      <c r="I270" s="727">
        <v>195</v>
      </c>
      <c r="J270" s="727"/>
      <c r="K270" s="727"/>
      <c r="L270" s="727"/>
      <c r="M270" s="727"/>
      <c r="N270" s="727">
        <v>4</v>
      </c>
      <c r="O270" s="727">
        <v>796</v>
      </c>
      <c r="P270" s="740"/>
      <c r="Q270" s="728">
        <v>199</v>
      </c>
    </row>
    <row r="271" spans="1:17" ht="14.4" customHeight="1" x14ac:dyDescent="0.3">
      <c r="A271" s="723" t="s">
        <v>6574</v>
      </c>
      <c r="B271" s="724" t="s">
        <v>6238</v>
      </c>
      <c r="C271" s="724" t="s">
        <v>4886</v>
      </c>
      <c r="D271" s="724" t="s">
        <v>6758</v>
      </c>
      <c r="E271" s="724" t="s">
        <v>6759</v>
      </c>
      <c r="F271" s="727">
        <v>9</v>
      </c>
      <c r="G271" s="727">
        <v>1800</v>
      </c>
      <c r="H271" s="727">
        <v>0.98039215686274506</v>
      </c>
      <c r="I271" s="727">
        <v>200</v>
      </c>
      <c r="J271" s="727">
        <v>9</v>
      </c>
      <c r="K271" s="727">
        <v>1836</v>
      </c>
      <c r="L271" s="727">
        <v>1</v>
      </c>
      <c r="M271" s="727">
        <v>204</v>
      </c>
      <c r="N271" s="727">
        <v>6</v>
      </c>
      <c r="O271" s="727">
        <v>1224</v>
      </c>
      <c r="P271" s="740">
        <v>0.66666666666666663</v>
      </c>
      <c r="Q271" s="728">
        <v>204</v>
      </c>
    </row>
    <row r="272" spans="1:17" ht="14.4" customHeight="1" x14ac:dyDescent="0.3">
      <c r="A272" s="723" t="s">
        <v>6574</v>
      </c>
      <c r="B272" s="724" t="s">
        <v>6238</v>
      </c>
      <c r="C272" s="724" t="s">
        <v>4886</v>
      </c>
      <c r="D272" s="724" t="s">
        <v>6760</v>
      </c>
      <c r="E272" s="724" t="s">
        <v>6761</v>
      </c>
      <c r="F272" s="727">
        <v>93</v>
      </c>
      <c r="G272" s="727">
        <v>38874</v>
      </c>
      <c r="H272" s="727">
        <v>1.4258362676056338</v>
      </c>
      <c r="I272" s="727">
        <v>418</v>
      </c>
      <c r="J272" s="727">
        <v>64</v>
      </c>
      <c r="K272" s="727">
        <v>27264</v>
      </c>
      <c r="L272" s="727">
        <v>1</v>
      </c>
      <c r="M272" s="727">
        <v>426</v>
      </c>
      <c r="N272" s="727">
        <v>56</v>
      </c>
      <c r="O272" s="727">
        <v>23856</v>
      </c>
      <c r="P272" s="740">
        <v>0.875</v>
      </c>
      <c r="Q272" s="728">
        <v>426</v>
      </c>
    </row>
    <row r="273" spans="1:17" ht="14.4" customHeight="1" x14ac:dyDescent="0.3">
      <c r="A273" s="723" t="s">
        <v>6574</v>
      </c>
      <c r="B273" s="724" t="s">
        <v>6238</v>
      </c>
      <c r="C273" s="724" t="s">
        <v>4886</v>
      </c>
      <c r="D273" s="724" t="s">
        <v>6762</v>
      </c>
      <c r="E273" s="724" t="s">
        <v>6763</v>
      </c>
      <c r="F273" s="727"/>
      <c r="G273" s="727"/>
      <c r="H273" s="727"/>
      <c r="I273" s="727"/>
      <c r="J273" s="727">
        <v>3</v>
      </c>
      <c r="K273" s="727">
        <v>489</v>
      </c>
      <c r="L273" s="727">
        <v>1</v>
      </c>
      <c r="M273" s="727">
        <v>163</v>
      </c>
      <c r="N273" s="727">
        <v>1</v>
      </c>
      <c r="O273" s="727">
        <v>163</v>
      </c>
      <c r="P273" s="740">
        <v>0.33333333333333331</v>
      </c>
      <c r="Q273" s="728">
        <v>163</v>
      </c>
    </row>
    <row r="274" spans="1:17" ht="14.4" customHeight="1" x14ac:dyDescent="0.3">
      <c r="A274" s="723" t="s">
        <v>6574</v>
      </c>
      <c r="B274" s="724" t="s">
        <v>6238</v>
      </c>
      <c r="C274" s="724" t="s">
        <v>4886</v>
      </c>
      <c r="D274" s="724" t="s">
        <v>6764</v>
      </c>
      <c r="E274" s="724" t="s">
        <v>6765</v>
      </c>
      <c r="F274" s="727">
        <v>1</v>
      </c>
      <c r="G274" s="727">
        <v>428</v>
      </c>
      <c r="H274" s="727"/>
      <c r="I274" s="727">
        <v>428</v>
      </c>
      <c r="J274" s="727"/>
      <c r="K274" s="727"/>
      <c r="L274" s="727"/>
      <c r="M274" s="727"/>
      <c r="N274" s="727">
        <v>2</v>
      </c>
      <c r="O274" s="727">
        <v>872</v>
      </c>
      <c r="P274" s="740"/>
      <c r="Q274" s="728">
        <v>436</v>
      </c>
    </row>
    <row r="275" spans="1:17" ht="14.4" customHeight="1" x14ac:dyDescent="0.3">
      <c r="A275" s="723" t="s">
        <v>6574</v>
      </c>
      <c r="B275" s="724" t="s">
        <v>6238</v>
      </c>
      <c r="C275" s="724" t="s">
        <v>4886</v>
      </c>
      <c r="D275" s="724" t="s">
        <v>6766</v>
      </c>
      <c r="E275" s="724" t="s">
        <v>6767</v>
      </c>
      <c r="F275" s="727">
        <v>13</v>
      </c>
      <c r="G275" s="727">
        <v>27599</v>
      </c>
      <c r="H275" s="727">
        <v>0.53387109254100895</v>
      </c>
      <c r="I275" s="727">
        <v>2123</v>
      </c>
      <c r="J275" s="727">
        <v>24</v>
      </c>
      <c r="K275" s="727">
        <v>51696</v>
      </c>
      <c r="L275" s="727">
        <v>1</v>
      </c>
      <c r="M275" s="727">
        <v>2154</v>
      </c>
      <c r="N275" s="727">
        <v>18</v>
      </c>
      <c r="O275" s="727">
        <v>38790</v>
      </c>
      <c r="P275" s="740">
        <v>0.75034818941504178</v>
      </c>
      <c r="Q275" s="728">
        <v>2155</v>
      </c>
    </row>
    <row r="276" spans="1:17" ht="14.4" customHeight="1" x14ac:dyDescent="0.3">
      <c r="A276" s="723" t="s">
        <v>6574</v>
      </c>
      <c r="B276" s="724" t="s">
        <v>6238</v>
      </c>
      <c r="C276" s="724" t="s">
        <v>4886</v>
      </c>
      <c r="D276" s="724" t="s">
        <v>6768</v>
      </c>
      <c r="E276" s="724" t="s">
        <v>6727</v>
      </c>
      <c r="F276" s="727"/>
      <c r="G276" s="727"/>
      <c r="H276" s="727"/>
      <c r="I276" s="727"/>
      <c r="J276" s="727">
        <v>4</v>
      </c>
      <c r="K276" s="727">
        <v>7552</v>
      </c>
      <c r="L276" s="727">
        <v>1</v>
      </c>
      <c r="M276" s="727">
        <v>1888</v>
      </c>
      <c r="N276" s="727">
        <v>5</v>
      </c>
      <c r="O276" s="727">
        <v>9445</v>
      </c>
      <c r="P276" s="740">
        <v>1.2506620762711864</v>
      </c>
      <c r="Q276" s="728">
        <v>1889</v>
      </c>
    </row>
    <row r="277" spans="1:17" ht="14.4" customHeight="1" x14ac:dyDescent="0.3">
      <c r="A277" s="723" t="s">
        <v>6574</v>
      </c>
      <c r="B277" s="724" t="s">
        <v>6238</v>
      </c>
      <c r="C277" s="724" t="s">
        <v>4886</v>
      </c>
      <c r="D277" s="724" t="s">
        <v>6769</v>
      </c>
      <c r="E277" s="724" t="s">
        <v>6770</v>
      </c>
      <c r="F277" s="727"/>
      <c r="G277" s="727"/>
      <c r="H277" s="727"/>
      <c r="I277" s="727"/>
      <c r="J277" s="727"/>
      <c r="K277" s="727"/>
      <c r="L277" s="727"/>
      <c r="M277" s="727"/>
      <c r="N277" s="727">
        <v>1</v>
      </c>
      <c r="O277" s="727">
        <v>163</v>
      </c>
      <c r="P277" s="740"/>
      <c r="Q277" s="728">
        <v>163</v>
      </c>
    </row>
    <row r="278" spans="1:17" ht="14.4" customHeight="1" x14ac:dyDescent="0.3">
      <c r="A278" s="723" t="s">
        <v>6574</v>
      </c>
      <c r="B278" s="724" t="s">
        <v>6238</v>
      </c>
      <c r="C278" s="724" t="s">
        <v>4886</v>
      </c>
      <c r="D278" s="724" t="s">
        <v>6771</v>
      </c>
      <c r="E278" s="724" t="s">
        <v>6772</v>
      </c>
      <c r="F278" s="727">
        <v>6</v>
      </c>
      <c r="G278" s="727">
        <v>5502</v>
      </c>
      <c r="H278" s="727">
        <v>0.98285101822079313</v>
      </c>
      <c r="I278" s="727">
        <v>917</v>
      </c>
      <c r="J278" s="727">
        <v>6</v>
      </c>
      <c r="K278" s="727">
        <v>5598</v>
      </c>
      <c r="L278" s="727">
        <v>1</v>
      </c>
      <c r="M278" s="727">
        <v>933</v>
      </c>
      <c r="N278" s="727">
        <v>3</v>
      </c>
      <c r="O278" s="727">
        <v>2802</v>
      </c>
      <c r="P278" s="740">
        <v>0.50053590568060025</v>
      </c>
      <c r="Q278" s="728">
        <v>934</v>
      </c>
    </row>
    <row r="279" spans="1:17" ht="14.4" customHeight="1" x14ac:dyDescent="0.3">
      <c r="A279" s="723" t="s">
        <v>6574</v>
      </c>
      <c r="B279" s="724" t="s">
        <v>6238</v>
      </c>
      <c r="C279" s="724" t="s">
        <v>4886</v>
      </c>
      <c r="D279" s="724" t="s">
        <v>6773</v>
      </c>
      <c r="E279" s="724" t="s">
        <v>6774</v>
      </c>
      <c r="F279" s="727"/>
      <c r="G279" s="727"/>
      <c r="H279" s="727"/>
      <c r="I279" s="727"/>
      <c r="J279" s="727">
        <v>3</v>
      </c>
      <c r="K279" s="727">
        <v>25377</v>
      </c>
      <c r="L279" s="727">
        <v>1</v>
      </c>
      <c r="M279" s="727">
        <v>8459</v>
      </c>
      <c r="N279" s="727">
        <v>4</v>
      </c>
      <c r="O279" s="727">
        <v>33840</v>
      </c>
      <c r="P279" s="740">
        <v>1.3334909563778223</v>
      </c>
      <c r="Q279" s="728">
        <v>8460</v>
      </c>
    </row>
    <row r="280" spans="1:17" ht="14.4" customHeight="1" x14ac:dyDescent="0.3">
      <c r="A280" s="723" t="s">
        <v>6574</v>
      </c>
      <c r="B280" s="724" t="s">
        <v>6238</v>
      </c>
      <c r="C280" s="724" t="s">
        <v>4886</v>
      </c>
      <c r="D280" s="724" t="s">
        <v>6775</v>
      </c>
      <c r="E280" s="724" t="s">
        <v>6776</v>
      </c>
      <c r="F280" s="727">
        <v>40</v>
      </c>
      <c r="G280" s="727">
        <v>6160</v>
      </c>
      <c r="H280" s="727">
        <v>0.54225352112676062</v>
      </c>
      <c r="I280" s="727">
        <v>154</v>
      </c>
      <c r="J280" s="727">
        <v>71</v>
      </c>
      <c r="K280" s="727">
        <v>11360</v>
      </c>
      <c r="L280" s="727">
        <v>1</v>
      </c>
      <c r="M280" s="727">
        <v>160</v>
      </c>
      <c r="N280" s="727">
        <v>61</v>
      </c>
      <c r="O280" s="727">
        <v>9760</v>
      </c>
      <c r="P280" s="740">
        <v>0.85915492957746475</v>
      </c>
      <c r="Q280" s="728">
        <v>160</v>
      </c>
    </row>
    <row r="281" spans="1:17" ht="14.4" customHeight="1" x14ac:dyDescent="0.3">
      <c r="A281" s="723" t="s">
        <v>6574</v>
      </c>
      <c r="B281" s="724" t="s">
        <v>6238</v>
      </c>
      <c r="C281" s="724" t="s">
        <v>4886</v>
      </c>
      <c r="D281" s="724" t="s">
        <v>6777</v>
      </c>
      <c r="E281" s="724" t="s">
        <v>6778</v>
      </c>
      <c r="F281" s="727">
        <v>3</v>
      </c>
      <c r="G281" s="727">
        <v>6015</v>
      </c>
      <c r="H281" s="727">
        <v>0.36623234291281054</v>
      </c>
      <c r="I281" s="727">
        <v>2005</v>
      </c>
      <c r="J281" s="727">
        <v>8</v>
      </c>
      <c r="K281" s="727">
        <v>16424</v>
      </c>
      <c r="L281" s="727">
        <v>1</v>
      </c>
      <c r="M281" s="727">
        <v>2053</v>
      </c>
      <c r="N281" s="727">
        <v>15</v>
      </c>
      <c r="O281" s="727">
        <v>30795</v>
      </c>
      <c r="P281" s="740">
        <v>1.875</v>
      </c>
      <c r="Q281" s="728">
        <v>2053</v>
      </c>
    </row>
    <row r="282" spans="1:17" ht="14.4" customHeight="1" x14ac:dyDescent="0.3">
      <c r="A282" s="723" t="s">
        <v>6574</v>
      </c>
      <c r="B282" s="724" t="s">
        <v>6238</v>
      </c>
      <c r="C282" s="724" t="s">
        <v>4886</v>
      </c>
      <c r="D282" s="724" t="s">
        <v>6779</v>
      </c>
      <c r="E282" s="724" t="s">
        <v>6780</v>
      </c>
      <c r="F282" s="727">
        <v>2</v>
      </c>
      <c r="G282" s="727">
        <v>1126</v>
      </c>
      <c r="H282" s="727">
        <v>1.9413793103448276</v>
      </c>
      <c r="I282" s="727">
        <v>563</v>
      </c>
      <c r="J282" s="727">
        <v>1</v>
      </c>
      <c r="K282" s="727">
        <v>580</v>
      </c>
      <c r="L282" s="727">
        <v>1</v>
      </c>
      <c r="M282" s="727">
        <v>580</v>
      </c>
      <c r="N282" s="727"/>
      <c r="O282" s="727"/>
      <c r="P282" s="740"/>
      <c r="Q282" s="728"/>
    </row>
    <row r="283" spans="1:17" ht="14.4" customHeight="1" x14ac:dyDescent="0.3">
      <c r="A283" s="723" t="s">
        <v>6574</v>
      </c>
      <c r="B283" s="724" t="s">
        <v>6238</v>
      </c>
      <c r="C283" s="724" t="s">
        <v>4886</v>
      </c>
      <c r="D283" s="724" t="s">
        <v>6781</v>
      </c>
      <c r="E283" s="724" t="s">
        <v>6782</v>
      </c>
      <c r="F283" s="727"/>
      <c r="G283" s="727"/>
      <c r="H283" s="727"/>
      <c r="I283" s="727"/>
      <c r="J283" s="727">
        <v>1</v>
      </c>
      <c r="K283" s="727">
        <v>373</v>
      </c>
      <c r="L283" s="727">
        <v>1</v>
      </c>
      <c r="M283" s="727">
        <v>373</v>
      </c>
      <c r="N283" s="727">
        <v>1</v>
      </c>
      <c r="O283" s="727">
        <v>373</v>
      </c>
      <c r="P283" s="740">
        <v>1</v>
      </c>
      <c r="Q283" s="728">
        <v>373</v>
      </c>
    </row>
    <row r="284" spans="1:17" ht="14.4" customHeight="1" x14ac:dyDescent="0.3">
      <c r="A284" s="723" t="s">
        <v>6574</v>
      </c>
      <c r="B284" s="724" t="s">
        <v>6238</v>
      </c>
      <c r="C284" s="724" t="s">
        <v>4886</v>
      </c>
      <c r="D284" s="724" t="s">
        <v>6783</v>
      </c>
      <c r="E284" s="724" t="s">
        <v>6784</v>
      </c>
      <c r="F284" s="727">
        <v>55</v>
      </c>
      <c r="G284" s="727">
        <v>18920</v>
      </c>
      <c r="H284" s="727">
        <v>0.61079545454545459</v>
      </c>
      <c r="I284" s="727">
        <v>344</v>
      </c>
      <c r="J284" s="727">
        <v>88</v>
      </c>
      <c r="K284" s="727">
        <v>30976</v>
      </c>
      <c r="L284" s="727">
        <v>1</v>
      </c>
      <c r="M284" s="727">
        <v>352</v>
      </c>
      <c r="N284" s="727">
        <v>87</v>
      </c>
      <c r="O284" s="727">
        <v>30624</v>
      </c>
      <c r="P284" s="740">
        <v>0.98863636363636365</v>
      </c>
      <c r="Q284" s="728">
        <v>352</v>
      </c>
    </row>
    <row r="285" spans="1:17" ht="14.4" customHeight="1" x14ac:dyDescent="0.3">
      <c r="A285" s="723" t="s">
        <v>6785</v>
      </c>
      <c r="B285" s="724" t="s">
        <v>6786</v>
      </c>
      <c r="C285" s="724" t="s">
        <v>4886</v>
      </c>
      <c r="D285" s="724" t="s">
        <v>6787</v>
      </c>
      <c r="E285" s="724" t="s">
        <v>6788</v>
      </c>
      <c r="F285" s="727">
        <v>218</v>
      </c>
      <c r="G285" s="727">
        <v>44908</v>
      </c>
      <c r="H285" s="727">
        <v>0.95015233581584291</v>
      </c>
      <c r="I285" s="727">
        <v>206</v>
      </c>
      <c r="J285" s="727">
        <v>224</v>
      </c>
      <c r="K285" s="727">
        <v>47264</v>
      </c>
      <c r="L285" s="727">
        <v>1</v>
      </c>
      <c r="M285" s="727">
        <v>211</v>
      </c>
      <c r="N285" s="727">
        <v>164</v>
      </c>
      <c r="O285" s="727">
        <v>34604</v>
      </c>
      <c r="P285" s="740">
        <v>0.7321428571428571</v>
      </c>
      <c r="Q285" s="728">
        <v>211</v>
      </c>
    </row>
    <row r="286" spans="1:17" ht="14.4" customHeight="1" x14ac:dyDescent="0.3">
      <c r="A286" s="723" t="s">
        <v>6785</v>
      </c>
      <c r="B286" s="724" t="s">
        <v>6786</v>
      </c>
      <c r="C286" s="724" t="s">
        <v>4886</v>
      </c>
      <c r="D286" s="724" t="s">
        <v>6789</v>
      </c>
      <c r="E286" s="724" t="s">
        <v>6790</v>
      </c>
      <c r="F286" s="727">
        <v>152</v>
      </c>
      <c r="G286" s="727">
        <v>44840</v>
      </c>
      <c r="H286" s="727">
        <v>0.64489220635400035</v>
      </c>
      <c r="I286" s="727">
        <v>295</v>
      </c>
      <c r="J286" s="727">
        <v>231</v>
      </c>
      <c r="K286" s="727">
        <v>69531</v>
      </c>
      <c r="L286" s="727">
        <v>1</v>
      </c>
      <c r="M286" s="727">
        <v>301</v>
      </c>
      <c r="N286" s="727">
        <v>327</v>
      </c>
      <c r="O286" s="727">
        <v>98427</v>
      </c>
      <c r="P286" s="740">
        <v>1.4155844155844155</v>
      </c>
      <c r="Q286" s="728">
        <v>301</v>
      </c>
    </row>
    <row r="287" spans="1:17" ht="14.4" customHeight="1" x14ac:dyDescent="0.3">
      <c r="A287" s="723" t="s">
        <v>6785</v>
      </c>
      <c r="B287" s="724" t="s">
        <v>6786</v>
      </c>
      <c r="C287" s="724" t="s">
        <v>4886</v>
      </c>
      <c r="D287" s="724" t="s">
        <v>6791</v>
      </c>
      <c r="E287" s="724" t="s">
        <v>6792</v>
      </c>
      <c r="F287" s="727">
        <v>7</v>
      </c>
      <c r="G287" s="727">
        <v>665</v>
      </c>
      <c r="H287" s="727"/>
      <c r="I287" s="727">
        <v>95</v>
      </c>
      <c r="J287" s="727"/>
      <c r="K287" s="727"/>
      <c r="L287" s="727"/>
      <c r="M287" s="727"/>
      <c r="N287" s="727">
        <v>6</v>
      </c>
      <c r="O287" s="727">
        <v>594</v>
      </c>
      <c r="P287" s="740"/>
      <c r="Q287" s="728">
        <v>99</v>
      </c>
    </row>
    <row r="288" spans="1:17" ht="14.4" customHeight="1" x14ac:dyDescent="0.3">
      <c r="A288" s="723" t="s">
        <v>6785</v>
      </c>
      <c r="B288" s="724" t="s">
        <v>6786</v>
      </c>
      <c r="C288" s="724" t="s">
        <v>4886</v>
      </c>
      <c r="D288" s="724" t="s">
        <v>6793</v>
      </c>
      <c r="E288" s="724" t="s">
        <v>6794</v>
      </c>
      <c r="F288" s="727">
        <v>204</v>
      </c>
      <c r="G288" s="727">
        <v>27540</v>
      </c>
      <c r="H288" s="727">
        <v>0.92211879729458246</v>
      </c>
      <c r="I288" s="727">
        <v>135</v>
      </c>
      <c r="J288" s="727">
        <v>218</v>
      </c>
      <c r="K288" s="727">
        <v>29866</v>
      </c>
      <c r="L288" s="727">
        <v>1</v>
      </c>
      <c r="M288" s="727">
        <v>137</v>
      </c>
      <c r="N288" s="727">
        <v>233</v>
      </c>
      <c r="O288" s="727">
        <v>31921</v>
      </c>
      <c r="P288" s="740">
        <v>1.0688073394495412</v>
      </c>
      <c r="Q288" s="728">
        <v>137</v>
      </c>
    </row>
    <row r="289" spans="1:17" ht="14.4" customHeight="1" x14ac:dyDescent="0.3">
      <c r="A289" s="723" t="s">
        <v>6785</v>
      </c>
      <c r="B289" s="724" t="s">
        <v>6786</v>
      </c>
      <c r="C289" s="724" t="s">
        <v>4886</v>
      </c>
      <c r="D289" s="724" t="s">
        <v>6795</v>
      </c>
      <c r="E289" s="724" t="s">
        <v>6794</v>
      </c>
      <c r="F289" s="727"/>
      <c r="G289" s="727"/>
      <c r="H289" s="727"/>
      <c r="I289" s="727"/>
      <c r="J289" s="727"/>
      <c r="K289" s="727"/>
      <c r="L289" s="727"/>
      <c r="M289" s="727"/>
      <c r="N289" s="727">
        <v>1</v>
      </c>
      <c r="O289" s="727">
        <v>183</v>
      </c>
      <c r="P289" s="740"/>
      <c r="Q289" s="728">
        <v>183</v>
      </c>
    </row>
    <row r="290" spans="1:17" ht="14.4" customHeight="1" x14ac:dyDescent="0.3">
      <c r="A290" s="723" t="s">
        <v>6785</v>
      </c>
      <c r="B290" s="724" t="s">
        <v>6786</v>
      </c>
      <c r="C290" s="724" t="s">
        <v>4886</v>
      </c>
      <c r="D290" s="724" t="s">
        <v>6796</v>
      </c>
      <c r="E290" s="724" t="s">
        <v>6797</v>
      </c>
      <c r="F290" s="727"/>
      <c r="G290" s="727"/>
      <c r="H290" s="727"/>
      <c r="I290" s="727"/>
      <c r="J290" s="727">
        <v>1</v>
      </c>
      <c r="K290" s="727">
        <v>639</v>
      </c>
      <c r="L290" s="727">
        <v>1</v>
      </c>
      <c r="M290" s="727">
        <v>639</v>
      </c>
      <c r="N290" s="727"/>
      <c r="O290" s="727"/>
      <c r="P290" s="740"/>
      <c r="Q290" s="728"/>
    </row>
    <row r="291" spans="1:17" ht="14.4" customHeight="1" x14ac:dyDescent="0.3">
      <c r="A291" s="723" t="s">
        <v>6785</v>
      </c>
      <c r="B291" s="724" t="s">
        <v>6786</v>
      </c>
      <c r="C291" s="724" t="s">
        <v>4886</v>
      </c>
      <c r="D291" s="724" t="s">
        <v>6798</v>
      </c>
      <c r="E291" s="724" t="s">
        <v>6799</v>
      </c>
      <c r="F291" s="727">
        <v>7</v>
      </c>
      <c r="G291" s="727">
        <v>1127</v>
      </c>
      <c r="H291" s="727">
        <v>0.65144508670520229</v>
      </c>
      <c r="I291" s="727">
        <v>161</v>
      </c>
      <c r="J291" s="727">
        <v>10</v>
      </c>
      <c r="K291" s="727">
        <v>1730</v>
      </c>
      <c r="L291" s="727">
        <v>1</v>
      </c>
      <c r="M291" s="727">
        <v>173</v>
      </c>
      <c r="N291" s="727">
        <v>15</v>
      </c>
      <c r="O291" s="727">
        <v>2595</v>
      </c>
      <c r="P291" s="740">
        <v>1.5</v>
      </c>
      <c r="Q291" s="728">
        <v>173</v>
      </c>
    </row>
    <row r="292" spans="1:17" ht="14.4" customHeight="1" x14ac:dyDescent="0.3">
      <c r="A292" s="723" t="s">
        <v>6785</v>
      </c>
      <c r="B292" s="724" t="s">
        <v>6786</v>
      </c>
      <c r="C292" s="724" t="s">
        <v>4886</v>
      </c>
      <c r="D292" s="724" t="s">
        <v>6800</v>
      </c>
      <c r="E292" s="724" t="s">
        <v>6801</v>
      </c>
      <c r="F292" s="727"/>
      <c r="G292" s="727"/>
      <c r="H292" s="727"/>
      <c r="I292" s="727"/>
      <c r="J292" s="727"/>
      <c r="K292" s="727"/>
      <c r="L292" s="727"/>
      <c r="M292" s="727"/>
      <c r="N292" s="727">
        <v>1</v>
      </c>
      <c r="O292" s="727">
        <v>347</v>
      </c>
      <c r="P292" s="740"/>
      <c r="Q292" s="728">
        <v>347</v>
      </c>
    </row>
    <row r="293" spans="1:17" ht="14.4" customHeight="1" x14ac:dyDescent="0.3">
      <c r="A293" s="723" t="s">
        <v>6785</v>
      </c>
      <c r="B293" s="724" t="s">
        <v>6786</v>
      </c>
      <c r="C293" s="724" t="s">
        <v>4886</v>
      </c>
      <c r="D293" s="724" t="s">
        <v>6802</v>
      </c>
      <c r="E293" s="724" t="s">
        <v>6803</v>
      </c>
      <c r="F293" s="727">
        <v>33</v>
      </c>
      <c r="G293" s="727">
        <v>8778</v>
      </c>
      <c r="H293" s="727">
        <v>1.0372208436724566</v>
      </c>
      <c r="I293" s="727">
        <v>266</v>
      </c>
      <c r="J293" s="727">
        <v>31</v>
      </c>
      <c r="K293" s="727">
        <v>8463</v>
      </c>
      <c r="L293" s="727">
        <v>1</v>
      </c>
      <c r="M293" s="727">
        <v>273</v>
      </c>
      <c r="N293" s="727"/>
      <c r="O293" s="727"/>
      <c r="P293" s="740"/>
      <c r="Q293" s="728"/>
    </row>
    <row r="294" spans="1:17" ht="14.4" customHeight="1" x14ac:dyDescent="0.3">
      <c r="A294" s="723" t="s">
        <v>6785</v>
      </c>
      <c r="B294" s="724" t="s">
        <v>6786</v>
      </c>
      <c r="C294" s="724" t="s">
        <v>4886</v>
      </c>
      <c r="D294" s="724" t="s">
        <v>6804</v>
      </c>
      <c r="E294" s="724" t="s">
        <v>6805</v>
      </c>
      <c r="F294" s="727">
        <v>49</v>
      </c>
      <c r="G294" s="727">
        <v>6909</v>
      </c>
      <c r="H294" s="727">
        <v>0.86883802816901412</v>
      </c>
      <c r="I294" s="727">
        <v>141</v>
      </c>
      <c r="J294" s="727">
        <v>56</v>
      </c>
      <c r="K294" s="727">
        <v>7952</v>
      </c>
      <c r="L294" s="727">
        <v>1</v>
      </c>
      <c r="M294" s="727">
        <v>142</v>
      </c>
      <c r="N294" s="727">
        <v>42</v>
      </c>
      <c r="O294" s="727">
        <v>5964</v>
      </c>
      <c r="P294" s="740">
        <v>0.75</v>
      </c>
      <c r="Q294" s="728">
        <v>142</v>
      </c>
    </row>
    <row r="295" spans="1:17" ht="14.4" customHeight="1" x14ac:dyDescent="0.3">
      <c r="A295" s="723" t="s">
        <v>6785</v>
      </c>
      <c r="B295" s="724" t="s">
        <v>6786</v>
      </c>
      <c r="C295" s="724" t="s">
        <v>4886</v>
      </c>
      <c r="D295" s="724" t="s">
        <v>6806</v>
      </c>
      <c r="E295" s="724" t="s">
        <v>6805</v>
      </c>
      <c r="F295" s="727">
        <v>204</v>
      </c>
      <c r="G295" s="727">
        <v>15912</v>
      </c>
      <c r="H295" s="727">
        <v>0.93577981651376152</v>
      </c>
      <c r="I295" s="727">
        <v>78</v>
      </c>
      <c r="J295" s="727">
        <v>218</v>
      </c>
      <c r="K295" s="727">
        <v>17004</v>
      </c>
      <c r="L295" s="727">
        <v>1</v>
      </c>
      <c r="M295" s="727">
        <v>78</v>
      </c>
      <c r="N295" s="727">
        <v>233</v>
      </c>
      <c r="O295" s="727">
        <v>18174</v>
      </c>
      <c r="P295" s="740">
        <v>1.0688073394495412</v>
      </c>
      <c r="Q295" s="728">
        <v>78</v>
      </c>
    </row>
    <row r="296" spans="1:17" ht="14.4" customHeight="1" x14ac:dyDescent="0.3">
      <c r="A296" s="723" t="s">
        <v>6785</v>
      </c>
      <c r="B296" s="724" t="s">
        <v>6786</v>
      </c>
      <c r="C296" s="724" t="s">
        <v>4886</v>
      </c>
      <c r="D296" s="724" t="s">
        <v>6807</v>
      </c>
      <c r="E296" s="724" t="s">
        <v>6808</v>
      </c>
      <c r="F296" s="727">
        <v>49</v>
      </c>
      <c r="G296" s="727">
        <v>15043</v>
      </c>
      <c r="H296" s="727">
        <v>0.85822683706070291</v>
      </c>
      <c r="I296" s="727">
        <v>307</v>
      </c>
      <c r="J296" s="727">
        <v>56</v>
      </c>
      <c r="K296" s="727">
        <v>17528</v>
      </c>
      <c r="L296" s="727">
        <v>1</v>
      </c>
      <c r="M296" s="727">
        <v>313</v>
      </c>
      <c r="N296" s="727">
        <v>42</v>
      </c>
      <c r="O296" s="727">
        <v>13188</v>
      </c>
      <c r="P296" s="740">
        <v>0.75239616613418525</v>
      </c>
      <c r="Q296" s="728">
        <v>314</v>
      </c>
    </row>
    <row r="297" spans="1:17" ht="14.4" customHeight="1" x14ac:dyDescent="0.3">
      <c r="A297" s="723" t="s">
        <v>6785</v>
      </c>
      <c r="B297" s="724" t="s">
        <v>6786</v>
      </c>
      <c r="C297" s="724" t="s">
        <v>4886</v>
      </c>
      <c r="D297" s="724" t="s">
        <v>6809</v>
      </c>
      <c r="E297" s="724" t="s">
        <v>6810</v>
      </c>
      <c r="F297" s="727"/>
      <c r="G297" s="727"/>
      <c r="H297" s="727"/>
      <c r="I297" s="727"/>
      <c r="J297" s="727"/>
      <c r="K297" s="727"/>
      <c r="L297" s="727"/>
      <c r="M297" s="727"/>
      <c r="N297" s="727">
        <v>2</v>
      </c>
      <c r="O297" s="727">
        <v>656</v>
      </c>
      <c r="P297" s="740"/>
      <c r="Q297" s="728">
        <v>328</v>
      </c>
    </row>
    <row r="298" spans="1:17" ht="14.4" customHeight="1" x14ac:dyDescent="0.3">
      <c r="A298" s="723" t="s">
        <v>6785</v>
      </c>
      <c r="B298" s="724" t="s">
        <v>6786</v>
      </c>
      <c r="C298" s="724" t="s">
        <v>4886</v>
      </c>
      <c r="D298" s="724" t="s">
        <v>6811</v>
      </c>
      <c r="E298" s="724" t="s">
        <v>6812</v>
      </c>
      <c r="F298" s="727">
        <v>162</v>
      </c>
      <c r="G298" s="727">
        <v>26082</v>
      </c>
      <c r="H298" s="727">
        <v>0.90916062465142222</v>
      </c>
      <c r="I298" s="727">
        <v>161</v>
      </c>
      <c r="J298" s="727">
        <v>176</v>
      </c>
      <c r="K298" s="727">
        <v>28688</v>
      </c>
      <c r="L298" s="727">
        <v>1</v>
      </c>
      <c r="M298" s="727">
        <v>163</v>
      </c>
      <c r="N298" s="727">
        <v>268</v>
      </c>
      <c r="O298" s="727">
        <v>43684</v>
      </c>
      <c r="P298" s="740">
        <v>1.5227272727272727</v>
      </c>
      <c r="Q298" s="728">
        <v>163</v>
      </c>
    </row>
    <row r="299" spans="1:17" ht="14.4" customHeight="1" x14ac:dyDescent="0.3">
      <c r="A299" s="723" t="s">
        <v>6785</v>
      </c>
      <c r="B299" s="724" t="s">
        <v>6786</v>
      </c>
      <c r="C299" s="724" t="s">
        <v>4886</v>
      </c>
      <c r="D299" s="724" t="s">
        <v>6813</v>
      </c>
      <c r="E299" s="724" t="s">
        <v>6788</v>
      </c>
      <c r="F299" s="727">
        <v>527</v>
      </c>
      <c r="G299" s="727">
        <v>37417</v>
      </c>
      <c r="H299" s="727">
        <v>0.88381046863189716</v>
      </c>
      <c r="I299" s="727">
        <v>71</v>
      </c>
      <c r="J299" s="727">
        <v>588</v>
      </c>
      <c r="K299" s="727">
        <v>42336</v>
      </c>
      <c r="L299" s="727">
        <v>1</v>
      </c>
      <c r="M299" s="727">
        <v>72</v>
      </c>
      <c r="N299" s="727">
        <v>622</v>
      </c>
      <c r="O299" s="727">
        <v>44784</v>
      </c>
      <c r="P299" s="740">
        <v>1.0578231292517006</v>
      </c>
      <c r="Q299" s="728">
        <v>72</v>
      </c>
    </row>
    <row r="300" spans="1:17" ht="14.4" customHeight="1" x14ac:dyDescent="0.3">
      <c r="A300" s="723" t="s">
        <v>6785</v>
      </c>
      <c r="B300" s="724" t="s">
        <v>6786</v>
      </c>
      <c r="C300" s="724" t="s">
        <v>4886</v>
      </c>
      <c r="D300" s="724" t="s">
        <v>6814</v>
      </c>
      <c r="E300" s="724" t="s">
        <v>6815</v>
      </c>
      <c r="F300" s="727">
        <v>6</v>
      </c>
      <c r="G300" s="727">
        <v>7170</v>
      </c>
      <c r="H300" s="727">
        <v>1.4801816680429398</v>
      </c>
      <c r="I300" s="727">
        <v>1195</v>
      </c>
      <c r="J300" s="727">
        <v>4</v>
      </c>
      <c r="K300" s="727">
        <v>4844</v>
      </c>
      <c r="L300" s="727">
        <v>1</v>
      </c>
      <c r="M300" s="727">
        <v>1211</v>
      </c>
      <c r="N300" s="727">
        <v>13</v>
      </c>
      <c r="O300" s="727">
        <v>15743</v>
      </c>
      <c r="P300" s="740">
        <v>3.25</v>
      </c>
      <c r="Q300" s="728">
        <v>1211</v>
      </c>
    </row>
    <row r="301" spans="1:17" ht="14.4" customHeight="1" x14ac:dyDescent="0.3">
      <c r="A301" s="723" t="s">
        <v>6785</v>
      </c>
      <c r="B301" s="724" t="s">
        <v>6786</v>
      </c>
      <c r="C301" s="724" t="s">
        <v>4886</v>
      </c>
      <c r="D301" s="724" t="s">
        <v>6816</v>
      </c>
      <c r="E301" s="724" t="s">
        <v>6817</v>
      </c>
      <c r="F301" s="727">
        <v>6</v>
      </c>
      <c r="G301" s="727">
        <v>660</v>
      </c>
      <c r="H301" s="727">
        <v>1.4473684210526316</v>
      </c>
      <c r="I301" s="727">
        <v>110</v>
      </c>
      <c r="J301" s="727">
        <v>4</v>
      </c>
      <c r="K301" s="727">
        <v>456</v>
      </c>
      <c r="L301" s="727">
        <v>1</v>
      </c>
      <c r="M301" s="727">
        <v>114</v>
      </c>
      <c r="N301" s="727">
        <v>12</v>
      </c>
      <c r="O301" s="727">
        <v>1368</v>
      </c>
      <c r="P301" s="740">
        <v>3</v>
      </c>
      <c r="Q301" s="728">
        <v>114</v>
      </c>
    </row>
    <row r="302" spans="1:17" ht="14.4" customHeight="1" x14ac:dyDescent="0.3">
      <c r="A302" s="723" t="s">
        <v>6818</v>
      </c>
      <c r="B302" s="724" t="s">
        <v>6819</v>
      </c>
      <c r="C302" s="724" t="s">
        <v>4886</v>
      </c>
      <c r="D302" s="724" t="s">
        <v>6820</v>
      </c>
      <c r="E302" s="724" t="s">
        <v>6821</v>
      </c>
      <c r="F302" s="727">
        <v>1072</v>
      </c>
      <c r="G302" s="727">
        <v>57888</v>
      </c>
      <c r="H302" s="727">
        <v>0.6397877984084881</v>
      </c>
      <c r="I302" s="727">
        <v>54</v>
      </c>
      <c r="J302" s="727">
        <v>1560</v>
      </c>
      <c r="K302" s="727">
        <v>90480</v>
      </c>
      <c r="L302" s="727">
        <v>1</v>
      </c>
      <c r="M302" s="727">
        <v>58</v>
      </c>
      <c r="N302" s="727">
        <v>898</v>
      </c>
      <c r="O302" s="727">
        <v>52084</v>
      </c>
      <c r="P302" s="740">
        <v>0.57564102564102559</v>
      </c>
      <c r="Q302" s="728">
        <v>58</v>
      </c>
    </row>
    <row r="303" spans="1:17" ht="14.4" customHeight="1" x14ac:dyDescent="0.3">
      <c r="A303" s="723" t="s">
        <v>6818</v>
      </c>
      <c r="B303" s="724" t="s">
        <v>6819</v>
      </c>
      <c r="C303" s="724" t="s">
        <v>4886</v>
      </c>
      <c r="D303" s="724" t="s">
        <v>6822</v>
      </c>
      <c r="E303" s="724" t="s">
        <v>6823</v>
      </c>
      <c r="F303" s="727">
        <v>756</v>
      </c>
      <c r="G303" s="727">
        <v>92988</v>
      </c>
      <c r="H303" s="727">
        <v>0.75194074265752364</v>
      </c>
      <c r="I303" s="727">
        <v>123</v>
      </c>
      <c r="J303" s="727">
        <v>944</v>
      </c>
      <c r="K303" s="727">
        <v>123664</v>
      </c>
      <c r="L303" s="727">
        <v>1</v>
      </c>
      <c r="M303" s="727">
        <v>131</v>
      </c>
      <c r="N303" s="727">
        <v>678</v>
      </c>
      <c r="O303" s="727">
        <v>88818</v>
      </c>
      <c r="P303" s="740">
        <v>0.71822033898305082</v>
      </c>
      <c r="Q303" s="728">
        <v>131</v>
      </c>
    </row>
    <row r="304" spans="1:17" ht="14.4" customHeight="1" x14ac:dyDescent="0.3">
      <c r="A304" s="723" t="s">
        <v>6818</v>
      </c>
      <c r="B304" s="724" t="s">
        <v>6819</v>
      </c>
      <c r="C304" s="724" t="s">
        <v>4886</v>
      </c>
      <c r="D304" s="724" t="s">
        <v>6824</v>
      </c>
      <c r="E304" s="724" t="s">
        <v>6825</v>
      </c>
      <c r="F304" s="727">
        <v>17</v>
      </c>
      <c r="G304" s="727">
        <v>3009</v>
      </c>
      <c r="H304" s="727">
        <v>0.79603174603174598</v>
      </c>
      <c r="I304" s="727">
        <v>177</v>
      </c>
      <c r="J304" s="727">
        <v>20</v>
      </c>
      <c r="K304" s="727">
        <v>3780</v>
      </c>
      <c r="L304" s="727">
        <v>1</v>
      </c>
      <c r="M304" s="727">
        <v>189</v>
      </c>
      <c r="N304" s="727">
        <v>19</v>
      </c>
      <c r="O304" s="727">
        <v>3591</v>
      </c>
      <c r="P304" s="740">
        <v>0.95</v>
      </c>
      <c r="Q304" s="728">
        <v>189</v>
      </c>
    </row>
    <row r="305" spans="1:17" ht="14.4" customHeight="1" x14ac:dyDescent="0.3">
      <c r="A305" s="723" t="s">
        <v>6818</v>
      </c>
      <c r="B305" s="724" t="s">
        <v>6819</v>
      </c>
      <c r="C305" s="724" t="s">
        <v>4886</v>
      </c>
      <c r="D305" s="724" t="s">
        <v>6826</v>
      </c>
      <c r="E305" s="724" t="s">
        <v>6827</v>
      </c>
      <c r="F305" s="727">
        <v>230</v>
      </c>
      <c r="G305" s="727">
        <v>88320</v>
      </c>
      <c r="H305" s="727">
        <v>0.60278460278460277</v>
      </c>
      <c r="I305" s="727">
        <v>384</v>
      </c>
      <c r="J305" s="727">
        <v>360</v>
      </c>
      <c r="K305" s="727">
        <v>146520</v>
      </c>
      <c r="L305" s="727">
        <v>1</v>
      </c>
      <c r="M305" s="727">
        <v>407</v>
      </c>
      <c r="N305" s="727">
        <v>285</v>
      </c>
      <c r="O305" s="727">
        <v>116280</v>
      </c>
      <c r="P305" s="740">
        <v>0.79361179361179357</v>
      </c>
      <c r="Q305" s="728">
        <v>408</v>
      </c>
    </row>
    <row r="306" spans="1:17" ht="14.4" customHeight="1" x14ac:dyDescent="0.3">
      <c r="A306" s="723" t="s">
        <v>6818</v>
      </c>
      <c r="B306" s="724" t="s">
        <v>6819</v>
      </c>
      <c r="C306" s="724" t="s">
        <v>4886</v>
      </c>
      <c r="D306" s="724" t="s">
        <v>6828</v>
      </c>
      <c r="E306" s="724" t="s">
        <v>6829</v>
      </c>
      <c r="F306" s="727">
        <v>250</v>
      </c>
      <c r="G306" s="727">
        <v>43000</v>
      </c>
      <c r="H306" s="727">
        <v>1.2194084451124407</v>
      </c>
      <c r="I306" s="727">
        <v>172</v>
      </c>
      <c r="J306" s="727">
        <v>197</v>
      </c>
      <c r="K306" s="727">
        <v>35263</v>
      </c>
      <c r="L306" s="727">
        <v>1</v>
      </c>
      <c r="M306" s="727">
        <v>179</v>
      </c>
      <c r="N306" s="727">
        <v>210</v>
      </c>
      <c r="O306" s="727">
        <v>37800</v>
      </c>
      <c r="P306" s="740">
        <v>1.0719450982616341</v>
      </c>
      <c r="Q306" s="728">
        <v>180</v>
      </c>
    </row>
    <row r="307" spans="1:17" ht="14.4" customHeight="1" x14ac:dyDescent="0.3">
      <c r="A307" s="723" t="s">
        <v>6818</v>
      </c>
      <c r="B307" s="724" t="s">
        <v>6819</v>
      </c>
      <c r="C307" s="724" t="s">
        <v>4886</v>
      </c>
      <c r="D307" s="724" t="s">
        <v>6830</v>
      </c>
      <c r="E307" s="724" t="s">
        <v>6831</v>
      </c>
      <c r="F307" s="727">
        <v>95</v>
      </c>
      <c r="G307" s="727">
        <v>30590</v>
      </c>
      <c r="H307" s="727">
        <v>3.0437810945273633</v>
      </c>
      <c r="I307" s="727">
        <v>322</v>
      </c>
      <c r="J307" s="727">
        <v>30</v>
      </c>
      <c r="K307" s="727">
        <v>10050</v>
      </c>
      <c r="L307" s="727">
        <v>1</v>
      </c>
      <c r="M307" s="727">
        <v>335</v>
      </c>
      <c r="N307" s="727">
        <v>67</v>
      </c>
      <c r="O307" s="727">
        <v>22512</v>
      </c>
      <c r="P307" s="740">
        <v>2.2400000000000002</v>
      </c>
      <c r="Q307" s="728">
        <v>336</v>
      </c>
    </row>
    <row r="308" spans="1:17" ht="14.4" customHeight="1" x14ac:dyDescent="0.3">
      <c r="A308" s="723" t="s">
        <v>6818</v>
      </c>
      <c r="B308" s="724" t="s">
        <v>6819</v>
      </c>
      <c r="C308" s="724" t="s">
        <v>4886</v>
      </c>
      <c r="D308" s="724" t="s">
        <v>6832</v>
      </c>
      <c r="E308" s="724" t="s">
        <v>6833</v>
      </c>
      <c r="F308" s="727">
        <v>693</v>
      </c>
      <c r="G308" s="727">
        <v>236313</v>
      </c>
      <c r="H308" s="727">
        <v>0.85064649897049716</v>
      </c>
      <c r="I308" s="727">
        <v>341</v>
      </c>
      <c r="J308" s="727">
        <v>796</v>
      </c>
      <c r="K308" s="727">
        <v>277804</v>
      </c>
      <c r="L308" s="727">
        <v>1</v>
      </c>
      <c r="M308" s="727">
        <v>349</v>
      </c>
      <c r="N308" s="727">
        <v>843</v>
      </c>
      <c r="O308" s="727">
        <v>294207</v>
      </c>
      <c r="P308" s="740">
        <v>1.0590452261306533</v>
      </c>
      <c r="Q308" s="728">
        <v>349</v>
      </c>
    </row>
    <row r="309" spans="1:17" ht="14.4" customHeight="1" x14ac:dyDescent="0.3">
      <c r="A309" s="723" t="s">
        <v>6818</v>
      </c>
      <c r="B309" s="724" t="s">
        <v>6819</v>
      </c>
      <c r="C309" s="724" t="s">
        <v>4886</v>
      </c>
      <c r="D309" s="724" t="s">
        <v>6834</v>
      </c>
      <c r="E309" s="724" t="s">
        <v>6835</v>
      </c>
      <c r="F309" s="727">
        <v>85</v>
      </c>
      <c r="G309" s="727">
        <v>9265</v>
      </c>
      <c r="H309" s="727">
        <v>0.65990028490028485</v>
      </c>
      <c r="I309" s="727">
        <v>109</v>
      </c>
      <c r="J309" s="727">
        <v>120</v>
      </c>
      <c r="K309" s="727">
        <v>14040</v>
      </c>
      <c r="L309" s="727">
        <v>1</v>
      </c>
      <c r="M309" s="727">
        <v>117</v>
      </c>
      <c r="N309" s="727">
        <v>89</v>
      </c>
      <c r="O309" s="727">
        <v>10413</v>
      </c>
      <c r="P309" s="740">
        <v>0.7416666666666667</v>
      </c>
      <c r="Q309" s="728">
        <v>117</v>
      </c>
    </row>
    <row r="310" spans="1:17" ht="14.4" customHeight="1" x14ac:dyDescent="0.3">
      <c r="A310" s="723" t="s">
        <v>6818</v>
      </c>
      <c r="B310" s="724" t="s">
        <v>6819</v>
      </c>
      <c r="C310" s="724" t="s">
        <v>4886</v>
      </c>
      <c r="D310" s="724" t="s">
        <v>6836</v>
      </c>
      <c r="E310" s="724" t="s">
        <v>6837</v>
      </c>
      <c r="F310" s="727">
        <v>3</v>
      </c>
      <c r="G310" s="727">
        <v>1128</v>
      </c>
      <c r="H310" s="727">
        <v>0.41638981173864897</v>
      </c>
      <c r="I310" s="727">
        <v>376</v>
      </c>
      <c r="J310" s="727">
        <v>7</v>
      </c>
      <c r="K310" s="727">
        <v>2709</v>
      </c>
      <c r="L310" s="727">
        <v>1</v>
      </c>
      <c r="M310" s="727">
        <v>387</v>
      </c>
      <c r="N310" s="727">
        <v>3</v>
      </c>
      <c r="O310" s="727">
        <v>1173</v>
      </c>
      <c r="P310" s="740">
        <v>0.43300110741971209</v>
      </c>
      <c r="Q310" s="728">
        <v>391</v>
      </c>
    </row>
    <row r="311" spans="1:17" ht="14.4" customHeight="1" x14ac:dyDescent="0.3">
      <c r="A311" s="723" t="s">
        <v>6818</v>
      </c>
      <c r="B311" s="724" t="s">
        <v>6819</v>
      </c>
      <c r="C311" s="724" t="s">
        <v>4886</v>
      </c>
      <c r="D311" s="724" t="s">
        <v>6838</v>
      </c>
      <c r="E311" s="724" t="s">
        <v>6839</v>
      </c>
      <c r="F311" s="727">
        <v>74</v>
      </c>
      <c r="G311" s="727">
        <v>2738</v>
      </c>
      <c r="H311" s="727">
        <v>0.71339239187076597</v>
      </c>
      <c r="I311" s="727">
        <v>37</v>
      </c>
      <c r="J311" s="727">
        <v>101</v>
      </c>
      <c r="K311" s="727">
        <v>3838</v>
      </c>
      <c r="L311" s="727">
        <v>1</v>
      </c>
      <c r="M311" s="727">
        <v>38</v>
      </c>
      <c r="N311" s="727">
        <v>88</v>
      </c>
      <c r="O311" s="727">
        <v>3344</v>
      </c>
      <c r="P311" s="740">
        <v>0.87128712871287128</v>
      </c>
      <c r="Q311" s="728">
        <v>38</v>
      </c>
    </row>
    <row r="312" spans="1:17" ht="14.4" customHeight="1" x14ac:dyDescent="0.3">
      <c r="A312" s="723" t="s">
        <v>6818</v>
      </c>
      <c r="B312" s="724" t="s">
        <v>6819</v>
      </c>
      <c r="C312" s="724" t="s">
        <v>4886</v>
      </c>
      <c r="D312" s="724" t="s">
        <v>6246</v>
      </c>
      <c r="E312" s="724" t="s">
        <v>6247</v>
      </c>
      <c r="F312" s="727">
        <v>3</v>
      </c>
      <c r="G312" s="727">
        <v>2028</v>
      </c>
      <c r="H312" s="727">
        <v>0.41152597402597402</v>
      </c>
      <c r="I312" s="727">
        <v>676</v>
      </c>
      <c r="J312" s="727">
        <v>7</v>
      </c>
      <c r="K312" s="727">
        <v>4928</v>
      </c>
      <c r="L312" s="727">
        <v>1</v>
      </c>
      <c r="M312" s="727">
        <v>704</v>
      </c>
      <c r="N312" s="727">
        <v>3</v>
      </c>
      <c r="O312" s="727">
        <v>2115</v>
      </c>
      <c r="P312" s="740">
        <v>0.42918019480519481</v>
      </c>
      <c r="Q312" s="728">
        <v>705</v>
      </c>
    </row>
    <row r="313" spans="1:17" ht="14.4" customHeight="1" x14ac:dyDescent="0.3">
      <c r="A313" s="723" t="s">
        <v>6818</v>
      </c>
      <c r="B313" s="724" t="s">
        <v>6819</v>
      </c>
      <c r="C313" s="724" t="s">
        <v>4886</v>
      </c>
      <c r="D313" s="724" t="s">
        <v>6840</v>
      </c>
      <c r="E313" s="724" t="s">
        <v>6841</v>
      </c>
      <c r="F313" s="727">
        <v>431</v>
      </c>
      <c r="G313" s="727">
        <v>122835</v>
      </c>
      <c r="H313" s="727">
        <v>0.66567133443163096</v>
      </c>
      <c r="I313" s="727">
        <v>285</v>
      </c>
      <c r="J313" s="727">
        <v>607</v>
      </c>
      <c r="K313" s="727">
        <v>184528</v>
      </c>
      <c r="L313" s="727">
        <v>1</v>
      </c>
      <c r="M313" s="727">
        <v>304</v>
      </c>
      <c r="N313" s="727">
        <v>716</v>
      </c>
      <c r="O313" s="727">
        <v>218380</v>
      </c>
      <c r="P313" s="740">
        <v>1.1834518338680309</v>
      </c>
      <c r="Q313" s="728">
        <v>305</v>
      </c>
    </row>
    <row r="314" spans="1:17" ht="14.4" customHeight="1" x14ac:dyDescent="0.3">
      <c r="A314" s="723" t="s">
        <v>6818</v>
      </c>
      <c r="B314" s="724" t="s">
        <v>6819</v>
      </c>
      <c r="C314" s="724" t="s">
        <v>4886</v>
      </c>
      <c r="D314" s="724" t="s">
        <v>6842</v>
      </c>
      <c r="E314" s="724" t="s">
        <v>6843</v>
      </c>
      <c r="F314" s="727">
        <v>424</v>
      </c>
      <c r="G314" s="727">
        <v>195888</v>
      </c>
      <c r="H314" s="727">
        <v>0.69082650340673446</v>
      </c>
      <c r="I314" s="727">
        <v>462</v>
      </c>
      <c r="J314" s="727">
        <v>574</v>
      </c>
      <c r="K314" s="727">
        <v>283556</v>
      </c>
      <c r="L314" s="727">
        <v>1</v>
      </c>
      <c r="M314" s="727">
        <v>494</v>
      </c>
      <c r="N314" s="727">
        <v>544</v>
      </c>
      <c r="O314" s="727">
        <v>268736</v>
      </c>
      <c r="P314" s="740">
        <v>0.94773519163763065</v>
      </c>
      <c r="Q314" s="728">
        <v>494</v>
      </c>
    </row>
    <row r="315" spans="1:17" ht="14.4" customHeight="1" x14ac:dyDescent="0.3">
      <c r="A315" s="723" t="s">
        <v>6818</v>
      </c>
      <c r="B315" s="724" t="s">
        <v>6819</v>
      </c>
      <c r="C315" s="724" t="s">
        <v>4886</v>
      </c>
      <c r="D315" s="724" t="s">
        <v>6844</v>
      </c>
      <c r="E315" s="724" t="s">
        <v>6845</v>
      </c>
      <c r="F315" s="727">
        <v>722</v>
      </c>
      <c r="G315" s="727">
        <v>257032</v>
      </c>
      <c r="H315" s="727">
        <v>0.75426827478944747</v>
      </c>
      <c r="I315" s="727">
        <v>356</v>
      </c>
      <c r="J315" s="727">
        <v>921</v>
      </c>
      <c r="K315" s="727">
        <v>340770</v>
      </c>
      <c r="L315" s="727">
        <v>1</v>
      </c>
      <c r="M315" s="727">
        <v>370</v>
      </c>
      <c r="N315" s="727">
        <v>1009</v>
      </c>
      <c r="O315" s="727">
        <v>373330</v>
      </c>
      <c r="P315" s="740">
        <v>1.0955483170466884</v>
      </c>
      <c r="Q315" s="728">
        <v>370</v>
      </c>
    </row>
    <row r="316" spans="1:17" ht="14.4" customHeight="1" x14ac:dyDescent="0.3">
      <c r="A316" s="723" t="s">
        <v>6818</v>
      </c>
      <c r="B316" s="724" t="s">
        <v>6819</v>
      </c>
      <c r="C316" s="724" t="s">
        <v>4886</v>
      </c>
      <c r="D316" s="724" t="s">
        <v>6846</v>
      </c>
      <c r="E316" s="724" t="s">
        <v>6847</v>
      </c>
      <c r="F316" s="727">
        <v>1</v>
      </c>
      <c r="G316" s="727">
        <v>2917</v>
      </c>
      <c r="H316" s="727"/>
      <c r="I316" s="727">
        <v>2917</v>
      </c>
      <c r="J316" s="727"/>
      <c r="K316" s="727"/>
      <c r="L316" s="727"/>
      <c r="M316" s="727"/>
      <c r="N316" s="727"/>
      <c r="O316" s="727"/>
      <c r="P316" s="740"/>
      <c r="Q316" s="728"/>
    </row>
    <row r="317" spans="1:17" ht="14.4" customHeight="1" x14ac:dyDescent="0.3">
      <c r="A317" s="723" t="s">
        <v>6818</v>
      </c>
      <c r="B317" s="724" t="s">
        <v>6819</v>
      </c>
      <c r="C317" s="724" t="s">
        <v>4886</v>
      </c>
      <c r="D317" s="724" t="s">
        <v>6848</v>
      </c>
      <c r="E317" s="724" t="s">
        <v>6849</v>
      </c>
      <c r="F317" s="727"/>
      <c r="G317" s="727"/>
      <c r="H317" s="727"/>
      <c r="I317" s="727"/>
      <c r="J317" s="727">
        <v>2</v>
      </c>
      <c r="K317" s="727">
        <v>25586</v>
      </c>
      <c r="L317" s="727">
        <v>1</v>
      </c>
      <c r="M317" s="727">
        <v>12793</v>
      </c>
      <c r="N317" s="727"/>
      <c r="O317" s="727"/>
      <c r="P317" s="740"/>
      <c r="Q317" s="728"/>
    </row>
    <row r="318" spans="1:17" ht="14.4" customHeight="1" x14ac:dyDescent="0.3">
      <c r="A318" s="723" t="s">
        <v>6818</v>
      </c>
      <c r="B318" s="724" t="s">
        <v>6819</v>
      </c>
      <c r="C318" s="724" t="s">
        <v>4886</v>
      </c>
      <c r="D318" s="724" t="s">
        <v>6850</v>
      </c>
      <c r="E318" s="724" t="s">
        <v>6851</v>
      </c>
      <c r="F318" s="727">
        <v>17</v>
      </c>
      <c r="G318" s="727">
        <v>1785</v>
      </c>
      <c r="H318" s="727">
        <v>1.7867867867867868</v>
      </c>
      <c r="I318" s="727">
        <v>105</v>
      </c>
      <c r="J318" s="727">
        <v>9</v>
      </c>
      <c r="K318" s="727">
        <v>999</v>
      </c>
      <c r="L318" s="727">
        <v>1</v>
      </c>
      <c r="M318" s="727">
        <v>111</v>
      </c>
      <c r="N318" s="727">
        <v>2</v>
      </c>
      <c r="O318" s="727">
        <v>222</v>
      </c>
      <c r="P318" s="740">
        <v>0.22222222222222221</v>
      </c>
      <c r="Q318" s="728">
        <v>111</v>
      </c>
    </row>
    <row r="319" spans="1:17" ht="14.4" customHeight="1" x14ac:dyDescent="0.3">
      <c r="A319" s="723" t="s">
        <v>6818</v>
      </c>
      <c r="B319" s="724" t="s">
        <v>6819</v>
      </c>
      <c r="C319" s="724" t="s">
        <v>4886</v>
      </c>
      <c r="D319" s="724" t="s">
        <v>6852</v>
      </c>
      <c r="E319" s="724" t="s">
        <v>6853</v>
      </c>
      <c r="F319" s="727">
        <v>21</v>
      </c>
      <c r="G319" s="727">
        <v>2457</v>
      </c>
      <c r="H319" s="727">
        <v>0.59563636363636363</v>
      </c>
      <c r="I319" s="727">
        <v>117</v>
      </c>
      <c r="J319" s="727">
        <v>33</v>
      </c>
      <c r="K319" s="727">
        <v>4125</v>
      </c>
      <c r="L319" s="727">
        <v>1</v>
      </c>
      <c r="M319" s="727">
        <v>125</v>
      </c>
      <c r="N319" s="727">
        <v>23</v>
      </c>
      <c r="O319" s="727">
        <v>2875</v>
      </c>
      <c r="P319" s="740">
        <v>0.69696969696969702</v>
      </c>
      <c r="Q319" s="728">
        <v>125</v>
      </c>
    </row>
    <row r="320" spans="1:17" ht="14.4" customHeight="1" x14ac:dyDescent="0.3">
      <c r="A320" s="723" t="s">
        <v>6818</v>
      </c>
      <c r="B320" s="724" t="s">
        <v>6819</v>
      </c>
      <c r="C320" s="724" t="s">
        <v>4886</v>
      </c>
      <c r="D320" s="724" t="s">
        <v>6248</v>
      </c>
      <c r="E320" s="724" t="s">
        <v>6249</v>
      </c>
      <c r="F320" s="727">
        <v>150</v>
      </c>
      <c r="G320" s="727">
        <v>69450</v>
      </c>
      <c r="H320" s="727">
        <v>0.46000993541977148</v>
      </c>
      <c r="I320" s="727">
        <v>463</v>
      </c>
      <c r="J320" s="727">
        <v>305</v>
      </c>
      <c r="K320" s="727">
        <v>150975</v>
      </c>
      <c r="L320" s="727">
        <v>1</v>
      </c>
      <c r="M320" s="727">
        <v>495</v>
      </c>
      <c r="N320" s="727">
        <v>178</v>
      </c>
      <c r="O320" s="727">
        <v>88110</v>
      </c>
      <c r="P320" s="740">
        <v>0.58360655737704914</v>
      </c>
      <c r="Q320" s="728">
        <v>495</v>
      </c>
    </row>
    <row r="321" spans="1:17" ht="14.4" customHeight="1" x14ac:dyDescent="0.3">
      <c r="A321" s="723" t="s">
        <v>6818</v>
      </c>
      <c r="B321" s="724" t="s">
        <v>6819</v>
      </c>
      <c r="C321" s="724" t="s">
        <v>4886</v>
      </c>
      <c r="D321" s="724" t="s">
        <v>6286</v>
      </c>
      <c r="E321" s="724" t="s">
        <v>6287</v>
      </c>
      <c r="F321" s="727">
        <v>4</v>
      </c>
      <c r="G321" s="727">
        <v>5072</v>
      </c>
      <c r="H321" s="727">
        <v>1.9766173031956353</v>
      </c>
      <c r="I321" s="727">
        <v>1268</v>
      </c>
      <c r="J321" s="727">
        <v>2</v>
      </c>
      <c r="K321" s="727">
        <v>2566</v>
      </c>
      <c r="L321" s="727">
        <v>1</v>
      </c>
      <c r="M321" s="727">
        <v>1283</v>
      </c>
      <c r="N321" s="727">
        <v>4</v>
      </c>
      <c r="O321" s="727">
        <v>5140</v>
      </c>
      <c r="P321" s="740">
        <v>2.0031176929072485</v>
      </c>
      <c r="Q321" s="728">
        <v>1285</v>
      </c>
    </row>
    <row r="322" spans="1:17" ht="14.4" customHeight="1" x14ac:dyDescent="0.3">
      <c r="A322" s="723" t="s">
        <v>6818</v>
      </c>
      <c r="B322" s="724" t="s">
        <v>6819</v>
      </c>
      <c r="C322" s="724" t="s">
        <v>4886</v>
      </c>
      <c r="D322" s="724" t="s">
        <v>6854</v>
      </c>
      <c r="E322" s="724" t="s">
        <v>6855</v>
      </c>
      <c r="F322" s="727">
        <v>39</v>
      </c>
      <c r="G322" s="727">
        <v>17043</v>
      </c>
      <c r="H322" s="727">
        <v>1.7797619047619047</v>
      </c>
      <c r="I322" s="727">
        <v>437</v>
      </c>
      <c r="J322" s="727">
        <v>21</v>
      </c>
      <c r="K322" s="727">
        <v>9576</v>
      </c>
      <c r="L322" s="727">
        <v>1</v>
      </c>
      <c r="M322" s="727">
        <v>456</v>
      </c>
      <c r="N322" s="727">
        <v>12</v>
      </c>
      <c r="O322" s="727">
        <v>5472</v>
      </c>
      <c r="P322" s="740">
        <v>0.5714285714285714</v>
      </c>
      <c r="Q322" s="728">
        <v>456</v>
      </c>
    </row>
    <row r="323" spans="1:17" ht="14.4" customHeight="1" x14ac:dyDescent="0.3">
      <c r="A323" s="723" t="s">
        <v>6818</v>
      </c>
      <c r="B323" s="724" t="s">
        <v>6819</v>
      </c>
      <c r="C323" s="724" t="s">
        <v>4886</v>
      </c>
      <c r="D323" s="724" t="s">
        <v>6856</v>
      </c>
      <c r="E323" s="724" t="s">
        <v>6857</v>
      </c>
      <c r="F323" s="727">
        <v>92</v>
      </c>
      <c r="G323" s="727">
        <v>4968</v>
      </c>
      <c r="H323" s="727">
        <v>1.1896551724137931</v>
      </c>
      <c r="I323" s="727">
        <v>54</v>
      </c>
      <c r="J323" s="727">
        <v>72</v>
      </c>
      <c r="K323" s="727">
        <v>4176</v>
      </c>
      <c r="L323" s="727">
        <v>1</v>
      </c>
      <c r="M323" s="727">
        <v>58</v>
      </c>
      <c r="N323" s="727">
        <v>64</v>
      </c>
      <c r="O323" s="727">
        <v>3712</v>
      </c>
      <c r="P323" s="740">
        <v>0.88888888888888884</v>
      </c>
      <c r="Q323" s="728">
        <v>58</v>
      </c>
    </row>
    <row r="324" spans="1:17" ht="14.4" customHeight="1" x14ac:dyDescent="0.3">
      <c r="A324" s="723" t="s">
        <v>6818</v>
      </c>
      <c r="B324" s="724" t="s">
        <v>6819</v>
      </c>
      <c r="C324" s="724" t="s">
        <v>4886</v>
      </c>
      <c r="D324" s="724" t="s">
        <v>6858</v>
      </c>
      <c r="E324" s="724" t="s">
        <v>6859</v>
      </c>
      <c r="F324" s="727">
        <v>4</v>
      </c>
      <c r="G324" s="727">
        <v>8688</v>
      </c>
      <c r="H324" s="727">
        <v>0.44423991409725416</v>
      </c>
      <c r="I324" s="727">
        <v>2172</v>
      </c>
      <c r="J324" s="727">
        <v>9</v>
      </c>
      <c r="K324" s="727">
        <v>19557</v>
      </c>
      <c r="L324" s="727">
        <v>1</v>
      </c>
      <c r="M324" s="727">
        <v>2173</v>
      </c>
      <c r="N324" s="727">
        <v>59</v>
      </c>
      <c r="O324" s="727">
        <v>128207</v>
      </c>
      <c r="P324" s="740">
        <v>6.5555555555555554</v>
      </c>
      <c r="Q324" s="728">
        <v>2173</v>
      </c>
    </row>
    <row r="325" spans="1:17" ht="14.4" customHeight="1" x14ac:dyDescent="0.3">
      <c r="A325" s="723" t="s">
        <v>6818</v>
      </c>
      <c r="B325" s="724" t="s">
        <v>6819</v>
      </c>
      <c r="C325" s="724" t="s">
        <v>4886</v>
      </c>
      <c r="D325" s="724" t="s">
        <v>6860</v>
      </c>
      <c r="E325" s="724" t="s">
        <v>6861</v>
      </c>
      <c r="F325" s="727">
        <v>3047</v>
      </c>
      <c r="G325" s="727">
        <v>514943</v>
      </c>
      <c r="H325" s="727">
        <v>0.69943699276715676</v>
      </c>
      <c r="I325" s="727">
        <v>169</v>
      </c>
      <c r="J325" s="727">
        <v>4207</v>
      </c>
      <c r="K325" s="727">
        <v>736225</v>
      </c>
      <c r="L325" s="727">
        <v>1</v>
      </c>
      <c r="M325" s="727">
        <v>175</v>
      </c>
      <c r="N325" s="727">
        <v>4549</v>
      </c>
      <c r="O325" s="727">
        <v>800624</v>
      </c>
      <c r="P325" s="740">
        <v>1.0874719005738736</v>
      </c>
      <c r="Q325" s="728">
        <v>176</v>
      </c>
    </row>
    <row r="326" spans="1:17" ht="14.4" customHeight="1" x14ac:dyDescent="0.3">
      <c r="A326" s="723" t="s">
        <v>6818</v>
      </c>
      <c r="B326" s="724" t="s">
        <v>6819</v>
      </c>
      <c r="C326" s="724" t="s">
        <v>4886</v>
      </c>
      <c r="D326" s="724" t="s">
        <v>6862</v>
      </c>
      <c r="E326" s="724" t="s">
        <v>6863</v>
      </c>
      <c r="F326" s="727">
        <v>11</v>
      </c>
      <c r="G326" s="727">
        <v>891</v>
      </c>
      <c r="H326" s="727">
        <v>0.74873949579831933</v>
      </c>
      <c r="I326" s="727">
        <v>81</v>
      </c>
      <c r="J326" s="727">
        <v>14</v>
      </c>
      <c r="K326" s="727">
        <v>1190</v>
      </c>
      <c r="L326" s="727">
        <v>1</v>
      </c>
      <c r="M326" s="727">
        <v>85</v>
      </c>
      <c r="N326" s="727">
        <v>6</v>
      </c>
      <c r="O326" s="727">
        <v>510</v>
      </c>
      <c r="P326" s="740">
        <v>0.42857142857142855</v>
      </c>
      <c r="Q326" s="728">
        <v>85</v>
      </c>
    </row>
    <row r="327" spans="1:17" ht="14.4" customHeight="1" x14ac:dyDescent="0.3">
      <c r="A327" s="723" t="s">
        <v>6818</v>
      </c>
      <c r="B327" s="724" t="s">
        <v>6819</v>
      </c>
      <c r="C327" s="724" t="s">
        <v>4886</v>
      </c>
      <c r="D327" s="724" t="s">
        <v>6250</v>
      </c>
      <c r="E327" s="724" t="s">
        <v>6251</v>
      </c>
      <c r="F327" s="727">
        <v>36</v>
      </c>
      <c r="G327" s="727">
        <v>5976</v>
      </c>
      <c r="H327" s="727">
        <v>0.68516395322173818</v>
      </c>
      <c r="I327" s="727">
        <v>166</v>
      </c>
      <c r="J327" s="727">
        <v>49</v>
      </c>
      <c r="K327" s="727">
        <v>8722</v>
      </c>
      <c r="L327" s="727">
        <v>1</v>
      </c>
      <c r="M327" s="727">
        <v>178</v>
      </c>
      <c r="N327" s="727">
        <v>39</v>
      </c>
      <c r="O327" s="727">
        <v>6942</v>
      </c>
      <c r="P327" s="740">
        <v>0.79591836734693877</v>
      </c>
      <c r="Q327" s="728">
        <v>178</v>
      </c>
    </row>
    <row r="328" spans="1:17" ht="14.4" customHeight="1" x14ac:dyDescent="0.3">
      <c r="A328" s="723" t="s">
        <v>6818</v>
      </c>
      <c r="B328" s="724" t="s">
        <v>6819</v>
      </c>
      <c r="C328" s="724" t="s">
        <v>4886</v>
      </c>
      <c r="D328" s="724" t="s">
        <v>6864</v>
      </c>
      <c r="E328" s="724" t="s">
        <v>6865</v>
      </c>
      <c r="F328" s="727">
        <v>3</v>
      </c>
      <c r="G328" s="727">
        <v>489</v>
      </c>
      <c r="H328" s="727">
        <v>0.57869822485207101</v>
      </c>
      <c r="I328" s="727">
        <v>163</v>
      </c>
      <c r="J328" s="727">
        <v>5</v>
      </c>
      <c r="K328" s="727">
        <v>845</v>
      </c>
      <c r="L328" s="727">
        <v>1</v>
      </c>
      <c r="M328" s="727">
        <v>169</v>
      </c>
      <c r="N328" s="727">
        <v>11</v>
      </c>
      <c r="O328" s="727">
        <v>1870</v>
      </c>
      <c r="P328" s="740">
        <v>2.2130177514792901</v>
      </c>
      <c r="Q328" s="728">
        <v>170</v>
      </c>
    </row>
    <row r="329" spans="1:17" ht="14.4" customHeight="1" x14ac:dyDescent="0.3">
      <c r="A329" s="723" t="s">
        <v>6818</v>
      </c>
      <c r="B329" s="724" t="s">
        <v>6819</v>
      </c>
      <c r="C329" s="724" t="s">
        <v>4886</v>
      </c>
      <c r="D329" s="724" t="s">
        <v>6292</v>
      </c>
      <c r="E329" s="724" t="s">
        <v>6293</v>
      </c>
      <c r="F329" s="727">
        <v>10</v>
      </c>
      <c r="G329" s="727">
        <v>10080</v>
      </c>
      <c r="H329" s="727">
        <v>1.1078140454995054</v>
      </c>
      <c r="I329" s="727">
        <v>1008</v>
      </c>
      <c r="J329" s="727">
        <v>9</v>
      </c>
      <c r="K329" s="727">
        <v>9099</v>
      </c>
      <c r="L329" s="727">
        <v>1</v>
      </c>
      <c r="M329" s="727">
        <v>1011</v>
      </c>
      <c r="N329" s="727">
        <v>18</v>
      </c>
      <c r="O329" s="727">
        <v>18216</v>
      </c>
      <c r="P329" s="740">
        <v>2.0019782393669634</v>
      </c>
      <c r="Q329" s="728">
        <v>1012</v>
      </c>
    </row>
    <row r="330" spans="1:17" ht="14.4" customHeight="1" x14ac:dyDescent="0.3">
      <c r="A330" s="723" t="s">
        <v>6818</v>
      </c>
      <c r="B330" s="724" t="s">
        <v>6819</v>
      </c>
      <c r="C330" s="724" t="s">
        <v>4886</v>
      </c>
      <c r="D330" s="724" t="s">
        <v>6252</v>
      </c>
      <c r="E330" s="724" t="s">
        <v>6253</v>
      </c>
      <c r="F330" s="727">
        <v>36</v>
      </c>
      <c r="G330" s="727">
        <v>6120</v>
      </c>
      <c r="H330" s="727">
        <v>0.82792207792207795</v>
      </c>
      <c r="I330" s="727">
        <v>170</v>
      </c>
      <c r="J330" s="727">
        <v>42</v>
      </c>
      <c r="K330" s="727">
        <v>7392</v>
      </c>
      <c r="L330" s="727">
        <v>1</v>
      </c>
      <c r="M330" s="727">
        <v>176</v>
      </c>
      <c r="N330" s="727">
        <v>39</v>
      </c>
      <c r="O330" s="727">
        <v>6864</v>
      </c>
      <c r="P330" s="740">
        <v>0.9285714285714286</v>
      </c>
      <c r="Q330" s="728">
        <v>176</v>
      </c>
    </row>
    <row r="331" spans="1:17" ht="14.4" customHeight="1" x14ac:dyDescent="0.3">
      <c r="A331" s="723" t="s">
        <v>6818</v>
      </c>
      <c r="B331" s="724" t="s">
        <v>6819</v>
      </c>
      <c r="C331" s="724" t="s">
        <v>4886</v>
      </c>
      <c r="D331" s="724" t="s">
        <v>6294</v>
      </c>
      <c r="E331" s="724" t="s">
        <v>6295</v>
      </c>
      <c r="F331" s="727">
        <v>10</v>
      </c>
      <c r="G331" s="727">
        <v>22640</v>
      </c>
      <c r="H331" s="727">
        <v>0.89720218752476821</v>
      </c>
      <c r="I331" s="727">
        <v>2264</v>
      </c>
      <c r="J331" s="727">
        <v>11</v>
      </c>
      <c r="K331" s="727">
        <v>25234</v>
      </c>
      <c r="L331" s="727">
        <v>1</v>
      </c>
      <c r="M331" s="727">
        <v>2294</v>
      </c>
      <c r="N331" s="727">
        <v>17</v>
      </c>
      <c r="O331" s="727">
        <v>39049</v>
      </c>
      <c r="P331" s="740">
        <v>1.5474756281207893</v>
      </c>
      <c r="Q331" s="728">
        <v>2297</v>
      </c>
    </row>
    <row r="332" spans="1:17" ht="14.4" customHeight="1" x14ac:dyDescent="0.3">
      <c r="A332" s="723" t="s">
        <v>6818</v>
      </c>
      <c r="B332" s="724" t="s">
        <v>6819</v>
      </c>
      <c r="C332" s="724" t="s">
        <v>4886</v>
      </c>
      <c r="D332" s="724" t="s">
        <v>6866</v>
      </c>
      <c r="E332" s="724" t="s">
        <v>6867</v>
      </c>
      <c r="F332" s="727">
        <v>4</v>
      </c>
      <c r="G332" s="727">
        <v>988</v>
      </c>
      <c r="H332" s="727">
        <v>0.46958174904942968</v>
      </c>
      <c r="I332" s="727">
        <v>247</v>
      </c>
      <c r="J332" s="727">
        <v>8</v>
      </c>
      <c r="K332" s="727">
        <v>2104</v>
      </c>
      <c r="L332" s="727">
        <v>1</v>
      </c>
      <c r="M332" s="727">
        <v>263</v>
      </c>
      <c r="N332" s="727">
        <v>3</v>
      </c>
      <c r="O332" s="727">
        <v>792</v>
      </c>
      <c r="P332" s="740">
        <v>0.37642585551330798</v>
      </c>
      <c r="Q332" s="728">
        <v>264</v>
      </c>
    </row>
    <row r="333" spans="1:17" ht="14.4" customHeight="1" x14ac:dyDescent="0.3">
      <c r="A333" s="723" t="s">
        <v>6818</v>
      </c>
      <c r="B333" s="724" t="s">
        <v>6819</v>
      </c>
      <c r="C333" s="724" t="s">
        <v>4886</v>
      </c>
      <c r="D333" s="724" t="s">
        <v>6868</v>
      </c>
      <c r="E333" s="724" t="s">
        <v>6869</v>
      </c>
      <c r="F333" s="727">
        <v>161</v>
      </c>
      <c r="G333" s="727">
        <v>323932</v>
      </c>
      <c r="H333" s="727">
        <v>0.66122065727699531</v>
      </c>
      <c r="I333" s="727">
        <v>2012</v>
      </c>
      <c r="J333" s="727">
        <v>230</v>
      </c>
      <c r="K333" s="727">
        <v>489900</v>
      </c>
      <c r="L333" s="727">
        <v>1</v>
      </c>
      <c r="M333" s="727">
        <v>2130</v>
      </c>
      <c r="N333" s="727">
        <v>210</v>
      </c>
      <c r="O333" s="727">
        <v>447510</v>
      </c>
      <c r="P333" s="740">
        <v>0.91347213717085118</v>
      </c>
      <c r="Q333" s="728">
        <v>2131</v>
      </c>
    </row>
    <row r="334" spans="1:17" ht="14.4" customHeight="1" x14ac:dyDescent="0.3">
      <c r="A334" s="723" t="s">
        <v>6818</v>
      </c>
      <c r="B334" s="724" t="s">
        <v>6819</v>
      </c>
      <c r="C334" s="724" t="s">
        <v>4886</v>
      </c>
      <c r="D334" s="724" t="s">
        <v>6870</v>
      </c>
      <c r="E334" s="724" t="s">
        <v>6871</v>
      </c>
      <c r="F334" s="727">
        <v>235</v>
      </c>
      <c r="G334" s="727">
        <v>53110</v>
      </c>
      <c r="H334" s="727">
        <v>0.68156152148247007</v>
      </c>
      <c r="I334" s="727">
        <v>226</v>
      </c>
      <c r="J334" s="727">
        <v>322</v>
      </c>
      <c r="K334" s="727">
        <v>77924</v>
      </c>
      <c r="L334" s="727">
        <v>1</v>
      </c>
      <c r="M334" s="727">
        <v>242</v>
      </c>
      <c r="N334" s="727">
        <v>276</v>
      </c>
      <c r="O334" s="727">
        <v>66792</v>
      </c>
      <c r="P334" s="740">
        <v>0.8571428571428571</v>
      </c>
      <c r="Q334" s="728">
        <v>242</v>
      </c>
    </row>
    <row r="335" spans="1:17" ht="14.4" customHeight="1" x14ac:dyDescent="0.3">
      <c r="A335" s="723" t="s">
        <v>6818</v>
      </c>
      <c r="B335" s="724" t="s">
        <v>6819</v>
      </c>
      <c r="C335" s="724" t="s">
        <v>4886</v>
      </c>
      <c r="D335" s="724" t="s">
        <v>6872</v>
      </c>
      <c r="E335" s="724" t="s">
        <v>6873</v>
      </c>
      <c r="F335" s="727">
        <v>30</v>
      </c>
      <c r="G335" s="727">
        <v>31350</v>
      </c>
      <c r="H335" s="727"/>
      <c r="I335" s="727">
        <v>1045</v>
      </c>
      <c r="J335" s="727"/>
      <c r="K335" s="727"/>
      <c r="L335" s="727"/>
      <c r="M335" s="727"/>
      <c r="N335" s="727">
        <v>29</v>
      </c>
      <c r="O335" s="727">
        <v>30653</v>
      </c>
      <c r="P335" s="740"/>
      <c r="Q335" s="728">
        <v>1057</v>
      </c>
    </row>
    <row r="336" spans="1:17" ht="14.4" customHeight="1" x14ac:dyDescent="0.3">
      <c r="A336" s="723" t="s">
        <v>6818</v>
      </c>
      <c r="B336" s="724" t="s">
        <v>6819</v>
      </c>
      <c r="C336" s="724" t="s">
        <v>4886</v>
      </c>
      <c r="D336" s="724" t="s">
        <v>6874</v>
      </c>
      <c r="E336" s="724" t="s">
        <v>6875</v>
      </c>
      <c r="F336" s="727">
        <v>26</v>
      </c>
      <c r="G336" s="727">
        <v>6994</v>
      </c>
      <c r="H336" s="727">
        <v>0.67457561728395066</v>
      </c>
      <c r="I336" s="727">
        <v>269</v>
      </c>
      <c r="J336" s="727">
        <v>36</v>
      </c>
      <c r="K336" s="727">
        <v>10368</v>
      </c>
      <c r="L336" s="727">
        <v>1</v>
      </c>
      <c r="M336" s="727">
        <v>288</v>
      </c>
      <c r="N336" s="727">
        <v>45</v>
      </c>
      <c r="O336" s="727">
        <v>13005</v>
      </c>
      <c r="P336" s="740">
        <v>1.2543402777777777</v>
      </c>
      <c r="Q336" s="728">
        <v>289</v>
      </c>
    </row>
    <row r="337" spans="1:17" ht="14.4" customHeight="1" x14ac:dyDescent="0.3">
      <c r="A337" s="723" t="s">
        <v>6818</v>
      </c>
      <c r="B337" s="724" t="s">
        <v>6819</v>
      </c>
      <c r="C337" s="724" t="s">
        <v>4886</v>
      </c>
      <c r="D337" s="724" t="s">
        <v>6876</v>
      </c>
      <c r="E337" s="724" t="s">
        <v>6877</v>
      </c>
      <c r="F337" s="727"/>
      <c r="G337" s="727"/>
      <c r="H337" s="727"/>
      <c r="I337" s="727"/>
      <c r="J337" s="727">
        <v>7</v>
      </c>
      <c r="K337" s="727">
        <v>0</v>
      </c>
      <c r="L337" s="727"/>
      <c r="M337" s="727">
        <v>0</v>
      </c>
      <c r="N337" s="727">
        <v>33</v>
      </c>
      <c r="O337" s="727">
        <v>0</v>
      </c>
      <c r="P337" s="740"/>
      <c r="Q337" s="728">
        <v>0</v>
      </c>
    </row>
    <row r="338" spans="1:17" ht="14.4" customHeight="1" x14ac:dyDescent="0.3">
      <c r="A338" s="723" t="s">
        <v>6818</v>
      </c>
      <c r="B338" s="724" t="s">
        <v>6819</v>
      </c>
      <c r="C338" s="724" t="s">
        <v>4886</v>
      </c>
      <c r="D338" s="724" t="s">
        <v>6878</v>
      </c>
      <c r="E338" s="724" t="s">
        <v>6879</v>
      </c>
      <c r="F338" s="727"/>
      <c r="G338" s="727"/>
      <c r="H338" s="727"/>
      <c r="I338" s="727"/>
      <c r="J338" s="727"/>
      <c r="K338" s="727"/>
      <c r="L338" s="727"/>
      <c r="M338" s="727"/>
      <c r="N338" s="727">
        <v>5</v>
      </c>
      <c r="O338" s="727">
        <v>0</v>
      </c>
      <c r="P338" s="740"/>
      <c r="Q338" s="728">
        <v>0</v>
      </c>
    </row>
    <row r="339" spans="1:17" ht="14.4" customHeight="1" x14ac:dyDescent="0.3">
      <c r="A339" s="723" t="s">
        <v>6880</v>
      </c>
      <c r="B339" s="724" t="s">
        <v>6881</v>
      </c>
      <c r="C339" s="724" t="s">
        <v>4886</v>
      </c>
      <c r="D339" s="724" t="s">
        <v>6882</v>
      </c>
      <c r="E339" s="724" t="s">
        <v>6883</v>
      </c>
      <c r="F339" s="727">
        <v>818</v>
      </c>
      <c r="G339" s="727">
        <v>131698</v>
      </c>
      <c r="H339" s="727">
        <v>0.75822720677981714</v>
      </c>
      <c r="I339" s="727">
        <v>161</v>
      </c>
      <c r="J339" s="727">
        <v>1004</v>
      </c>
      <c r="K339" s="727">
        <v>173692</v>
      </c>
      <c r="L339" s="727">
        <v>1</v>
      </c>
      <c r="M339" s="727">
        <v>173</v>
      </c>
      <c r="N339" s="727">
        <v>990</v>
      </c>
      <c r="O339" s="727">
        <v>171270</v>
      </c>
      <c r="P339" s="740">
        <v>0.98605577689243029</v>
      </c>
      <c r="Q339" s="728">
        <v>173</v>
      </c>
    </row>
    <row r="340" spans="1:17" ht="14.4" customHeight="1" x14ac:dyDescent="0.3">
      <c r="A340" s="723" t="s">
        <v>6880</v>
      </c>
      <c r="B340" s="724" t="s">
        <v>6881</v>
      </c>
      <c r="C340" s="724" t="s">
        <v>4886</v>
      </c>
      <c r="D340" s="724" t="s">
        <v>6884</v>
      </c>
      <c r="E340" s="724" t="s">
        <v>6885</v>
      </c>
      <c r="F340" s="727">
        <v>1</v>
      </c>
      <c r="G340" s="727">
        <v>1169</v>
      </c>
      <c r="H340" s="727"/>
      <c r="I340" s="727">
        <v>1169</v>
      </c>
      <c r="J340" s="727"/>
      <c r="K340" s="727"/>
      <c r="L340" s="727"/>
      <c r="M340" s="727"/>
      <c r="N340" s="727">
        <v>4</v>
      </c>
      <c r="O340" s="727">
        <v>4280</v>
      </c>
      <c r="P340" s="740"/>
      <c r="Q340" s="728">
        <v>1070</v>
      </c>
    </row>
    <row r="341" spans="1:17" ht="14.4" customHeight="1" x14ac:dyDescent="0.3">
      <c r="A341" s="723" t="s">
        <v>6880</v>
      </c>
      <c r="B341" s="724" t="s">
        <v>6881</v>
      </c>
      <c r="C341" s="724" t="s">
        <v>4886</v>
      </c>
      <c r="D341" s="724" t="s">
        <v>6886</v>
      </c>
      <c r="E341" s="724" t="s">
        <v>6887</v>
      </c>
      <c r="F341" s="727">
        <v>44</v>
      </c>
      <c r="G341" s="727">
        <v>1760</v>
      </c>
      <c r="H341" s="727">
        <v>0.91333679294239756</v>
      </c>
      <c r="I341" s="727">
        <v>40</v>
      </c>
      <c r="J341" s="727">
        <v>47</v>
      </c>
      <c r="K341" s="727">
        <v>1927</v>
      </c>
      <c r="L341" s="727">
        <v>1</v>
      </c>
      <c r="M341" s="727">
        <v>41</v>
      </c>
      <c r="N341" s="727">
        <v>34</v>
      </c>
      <c r="O341" s="727">
        <v>1564</v>
      </c>
      <c r="P341" s="740">
        <v>0.81162428645563056</v>
      </c>
      <c r="Q341" s="728">
        <v>46</v>
      </c>
    </row>
    <row r="342" spans="1:17" ht="14.4" customHeight="1" x14ac:dyDescent="0.3">
      <c r="A342" s="723" t="s">
        <v>6880</v>
      </c>
      <c r="B342" s="724" t="s">
        <v>6881</v>
      </c>
      <c r="C342" s="724" t="s">
        <v>4886</v>
      </c>
      <c r="D342" s="724" t="s">
        <v>6800</v>
      </c>
      <c r="E342" s="724" t="s">
        <v>6801</v>
      </c>
      <c r="F342" s="727"/>
      <c r="G342" s="727"/>
      <c r="H342" s="727"/>
      <c r="I342" s="727"/>
      <c r="J342" s="727">
        <v>7</v>
      </c>
      <c r="K342" s="727">
        <v>2688</v>
      </c>
      <c r="L342" s="727">
        <v>1</v>
      </c>
      <c r="M342" s="727">
        <v>384</v>
      </c>
      <c r="N342" s="727">
        <v>20</v>
      </c>
      <c r="O342" s="727">
        <v>6940</v>
      </c>
      <c r="P342" s="740">
        <v>2.5818452380952381</v>
      </c>
      <c r="Q342" s="728">
        <v>347</v>
      </c>
    </row>
    <row r="343" spans="1:17" ht="14.4" customHeight="1" x14ac:dyDescent="0.3">
      <c r="A343" s="723" t="s">
        <v>6880</v>
      </c>
      <c r="B343" s="724" t="s">
        <v>6881</v>
      </c>
      <c r="C343" s="724" t="s">
        <v>4886</v>
      </c>
      <c r="D343" s="724" t="s">
        <v>6888</v>
      </c>
      <c r="E343" s="724" t="s">
        <v>6889</v>
      </c>
      <c r="F343" s="727">
        <v>6</v>
      </c>
      <c r="G343" s="727">
        <v>222</v>
      </c>
      <c r="H343" s="727">
        <v>0.54545454545454541</v>
      </c>
      <c r="I343" s="727">
        <v>37</v>
      </c>
      <c r="J343" s="727">
        <v>11</v>
      </c>
      <c r="K343" s="727">
        <v>407</v>
      </c>
      <c r="L343" s="727">
        <v>1</v>
      </c>
      <c r="M343" s="727">
        <v>37</v>
      </c>
      <c r="N343" s="727">
        <v>4</v>
      </c>
      <c r="O343" s="727">
        <v>204</v>
      </c>
      <c r="P343" s="740">
        <v>0.50122850122850127</v>
      </c>
      <c r="Q343" s="728">
        <v>51</v>
      </c>
    </row>
    <row r="344" spans="1:17" ht="14.4" customHeight="1" x14ac:dyDescent="0.3">
      <c r="A344" s="723" t="s">
        <v>6880</v>
      </c>
      <c r="B344" s="724" t="s">
        <v>6881</v>
      </c>
      <c r="C344" s="724" t="s">
        <v>4886</v>
      </c>
      <c r="D344" s="724" t="s">
        <v>6890</v>
      </c>
      <c r="E344" s="724" t="s">
        <v>6891</v>
      </c>
      <c r="F344" s="727"/>
      <c r="G344" s="727"/>
      <c r="H344" s="727"/>
      <c r="I344" s="727"/>
      <c r="J344" s="727">
        <v>4</v>
      </c>
      <c r="K344" s="727">
        <v>1784</v>
      </c>
      <c r="L344" s="727">
        <v>1</v>
      </c>
      <c r="M344" s="727">
        <v>446</v>
      </c>
      <c r="N344" s="727">
        <v>11</v>
      </c>
      <c r="O344" s="727">
        <v>4147</v>
      </c>
      <c r="P344" s="740">
        <v>2.3245515695067263</v>
      </c>
      <c r="Q344" s="728">
        <v>377</v>
      </c>
    </row>
    <row r="345" spans="1:17" ht="14.4" customHeight="1" x14ac:dyDescent="0.3">
      <c r="A345" s="723" t="s">
        <v>6880</v>
      </c>
      <c r="B345" s="724" t="s">
        <v>6881</v>
      </c>
      <c r="C345" s="724" t="s">
        <v>4886</v>
      </c>
      <c r="D345" s="724" t="s">
        <v>6892</v>
      </c>
      <c r="E345" s="724" t="s">
        <v>6893</v>
      </c>
      <c r="F345" s="727"/>
      <c r="G345" s="727"/>
      <c r="H345" s="727"/>
      <c r="I345" s="727"/>
      <c r="J345" s="727">
        <v>1</v>
      </c>
      <c r="K345" s="727">
        <v>42</v>
      </c>
      <c r="L345" s="727">
        <v>1</v>
      </c>
      <c r="M345" s="727">
        <v>42</v>
      </c>
      <c r="N345" s="727">
        <v>1</v>
      </c>
      <c r="O345" s="727">
        <v>34</v>
      </c>
      <c r="P345" s="740">
        <v>0.80952380952380953</v>
      </c>
      <c r="Q345" s="728">
        <v>34</v>
      </c>
    </row>
    <row r="346" spans="1:17" ht="14.4" customHeight="1" x14ac:dyDescent="0.3">
      <c r="A346" s="723" t="s">
        <v>6880</v>
      </c>
      <c r="B346" s="724" t="s">
        <v>6881</v>
      </c>
      <c r="C346" s="724" t="s">
        <v>4886</v>
      </c>
      <c r="D346" s="724" t="s">
        <v>6894</v>
      </c>
      <c r="E346" s="724" t="s">
        <v>6895</v>
      </c>
      <c r="F346" s="727">
        <v>5</v>
      </c>
      <c r="G346" s="727">
        <v>2455</v>
      </c>
      <c r="H346" s="727">
        <v>2.4949186991869921</v>
      </c>
      <c r="I346" s="727">
        <v>491</v>
      </c>
      <c r="J346" s="727">
        <v>2</v>
      </c>
      <c r="K346" s="727">
        <v>984</v>
      </c>
      <c r="L346" s="727">
        <v>1</v>
      </c>
      <c r="M346" s="727">
        <v>492</v>
      </c>
      <c r="N346" s="727">
        <v>4</v>
      </c>
      <c r="O346" s="727">
        <v>2096</v>
      </c>
      <c r="P346" s="740">
        <v>2.1300813008130079</v>
      </c>
      <c r="Q346" s="728">
        <v>524</v>
      </c>
    </row>
    <row r="347" spans="1:17" ht="14.4" customHeight="1" x14ac:dyDescent="0.3">
      <c r="A347" s="723" t="s">
        <v>6880</v>
      </c>
      <c r="B347" s="724" t="s">
        <v>6881</v>
      </c>
      <c r="C347" s="724" t="s">
        <v>4886</v>
      </c>
      <c r="D347" s="724" t="s">
        <v>6896</v>
      </c>
      <c r="E347" s="724" t="s">
        <v>6897</v>
      </c>
      <c r="F347" s="727">
        <v>16</v>
      </c>
      <c r="G347" s="727">
        <v>496</v>
      </c>
      <c r="H347" s="727">
        <v>1.6</v>
      </c>
      <c r="I347" s="727">
        <v>31</v>
      </c>
      <c r="J347" s="727">
        <v>10</v>
      </c>
      <c r="K347" s="727">
        <v>310</v>
      </c>
      <c r="L347" s="727">
        <v>1</v>
      </c>
      <c r="M347" s="727">
        <v>31</v>
      </c>
      <c r="N347" s="727">
        <v>7</v>
      </c>
      <c r="O347" s="727">
        <v>399</v>
      </c>
      <c r="P347" s="740">
        <v>1.2870967741935484</v>
      </c>
      <c r="Q347" s="728">
        <v>57</v>
      </c>
    </row>
    <row r="348" spans="1:17" ht="14.4" customHeight="1" x14ac:dyDescent="0.3">
      <c r="A348" s="723" t="s">
        <v>6880</v>
      </c>
      <c r="B348" s="724" t="s">
        <v>6881</v>
      </c>
      <c r="C348" s="724" t="s">
        <v>4886</v>
      </c>
      <c r="D348" s="724" t="s">
        <v>6898</v>
      </c>
      <c r="E348" s="724" t="s">
        <v>6899</v>
      </c>
      <c r="F348" s="727">
        <v>3</v>
      </c>
      <c r="G348" s="727">
        <v>621</v>
      </c>
      <c r="H348" s="727">
        <v>2.9855769230769229</v>
      </c>
      <c r="I348" s="727">
        <v>207</v>
      </c>
      <c r="J348" s="727">
        <v>1</v>
      </c>
      <c r="K348" s="727">
        <v>208</v>
      </c>
      <c r="L348" s="727">
        <v>1</v>
      </c>
      <c r="M348" s="727">
        <v>208</v>
      </c>
      <c r="N348" s="727">
        <v>1</v>
      </c>
      <c r="O348" s="727">
        <v>224</v>
      </c>
      <c r="P348" s="740">
        <v>1.0769230769230769</v>
      </c>
      <c r="Q348" s="728">
        <v>224</v>
      </c>
    </row>
    <row r="349" spans="1:17" ht="14.4" customHeight="1" x14ac:dyDescent="0.3">
      <c r="A349" s="723" t="s">
        <v>6880</v>
      </c>
      <c r="B349" s="724" t="s">
        <v>6881</v>
      </c>
      <c r="C349" s="724" t="s">
        <v>4886</v>
      </c>
      <c r="D349" s="724" t="s">
        <v>6900</v>
      </c>
      <c r="E349" s="724" t="s">
        <v>6901</v>
      </c>
      <c r="F349" s="727">
        <v>3</v>
      </c>
      <c r="G349" s="727">
        <v>1140</v>
      </c>
      <c r="H349" s="727">
        <v>2.96875</v>
      </c>
      <c r="I349" s="727">
        <v>380</v>
      </c>
      <c r="J349" s="727">
        <v>1</v>
      </c>
      <c r="K349" s="727">
        <v>384</v>
      </c>
      <c r="L349" s="727">
        <v>1</v>
      </c>
      <c r="M349" s="727">
        <v>384</v>
      </c>
      <c r="N349" s="727">
        <v>1</v>
      </c>
      <c r="O349" s="727">
        <v>553</v>
      </c>
      <c r="P349" s="740">
        <v>1.4401041666666667</v>
      </c>
      <c r="Q349" s="728">
        <v>553</v>
      </c>
    </row>
    <row r="350" spans="1:17" ht="14.4" customHeight="1" x14ac:dyDescent="0.3">
      <c r="A350" s="723" t="s">
        <v>6880</v>
      </c>
      <c r="B350" s="724" t="s">
        <v>6881</v>
      </c>
      <c r="C350" s="724" t="s">
        <v>4886</v>
      </c>
      <c r="D350" s="724" t="s">
        <v>6902</v>
      </c>
      <c r="E350" s="724" t="s">
        <v>6903</v>
      </c>
      <c r="F350" s="727">
        <v>365</v>
      </c>
      <c r="G350" s="727">
        <v>42340</v>
      </c>
      <c r="H350" s="727">
        <v>0.76507471856309062</v>
      </c>
      <c r="I350" s="727">
        <v>116</v>
      </c>
      <c r="J350" s="727">
        <v>473</v>
      </c>
      <c r="K350" s="727">
        <v>55341</v>
      </c>
      <c r="L350" s="727">
        <v>1</v>
      </c>
      <c r="M350" s="727">
        <v>117</v>
      </c>
      <c r="N350" s="727">
        <v>498</v>
      </c>
      <c r="O350" s="727">
        <v>67728</v>
      </c>
      <c r="P350" s="740">
        <v>1.2238304331327587</v>
      </c>
      <c r="Q350" s="728">
        <v>136</v>
      </c>
    </row>
    <row r="351" spans="1:17" ht="14.4" customHeight="1" x14ac:dyDescent="0.3">
      <c r="A351" s="723" t="s">
        <v>6880</v>
      </c>
      <c r="B351" s="724" t="s">
        <v>6881</v>
      </c>
      <c r="C351" s="724" t="s">
        <v>4886</v>
      </c>
      <c r="D351" s="724" t="s">
        <v>6904</v>
      </c>
      <c r="E351" s="724" t="s">
        <v>6905</v>
      </c>
      <c r="F351" s="727">
        <v>117</v>
      </c>
      <c r="G351" s="727">
        <v>9945</v>
      </c>
      <c r="H351" s="727">
        <v>0.84717607973421927</v>
      </c>
      <c r="I351" s="727">
        <v>85</v>
      </c>
      <c r="J351" s="727">
        <v>129</v>
      </c>
      <c r="K351" s="727">
        <v>11739</v>
      </c>
      <c r="L351" s="727">
        <v>1</v>
      </c>
      <c r="M351" s="727">
        <v>91</v>
      </c>
      <c r="N351" s="727">
        <v>118</v>
      </c>
      <c r="O351" s="727">
        <v>10738</v>
      </c>
      <c r="P351" s="740">
        <v>0.9147286821705426</v>
      </c>
      <c r="Q351" s="728">
        <v>91</v>
      </c>
    </row>
    <row r="352" spans="1:17" ht="14.4" customHeight="1" x14ac:dyDescent="0.3">
      <c r="A352" s="723" t="s">
        <v>6880</v>
      </c>
      <c r="B352" s="724" t="s">
        <v>6881</v>
      </c>
      <c r="C352" s="724" t="s">
        <v>4886</v>
      </c>
      <c r="D352" s="724" t="s">
        <v>6906</v>
      </c>
      <c r="E352" s="724" t="s">
        <v>6907</v>
      </c>
      <c r="F352" s="727">
        <v>4</v>
      </c>
      <c r="G352" s="727">
        <v>392</v>
      </c>
      <c r="H352" s="727">
        <v>3.9595959595959598</v>
      </c>
      <c r="I352" s="727">
        <v>98</v>
      </c>
      <c r="J352" s="727">
        <v>1</v>
      </c>
      <c r="K352" s="727">
        <v>99</v>
      </c>
      <c r="L352" s="727">
        <v>1</v>
      </c>
      <c r="M352" s="727">
        <v>99</v>
      </c>
      <c r="N352" s="727">
        <v>2</v>
      </c>
      <c r="O352" s="727">
        <v>274</v>
      </c>
      <c r="P352" s="740">
        <v>2.7676767676767677</v>
      </c>
      <c r="Q352" s="728">
        <v>137</v>
      </c>
    </row>
    <row r="353" spans="1:17" ht="14.4" customHeight="1" x14ac:dyDescent="0.3">
      <c r="A353" s="723" t="s">
        <v>6880</v>
      </c>
      <c r="B353" s="724" t="s">
        <v>6881</v>
      </c>
      <c r="C353" s="724" t="s">
        <v>4886</v>
      </c>
      <c r="D353" s="724" t="s">
        <v>6908</v>
      </c>
      <c r="E353" s="724" t="s">
        <v>6909</v>
      </c>
      <c r="F353" s="727">
        <v>39</v>
      </c>
      <c r="G353" s="727">
        <v>819</v>
      </c>
      <c r="H353" s="727">
        <v>0.68421052631578949</v>
      </c>
      <c r="I353" s="727">
        <v>21</v>
      </c>
      <c r="J353" s="727">
        <v>57</v>
      </c>
      <c r="K353" s="727">
        <v>1197</v>
      </c>
      <c r="L353" s="727">
        <v>1</v>
      </c>
      <c r="M353" s="727">
        <v>21</v>
      </c>
      <c r="N353" s="727">
        <v>31</v>
      </c>
      <c r="O353" s="727">
        <v>2046</v>
      </c>
      <c r="P353" s="740">
        <v>1.7092731829573935</v>
      </c>
      <c r="Q353" s="728">
        <v>66</v>
      </c>
    </row>
    <row r="354" spans="1:17" ht="14.4" customHeight="1" x14ac:dyDescent="0.3">
      <c r="A354" s="723" t="s">
        <v>6880</v>
      </c>
      <c r="B354" s="724" t="s">
        <v>6881</v>
      </c>
      <c r="C354" s="724" t="s">
        <v>4886</v>
      </c>
      <c r="D354" s="724" t="s">
        <v>6809</v>
      </c>
      <c r="E354" s="724" t="s">
        <v>6810</v>
      </c>
      <c r="F354" s="727">
        <v>10</v>
      </c>
      <c r="G354" s="727">
        <v>4870</v>
      </c>
      <c r="H354" s="727">
        <v>0.90722801788375562</v>
      </c>
      <c r="I354" s="727">
        <v>487</v>
      </c>
      <c r="J354" s="727">
        <v>11</v>
      </c>
      <c r="K354" s="727">
        <v>5368</v>
      </c>
      <c r="L354" s="727">
        <v>1</v>
      </c>
      <c r="M354" s="727">
        <v>488</v>
      </c>
      <c r="N354" s="727">
        <v>9</v>
      </c>
      <c r="O354" s="727">
        <v>2952</v>
      </c>
      <c r="P354" s="740">
        <v>0.54992548435171384</v>
      </c>
      <c r="Q354" s="728">
        <v>328</v>
      </c>
    </row>
    <row r="355" spans="1:17" ht="14.4" customHeight="1" x14ac:dyDescent="0.3">
      <c r="A355" s="723" t="s">
        <v>6880</v>
      </c>
      <c r="B355" s="724" t="s">
        <v>6881</v>
      </c>
      <c r="C355" s="724" t="s">
        <v>4886</v>
      </c>
      <c r="D355" s="724" t="s">
        <v>6910</v>
      </c>
      <c r="E355" s="724" t="s">
        <v>6911</v>
      </c>
      <c r="F355" s="727">
        <v>62</v>
      </c>
      <c r="G355" s="727">
        <v>2542</v>
      </c>
      <c r="H355" s="727">
        <v>1.4090909090909092</v>
      </c>
      <c r="I355" s="727">
        <v>41</v>
      </c>
      <c r="J355" s="727">
        <v>44</v>
      </c>
      <c r="K355" s="727">
        <v>1804</v>
      </c>
      <c r="L355" s="727">
        <v>1</v>
      </c>
      <c r="M355" s="727">
        <v>41</v>
      </c>
      <c r="N355" s="727">
        <v>47</v>
      </c>
      <c r="O355" s="727">
        <v>2397</v>
      </c>
      <c r="P355" s="740">
        <v>1.3287139689578713</v>
      </c>
      <c r="Q355" s="728">
        <v>51</v>
      </c>
    </row>
    <row r="356" spans="1:17" ht="14.4" customHeight="1" x14ac:dyDescent="0.3">
      <c r="A356" s="723" t="s">
        <v>6880</v>
      </c>
      <c r="B356" s="724" t="s">
        <v>6881</v>
      </c>
      <c r="C356" s="724" t="s">
        <v>4886</v>
      </c>
      <c r="D356" s="724" t="s">
        <v>6912</v>
      </c>
      <c r="E356" s="724" t="s">
        <v>6913</v>
      </c>
      <c r="F356" s="727"/>
      <c r="G356" s="727"/>
      <c r="H356" s="727"/>
      <c r="I356" s="727"/>
      <c r="J356" s="727">
        <v>1</v>
      </c>
      <c r="K356" s="727">
        <v>763</v>
      </c>
      <c r="L356" s="727">
        <v>1</v>
      </c>
      <c r="M356" s="727">
        <v>763</v>
      </c>
      <c r="N356" s="727"/>
      <c r="O356" s="727"/>
      <c r="P356" s="740"/>
      <c r="Q356" s="728"/>
    </row>
    <row r="357" spans="1:17" ht="14.4" customHeight="1" x14ac:dyDescent="0.3">
      <c r="A357" s="723" t="s">
        <v>6880</v>
      </c>
      <c r="B357" s="724" t="s">
        <v>6881</v>
      </c>
      <c r="C357" s="724" t="s">
        <v>4886</v>
      </c>
      <c r="D357" s="724" t="s">
        <v>6914</v>
      </c>
      <c r="E357" s="724" t="s">
        <v>6915</v>
      </c>
      <c r="F357" s="727">
        <v>2</v>
      </c>
      <c r="G357" s="727">
        <v>1216</v>
      </c>
      <c r="H357" s="727">
        <v>1.9804560260586319</v>
      </c>
      <c r="I357" s="727">
        <v>608</v>
      </c>
      <c r="J357" s="727">
        <v>1</v>
      </c>
      <c r="K357" s="727">
        <v>614</v>
      </c>
      <c r="L357" s="727">
        <v>1</v>
      </c>
      <c r="M357" s="727">
        <v>614</v>
      </c>
      <c r="N357" s="727">
        <v>3</v>
      </c>
      <c r="O357" s="727">
        <v>1836</v>
      </c>
      <c r="P357" s="740">
        <v>2.990228013029316</v>
      </c>
      <c r="Q357" s="728">
        <v>612</v>
      </c>
    </row>
    <row r="358" spans="1:17" ht="14.4" customHeight="1" x14ac:dyDescent="0.3">
      <c r="A358" s="723" t="s">
        <v>6880</v>
      </c>
      <c r="B358" s="724" t="s">
        <v>6881</v>
      </c>
      <c r="C358" s="724" t="s">
        <v>4886</v>
      </c>
      <c r="D358" s="724" t="s">
        <v>6916</v>
      </c>
      <c r="E358" s="724" t="s">
        <v>6917</v>
      </c>
      <c r="F358" s="727"/>
      <c r="G358" s="727"/>
      <c r="H358" s="727"/>
      <c r="I358" s="727"/>
      <c r="J358" s="727">
        <v>2</v>
      </c>
      <c r="K358" s="727">
        <v>3520</v>
      </c>
      <c r="L358" s="727">
        <v>1</v>
      </c>
      <c r="M358" s="727">
        <v>1760</v>
      </c>
      <c r="N358" s="727"/>
      <c r="O358" s="727"/>
      <c r="P358" s="740"/>
      <c r="Q358" s="728"/>
    </row>
    <row r="359" spans="1:17" ht="14.4" customHeight="1" x14ac:dyDescent="0.3">
      <c r="A359" s="723" t="s">
        <v>6880</v>
      </c>
      <c r="B359" s="724" t="s">
        <v>6881</v>
      </c>
      <c r="C359" s="724" t="s">
        <v>4886</v>
      </c>
      <c r="D359" s="724" t="s">
        <v>6918</v>
      </c>
      <c r="E359" s="724" t="s">
        <v>6919</v>
      </c>
      <c r="F359" s="727"/>
      <c r="G359" s="727"/>
      <c r="H359" s="727"/>
      <c r="I359" s="727"/>
      <c r="J359" s="727">
        <v>1</v>
      </c>
      <c r="K359" s="727">
        <v>27</v>
      </c>
      <c r="L359" s="727">
        <v>1</v>
      </c>
      <c r="M359" s="727">
        <v>27</v>
      </c>
      <c r="N359" s="727"/>
      <c r="O359" s="727"/>
      <c r="P359" s="740"/>
      <c r="Q359" s="728"/>
    </row>
    <row r="360" spans="1:17" ht="14.4" customHeight="1" x14ac:dyDescent="0.3">
      <c r="A360" s="723" t="s">
        <v>6920</v>
      </c>
      <c r="B360" s="724" t="s">
        <v>6571</v>
      </c>
      <c r="C360" s="724" t="s">
        <v>4886</v>
      </c>
      <c r="D360" s="724" t="s">
        <v>6921</v>
      </c>
      <c r="E360" s="724" t="s">
        <v>6922</v>
      </c>
      <c r="F360" s="727"/>
      <c r="G360" s="727"/>
      <c r="H360" s="727"/>
      <c r="I360" s="727"/>
      <c r="J360" s="727"/>
      <c r="K360" s="727"/>
      <c r="L360" s="727"/>
      <c r="M360" s="727"/>
      <c r="N360" s="727">
        <v>2</v>
      </c>
      <c r="O360" s="727">
        <v>1686</v>
      </c>
      <c r="P360" s="740"/>
      <c r="Q360" s="728">
        <v>843</v>
      </c>
    </row>
    <row r="361" spans="1:17" ht="14.4" customHeight="1" x14ac:dyDescent="0.3">
      <c r="A361" s="723" t="s">
        <v>6920</v>
      </c>
      <c r="B361" s="724" t="s">
        <v>6571</v>
      </c>
      <c r="C361" s="724" t="s">
        <v>4886</v>
      </c>
      <c r="D361" s="724" t="s">
        <v>6923</v>
      </c>
      <c r="E361" s="724" t="s">
        <v>6924</v>
      </c>
      <c r="F361" s="727"/>
      <c r="G361" s="727"/>
      <c r="H361" s="727"/>
      <c r="I361" s="727"/>
      <c r="J361" s="727"/>
      <c r="K361" s="727"/>
      <c r="L361" s="727"/>
      <c r="M361" s="727"/>
      <c r="N361" s="727">
        <v>1</v>
      </c>
      <c r="O361" s="727">
        <v>814</v>
      </c>
      <c r="P361" s="740"/>
      <c r="Q361" s="728">
        <v>814</v>
      </c>
    </row>
    <row r="362" spans="1:17" ht="14.4" customHeight="1" x14ac:dyDescent="0.3">
      <c r="A362" s="723" t="s">
        <v>6920</v>
      </c>
      <c r="B362" s="724" t="s">
        <v>6571</v>
      </c>
      <c r="C362" s="724" t="s">
        <v>4886</v>
      </c>
      <c r="D362" s="724" t="s">
        <v>6925</v>
      </c>
      <c r="E362" s="724" t="s">
        <v>6926</v>
      </c>
      <c r="F362" s="727"/>
      <c r="G362" s="727"/>
      <c r="H362" s="727"/>
      <c r="I362" s="727"/>
      <c r="J362" s="727"/>
      <c r="K362" s="727"/>
      <c r="L362" s="727"/>
      <c r="M362" s="727"/>
      <c r="N362" s="727">
        <v>1</v>
      </c>
      <c r="O362" s="727">
        <v>814</v>
      </c>
      <c r="P362" s="740"/>
      <c r="Q362" s="728">
        <v>814</v>
      </c>
    </row>
    <row r="363" spans="1:17" ht="14.4" customHeight="1" x14ac:dyDescent="0.3">
      <c r="A363" s="723" t="s">
        <v>6920</v>
      </c>
      <c r="B363" s="724" t="s">
        <v>6571</v>
      </c>
      <c r="C363" s="724" t="s">
        <v>4886</v>
      </c>
      <c r="D363" s="724" t="s">
        <v>6420</v>
      </c>
      <c r="E363" s="724" t="s">
        <v>6421</v>
      </c>
      <c r="F363" s="727">
        <v>1</v>
      </c>
      <c r="G363" s="727">
        <v>167</v>
      </c>
      <c r="H363" s="727">
        <v>0.49702380952380953</v>
      </c>
      <c r="I363" s="727">
        <v>167</v>
      </c>
      <c r="J363" s="727">
        <v>2</v>
      </c>
      <c r="K363" s="727">
        <v>336</v>
      </c>
      <c r="L363" s="727">
        <v>1</v>
      </c>
      <c r="M363" s="727">
        <v>168</v>
      </c>
      <c r="N363" s="727"/>
      <c r="O363" s="727"/>
      <c r="P363" s="740"/>
      <c r="Q363" s="728"/>
    </row>
    <row r="364" spans="1:17" ht="14.4" customHeight="1" x14ac:dyDescent="0.3">
      <c r="A364" s="723" t="s">
        <v>6920</v>
      </c>
      <c r="B364" s="724" t="s">
        <v>6571</v>
      </c>
      <c r="C364" s="724" t="s">
        <v>4886</v>
      </c>
      <c r="D364" s="724" t="s">
        <v>6424</v>
      </c>
      <c r="E364" s="724" t="s">
        <v>6425</v>
      </c>
      <c r="F364" s="727">
        <v>1</v>
      </c>
      <c r="G364" s="727">
        <v>173</v>
      </c>
      <c r="H364" s="727">
        <v>0.49712643678160917</v>
      </c>
      <c r="I364" s="727">
        <v>173</v>
      </c>
      <c r="J364" s="727">
        <v>2</v>
      </c>
      <c r="K364" s="727">
        <v>348</v>
      </c>
      <c r="L364" s="727">
        <v>1</v>
      </c>
      <c r="M364" s="727">
        <v>174</v>
      </c>
      <c r="N364" s="727"/>
      <c r="O364" s="727"/>
      <c r="P364" s="740"/>
      <c r="Q364" s="728"/>
    </row>
    <row r="365" spans="1:17" ht="14.4" customHeight="1" x14ac:dyDescent="0.3">
      <c r="A365" s="723" t="s">
        <v>6920</v>
      </c>
      <c r="B365" s="724" t="s">
        <v>6571</v>
      </c>
      <c r="C365" s="724" t="s">
        <v>4886</v>
      </c>
      <c r="D365" s="724" t="s">
        <v>6428</v>
      </c>
      <c r="E365" s="724" t="s">
        <v>6429</v>
      </c>
      <c r="F365" s="727">
        <v>1</v>
      </c>
      <c r="G365" s="727">
        <v>351</v>
      </c>
      <c r="H365" s="727"/>
      <c r="I365" s="727">
        <v>351</v>
      </c>
      <c r="J365" s="727"/>
      <c r="K365" s="727"/>
      <c r="L365" s="727"/>
      <c r="M365" s="727"/>
      <c r="N365" s="727"/>
      <c r="O365" s="727"/>
      <c r="P365" s="740"/>
      <c r="Q365" s="728"/>
    </row>
    <row r="366" spans="1:17" ht="14.4" customHeight="1" x14ac:dyDescent="0.3">
      <c r="A366" s="723" t="s">
        <v>6920</v>
      </c>
      <c r="B366" s="724" t="s">
        <v>6571</v>
      </c>
      <c r="C366" s="724" t="s">
        <v>4886</v>
      </c>
      <c r="D366" s="724" t="s">
        <v>6927</v>
      </c>
      <c r="E366" s="724" t="s">
        <v>6928</v>
      </c>
      <c r="F366" s="727">
        <v>1</v>
      </c>
      <c r="G366" s="727">
        <v>189</v>
      </c>
      <c r="H366" s="727"/>
      <c r="I366" s="727">
        <v>189</v>
      </c>
      <c r="J366" s="727"/>
      <c r="K366" s="727"/>
      <c r="L366" s="727"/>
      <c r="M366" s="727"/>
      <c r="N366" s="727"/>
      <c r="O366" s="727"/>
      <c r="P366" s="740"/>
      <c r="Q366" s="728"/>
    </row>
    <row r="367" spans="1:17" ht="14.4" customHeight="1" x14ac:dyDescent="0.3">
      <c r="A367" s="723" t="s">
        <v>6920</v>
      </c>
      <c r="B367" s="724" t="s">
        <v>6571</v>
      </c>
      <c r="C367" s="724" t="s">
        <v>4886</v>
      </c>
      <c r="D367" s="724" t="s">
        <v>6929</v>
      </c>
      <c r="E367" s="724" t="s">
        <v>6930</v>
      </c>
      <c r="F367" s="727">
        <v>2</v>
      </c>
      <c r="G367" s="727">
        <v>476</v>
      </c>
      <c r="H367" s="727"/>
      <c r="I367" s="727">
        <v>238</v>
      </c>
      <c r="J367" s="727"/>
      <c r="K367" s="727"/>
      <c r="L367" s="727"/>
      <c r="M367" s="727"/>
      <c r="N367" s="727"/>
      <c r="O367" s="727"/>
      <c r="P367" s="740"/>
      <c r="Q367" s="728"/>
    </row>
    <row r="368" spans="1:17" ht="14.4" customHeight="1" x14ac:dyDescent="0.3">
      <c r="A368" s="723" t="s">
        <v>6920</v>
      </c>
      <c r="B368" s="724" t="s">
        <v>6571</v>
      </c>
      <c r="C368" s="724" t="s">
        <v>4886</v>
      </c>
      <c r="D368" s="724" t="s">
        <v>6931</v>
      </c>
      <c r="E368" s="724" t="s">
        <v>6932</v>
      </c>
      <c r="F368" s="727">
        <v>2</v>
      </c>
      <c r="G368" s="727">
        <v>622</v>
      </c>
      <c r="H368" s="727"/>
      <c r="I368" s="727">
        <v>311</v>
      </c>
      <c r="J368" s="727"/>
      <c r="K368" s="727"/>
      <c r="L368" s="727"/>
      <c r="M368" s="727"/>
      <c r="N368" s="727"/>
      <c r="O368" s="727"/>
      <c r="P368" s="740"/>
      <c r="Q368" s="728"/>
    </row>
    <row r="369" spans="1:17" ht="14.4" customHeight="1" x14ac:dyDescent="0.3">
      <c r="A369" s="723" t="s">
        <v>6920</v>
      </c>
      <c r="B369" s="724" t="s">
        <v>6571</v>
      </c>
      <c r="C369" s="724" t="s">
        <v>4886</v>
      </c>
      <c r="D369" s="724" t="s">
        <v>6325</v>
      </c>
      <c r="E369" s="724" t="s">
        <v>6326</v>
      </c>
      <c r="F369" s="727">
        <v>3</v>
      </c>
      <c r="G369" s="727">
        <v>1047</v>
      </c>
      <c r="H369" s="727">
        <v>0.49857142857142855</v>
      </c>
      <c r="I369" s="727">
        <v>349</v>
      </c>
      <c r="J369" s="727">
        <v>6</v>
      </c>
      <c r="K369" s="727">
        <v>2100</v>
      </c>
      <c r="L369" s="727">
        <v>1</v>
      </c>
      <c r="M369" s="727">
        <v>350</v>
      </c>
      <c r="N369" s="727"/>
      <c r="O369" s="727"/>
      <c r="P369" s="740"/>
      <c r="Q369" s="728"/>
    </row>
    <row r="370" spans="1:17" ht="14.4" customHeight="1" x14ac:dyDescent="0.3">
      <c r="A370" s="723" t="s">
        <v>6920</v>
      </c>
      <c r="B370" s="724" t="s">
        <v>6571</v>
      </c>
      <c r="C370" s="724" t="s">
        <v>4886</v>
      </c>
      <c r="D370" s="724" t="s">
        <v>6933</v>
      </c>
      <c r="E370" s="724" t="s">
        <v>6934</v>
      </c>
      <c r="F370" s="727">
        <v>1</v>
      </c>
      <c r="G370" s="727">
        <v>294</v>
      </c>
      <c r="H370" s="727"/>
      <c r="I370" s="727">
        <v>294</v>
      </c>
      <c r="J370" s="727"/>
      <c r="K370" s="727"/>
      <c r="L370" s="727"/>
      <c r="M370" s="727"/>
      <c r="N370" s="727"/>
      <c r="O370" s="727"/>
      <c r="P370" s="740"/>
      <c r="Q370" s="728"/>
    </row>
    <row r="371" spans="1:17" ht="14.4" customHeight="1" x14ac:dyDescent="0.3">
      <c r="A371" s="723" t="s">
        <v>6920</v>
      </c>
      <c r="B371" s="724" t="s">
        <v>6571</v>
      </c>
      <c r="C371" s="724" t="s">
        <v>4886</v>
      </c>
      <c r="D371" s="724" t="s">
        <v>6935</v>
      </c>
      <c r="E371" s="724" t="s">
        <v>6936</v>
      </c>
      <c r="F371" s="727">
        <v>1</v>
      </c>
      <c r="G371" s="727">
        <v>39</v>
      </c>
      <c r="H371" s="727">
        <v>0.48749999999999999</v>
      </c>
      <c r="I371" s="727">
        <v>39</v>
      </c>
      <c r="J371" s="727">
        <v>2</v>
      </c>
      <c r="K371" s="727">
        <v>80</v>
      </c>
      <c r="L371" s="727">
        <v>1</v>
      </c>
      <c r="M371" s="727">
        <v>40</v>
      </c>
      <c r="N371" s="727"/>
      <c r="O371" s="727"/>
      <c r="P371" s="740"/>
      <c r="Q371" s="728"/>
    </row>
    <row r="372" spans="1:17" ht="14.4" customHeight="1" x14ac:dyDescent="0.3">
      <c r="A372" s="723" t="s">
        <v>6920</v>
      </c>
      <c r="B372" s="724" t="s">
        <v>6571</v>
      </c>
      <c r="C372" s="724" t="s">
        <v>4886</v>
      </c>
      <c r="D372" s="724" t="s">
        <v>6492</v>
      </c>
      <c r="E372" s="724" t="s">
        <v>6493</v>
      </c>
      <c r="F372" s="727">
        <v>1</v>
      </c>
      <c r="G372" s="727">
        <v>170</v>
      </c>
      <c r="H372" s="727">
        <v>0.49707602339181284</v>
      </c>
      <c r="I372" s="727">
        <v>170</v>
      </c>
      <c r="J372" s="727">
        <v>2</v>
      </c>
      <c r="K372" s="727">
        <v>342</v>
      </c>
      <c r="L372" s="727">
        <v>1</v>
      </c>
      <c r="M372" s="727">
        <v>171</v>
      </c>
      <c r="N372" s="727">
        <v>1</v>
      </c>
      <c r="O372" s="727">
        <v>171</v>
      </c>
      <c r="P372" s="740">
        <v>0.5</v>
      </c>
      <c r="Q372" s="728">
        <v>171</v>
      </c>
    </row>
    <row r="373" spans="1:17" ht="14.4" customHeight="1" x14ac:dyDescent="0.3">
      <c r="A373" s="723" t="s">
        <v>6920</v>
      </c>
      <c r="B373" s="724" t="s">
        <v>6571</v>
      </c>
      <c r="C373" s="724" t="s">
        <v>4886</v>
      </c>
      <c r="D373" s="724" t="s">
        <v>6494</v>
      </c>
      <c r="E373" s="724" t="s">
        <v>6495</v>
      </c>
      <c r="F373" s="727">
        <v>1</v>
      </c>
      <c r="G373" s="727">
        <v>326</v>
      </c>
      <c r="H373" s="727"/>
      <c r="I373" s="727">
        <v>326</v>
      </c>
      <c r="J373" s="727"/>
      <c r="K373" s="727"/>
      <c r="L373" s="727"/>
      <c r="M373" s="727"/>
      <c r="N373" s="727"/>
      <c r="O373" s="727"/>
      <c r="P373" s="740"/>
      <c r="Q373" s="728"/>
    </row>
    <row r="374" spans="1:17" ht="14.4" customHeight="1" x14ac:dyDescent="0.3">
      <c r="A374" s="723" t="s">
        <v>6920</v>
      </c>
      <c r="B374" s="724" t="s">
        <v>6571</v>
      </c>
      <c r="C374" s="724" t="s">
        <v>4886</v>
      </c>
      <c r="D374" s="724" t="s">
        <v>6937</v>
      </c>
      <c r="E374" s="724" t="s">
        <v>6938</v>
      </c>
      <c r="F374" s="727">
        <v>1</v>
      </c>
      <c r="G374" s="727">
        <v>348</v>
      </c>
      <c r="H374" s="727">
        <v>0.99428571428571433</v>
      </c>
      <c r="I374" s="727">
        <v>348</v>
      </c>
      <c r="J374" s="727">
        <v>1</v>
      </c>
      <c r="K374" s="727">
        <v>350</v>
      </c>
      <c r="L374" s="727">
        <v>1</v>
      </c>
      <c r="M374" s="727">
        <v>350</v>
      </c>
      <c r="N374" s="727">
        <v>1</v>
      </c>
      <c r="O374" s="727">
        <v>350</v>
      </c>
      <c r="P374" s="740">
        <v>1</v>
      </c>
      <c r="Q374" s="728">
        <v>350</v>
      </c>
    </row>
    <row r="375" spans="1:17" ht="14.4" customHeight="1" x14ac:dyDescent="0.3">
      <c r="A375" s="723" t="s">
        <v>6920</v>
      </c>
      <c r="B375" s="724" t="s">
        <v>6571</v>
      </c>
      <c r="C375" s="724" t="s">
        <v>4886</v>
      </c>
      <c r="D375" s="724" t="s">
        <v>6513</v>
      </c>
      <c r="E375" s="724" t="s">
        <v>6514</v>
      </c>
      <c r="F375" s="727">
        <v>1</v>
      </c>
      <c r="G375" s="727">
        <v>173</v>
      </c>
      <c r="H375" s="727">
        <v>0.49712643678160917</v>
      </c>
      <c r="I375" s="727">
        <v>173</v>
      </c>
      <c r="J375" s="727">
        <v>2</v>
      </c>
      <c r="K375" s="727">
        <v>348</v>
      </c>
      <c r="L375" s="727">
        <v>1</v>
      </c>
      <c r="M375" s="727">
        <v>174</v>
      </c>
      <c r="N375" s="727"/>
      <c r="O375" s="727"/>
      <c r="P375" s="740"/>
      <c r="Q375" s="728"/>
    </row>
    <row r="376" spans="1:17" ht="14.4" customHeight="1" x14ac:dyDescent="0.3">
      <c r="A376" s="723" t="s">
        <v>6920</v>
      </c>
      <c r="B376" s="724" t="s">
        <v>6571</v>
      </c>
      <c r="C376" s="724" t="s">
        <v>4886</v>
      </c>
      <c r="D376" s="724" t="s">
        <v>6939</v>
      </c>
      <c r="E376" s="724" t="s">
        <v>6940</v>
      </c>
      <c r="F376" s="727"/>
      <c r="G376" s="727"/>
      <c r="H376" s="727"/>
      <c r="I376" s="727"/>
      <c r="J376" s="727"/>
      <c r="K376" s="727"/>
      <c r="L376" s="727"/>
      <c r="M376" s="727"/>
      <c r="N376" s="727">
        <v>1</v>
      </c>
      <c r="O376" s="727">
        <v>814</v>
      </c>
      <c r="P376" s="740"/>
      <c r="Q376" s="728">
        <v>814</v>
      </c>
    </row>
    <row r="377" spans="1:17" ht="14.4" customHeight="1" x14ac:dyDescent="0.3">
      <c r="A377" s="723" t="s">
        <v>6920</v>
      </c>
      <c r="B377" s="724" t="s">
        <v>6571</v>
      </c>
      <c r="C377" s="724" t="s">
        <v>4886</v>
      </c>
      <c r="D377" s="724" t="s">
        <v>6541</v>
      </c>
      <c r="E377" s="724" t="s">
        <v>6542</v>
      </c>
      <c r="F377" s="727">
        <v>1</v>
      </c>
      <c r="G377" s="727">
        <v>167</v>
      </c>
      <c r="H377" s="727">
        <v>0.49702380952380953</v>
      </c>
      <c r="I377" s="727">
        <v>167</v>
      </c>
      <c r="J377" s="727">
        <v>2</v>
      </c>
      <c r="K377" s="727">
        <v>336</v>
      </c>
      <c r="L377" s="727">
        <v>1</v>
      </c>
      <c r="M377" s="727">
        <v>168</v>
      </c>
      <c r="N377" s="727"/>
      <c r="O377" s="727"/>
      <c r="P377" s="740"/>
      <c r="Q377" s="728"/>
    </row>
    <row r="378" spans="1:17" ht="14.4" customHeight="1" x14ac:dyDescent="0.3">
      <c r="A378" s="723" t="s">
        <v>6920</v>
      </c>
      <c r="B378" s="724" t="s">
        <v>6571</v>
      </c>
      <c r="C378" s="724" t="s">
        <v>4886</v>
      </c>
      <c r="D378" s="724" t="s">
        <v>6941</v>
      </c>
      <c r="E378" s="724" t="s">
        <v>6942</v>
      </c>
      <c r="F378" s="727">
        <v>1</v>
      </c>
      <c r="G378" s="727">
        <v>186</v>
      </c>
      <c r="H378" s="727"/>
      <c r="I378" s="727">
        <v>186</v>
      </c>
      <c r="J378" s="727"/>
      <c r="K378" s="727"/>
      <c r="L378" s="727"/>
      <c r="M378" s="727"/>
      <c r="N378" s="727"/>
      <c r="O378" s="727"/>
      <c r="P378" s="740"/>
      <c r="Q378" s="728"/>
    </row>
    <row r="379" spans="1:17" ht="14.4" customHeight="1" x14ac:dyDescent="0.3">
      <c r="A379" s="723" t="s">
        <v>6920</v>
      </c>
      <c r="B379" s="724" t="s">
        <v>6571</v>
      </c>
      <c r="C379" s="724" t="s">
        <v>4886</v>
      </c>
      <c r="D379" s="724" t="s">
        <v>6943</v>
      </c>
      <c r="E379" s="724" t="s">
        <v>6944</v>
      </c>
      <c r="F379" s="727"/>
      <c r="G379" s="727"/>
      <c r="H379" s="727"/>
      <c r="I379" s="727"/>
      <c r="J379" s="727"/>
      <c r="K379" s="727"/>
      <c r="L379" s="727"/>
      <c r="M379" s="727"/>
      <c r="N379" s="727">
        <v>1</v>
      </c>
      <c r="O379" s="727">
        <v>814</v>
      </c>
      <c r="P379" s="740"/>
      <c r="Q379" s="728">
        <v>814</v>
      </c>
    </row>
    <row r="380" spans="1:17" ht="14.4" customHeight="1" x14ac:dyDescent="0.3">
      <c r="A380" s="723" t="s">
        <v>6945</v>
      </c>
      <c r="B380" s="724" t="s">
        <v>6283</v>
      </c>
      <c r="C380" s="724" t="s">
        <v>4886</v>
      </c>
      <c r="D380" s="724" t="s">
        <v>6848</v>
      </c>
      <c r="E380" s="724" t="s">
        <v>6849</v>
      </c>
      <c r="F380" s="727">
        <v>2</v>
      </c>
      <c r="G380" s="727">
        <v>25584</v>
      </c>
      <c r="H380" s="727">
        <v>0.33330727741733762</v>
      </c>
      <c r="I380" s="727">
        <v>12792</v>
      </c>
      <c r="J380" s="727">
        <v>6</v>
      </c>
      <c r="K380" s="727">
        <v>76758</v>
      </c>
      <c r="L380" s="727">
        <v>1</v>
      </c>
      <c r="M380" s="727">
        <v>12793</v>
      </c>
      <c r="N380" s="727">
        <v>3</v>
      </c>
      <c r="O380" s="727">
        <v>38382</v>
      </c>
      <c r="P380" s="740">
        <v>0.50003908387399354</v>
      </c>
      <c r="Q380" s="728">
        <v>12794</v>
      </c>
    </row>
    <row r="381" spans="1:17" ht="14.4" customHeight="1" x14ac:dyDescent="0.3">
      <c r="A381" s="723" t="s">
        <v>6945</v>
      </c>
      <c r="B381" s="724" t="s">
        <v>6283</v>
      </c>
      <c r="C381" s="724" t="s">
        <v>4886</v>
      </c>
      <c r="D381" s="724" t="s">
        <v>6286</v>
      </c>
      <c r="E381" s="724" t="s">
        <v>6287</v>
      </c>
      <c r="F381" s="727">
        <v>11</v>
      </c>
      <c r="G381" s="727">
        <v>13948</v>
      </c>
      <c r="H381" s="727">
        <v>1.3589243959469992</v>
      </c>
      <c r="I381" s="727">
        <v>1268</v>
      </c>
      <c r="J381" s="727">
        <v>8</v>
      </c>
      <c r="K381" s="727">
        <v>10264</v>
      </c>
      <c r="L381" s="727">
        <v>1</v>
      </c>
      <c r="M381" s="727">
        <v>1283</v>
      </c>
      <c r="N381" s="727">
        <v>21</v>
      </c>
      <c r="O381" s="727">
        <v>26985</v>
      </c>
      <c r="P381" s="740">
        <v>2.6290919719407637</v>
      </c>
      <c r="Q381" s="728">
        <v>1285</v>
      </c>
    </row>
    <row r="382" spans="1:17" ht="14.4" customHeight="1" x14ac:dyDescent="0.3">
      <c r="A382" s="723" t="s">
        <v>6945</v>
      </c>
      <c r="B382" s="724" t="s">
        <v>6283</v>
      </c>
      <c r="C382" s="724" t="s">
        <v>4886</v>
      </c>
      <c r="D382" s="724" t="s">
        <v>6288</v>
      </c>
      <c r="E382" s="724" t="s">
        <v>6289</v>
      </c>
      <c r="F382" s="727">
        <v>26</v>
      </c>
      <c r="G382" s="727">
        <v>245596</v>
      </c>
      <c r="H382" s="727">
        <v>1.6787723435524111</v>
      </c>
      <c r="I382" s="727">
        <v>9446</v>
      </c>
      <c r="J382" s="727">
        <v>15</v>
      </c>
      <c r="K382" s="727">
        <v>146295</v>
      </c>
      <c r="L382" s="727">
        <v>1</v>
      </c>
      <c r="M382" s="727">
        <v>9753</v>
      </c>
      <c r="N382" s="727">
        <v>72</v>
      </c>
      <c r="O382" s="727">
        <v>702864</v>
      </c>
      <c r="P382" s="740">
        <v>4.8044294063365118</v>
      </c>
      <c r="Q382" s="728">
        <v>9762</v>
      </c>
    </row>
    <row r="383" spans="1:17" ht="14.4" customHeight="1" x14ac:dyDescent="0.3">
      <c r="A383" s="723" t="s">
        <v>6945</v>
      </c>
      <c r="B383" s="724" t="s">
        <v>6283</v>
      </c>
      <c r="C383" s="724" t="s">
        <v>4886</v>
      </c>
      <c r="D383" s="724" t="s">
        <v>6294</v>
      </c>
      <c r="E383" s="724" t="s">
        <v>6295</v>
      </c>
      <c r="F383" s="727">
        <v>13</v>
      </c>
      <c r="G383" s="727">
        <v>29432</v>
      </c>
      <c r="H383" s="727">
        <v>0.49346120313862252</v>
      </c>
      <c r="I383" s="727">
        <v>2264</v>
      </c>
      <c r="J383" s="727">
        <v>26</v>
      </c>
      <c r="K383" s="727">
        <v>59644</v>
      </c>
      <c r="L383" s="727">
        <v>1</v>
      </c>
      <c r="M383" s="727">
        <v>2294</v>
      </c>
      <c r="N383" s="727">
        <v>121</v>
      </c>
      <c r="O383" s="727">
        <v>277937</v>
      </c>
      <c r="P383" s="740">
        <v>4.6599322647709744</v>
      </c>
      <c r="Q383" s="728">
        <v>2297</v>
      </c>
    </row>
    <row r="384" spans="1:17" ht="14.4" customHeight="1" x14ac:dyDescent="0.3">
      <c r="A384" s="723" t="s">
        <v>6945</v>
      </c>
      <c r="B384" s="724" t="s">
        <v>6283</v>
      </c>
      <c r="C384" s="724" t="s">
        <v>4886</v>
      </c>
      <c r="D384" s="724" t="s">
        <v>6946</v>
      </c>
      <c r="E384" s="724" t="s">
        <v>6947</v>
      </c>
      <c r="F384" s="727">
        <v>11</v>
      </c>
      <c r="G384" s="727">
        <v>83105</v>
      </c>
      <c r="H384" s="727">
        <v>0.5</v>
      </c>
      <c r="I384" s="727">
        <v>7555</v>
      </c>
      <c r="J384" s="727">
        <v>22</v>
      </c>
      <c r="K384" s="727">
        <v>166210</v>
      </c>
      <c r="L384" s="727">
        <v>1</v>
      </c>
      <c r="M384" s="727">
        <v>7555</v>
      </c>
      <c r="N384" s="727">
        <v>58</v>
      </c>
      <c r="O384" s="727">
        <v>438248</v>
      </c>
      <c r="P384" s="740">
        <v>2.6367125925034594</v>
      </c>
      <c r="Q384" s="728">
        <v>7556</v>
      </c>
    </row>
    <row r="385" spans="1:17" ht="14.4" customHeight="1" x14ac:dyDescent="0.3">
      <c r="A385" s="723" t="s">
        <v>6945</v>
      </c>
      <c r="B385" s="724" t="s">
        <v>6283</v>
      </c>
      <c r="C385" s="724" t="s">
        <v>4886</v>
      </c>
      <c r="D385" s="724" t="s">
        <v>6948</v>
      </c>
      <c r="E385" s="724" t="s">
        <v>6949</v>
      </c>
      <c r="F385" s="727">
        <v>3</v>
      </c>
      <c r="G385" s="727">
        <v>0</v>
      </c>
      <c r="H385" s="727"/>
      <c r="I385" s="727">
        <v>0</v>
      </c>
      <c r="J385" s="727">
        <v>4</v>
      </c>
      <c r="K385" s="727">
        <v>0</v>
      </c>
      <c r="L385" s="727"/>
      <c r="M385" s="727">
        <v>0</v>
      </c>
      <c r="N385" s="727">
        <v>10</v>
      </c>
      <c r="O385" s="727">
        <v>0</v>
      </c>
      <c r="P385" s="740"/>
      <c r="Q385" s="728">
        <v>0</v>
      </c>
    </row>
    <row r="386" spans="1:17" ht="14.4" customHeight="1" x14ac:dyDescent="0.3">
      <c r="A386" s="723" t="s">
        <v>6945</v>
      </c>
      <c r="B386" s="724" t="s">
        <v>6283</v>
      </c>
      <c r="C386" s="724" t="s">
        <v>4886</v>
      </c>
      <c r="D386" s="724" t="s">
        <v>6950</v>
      </c>
      <c r="E386" s="724" t="s">
        <v>6951</v>
      </c>
      <c r="F386" s="727">
        <v>2</v>
      </c>
      <c r="G386" s="727">
        <v>0</v>
      </c>
      <c r="H386" s="727"/>
      <c r="I386" s="727">
        <v>0</v>
      </c>
      <c r="J386" s="727">
        <v>5</v>
      </c>
      <c r="K386" s="727">
        <v>0</v>
      </c>
      <c r="L386" s="727"/>
      <c r="M386" s="727">
        <v>0</v>
      </c>
      <c r="N386" s="727">
        <v>3</v>
      </c>
      <c r="O386" s="727">
        <v>0</v>
      </c>
      <c r="P386" s="740"/>
      <c r="Q386" s="728">
        <v>0</v>
      </c>
    </row>
    <row r="387" spans="1:17" ht="14.4" customHeight="1" x14ac:dyDescent="0.3">
      <c r="A387" s="723" t="s">
        <v>6945</v>
      </c>
      <c r="B387" s="724" t="s">
        <v>6283</v>
      </c>
      <c r="C387" s="724" t="s">
        <v>4886</v>
      </c>
      <c r="D387" s="724" t="s">
        <v>6952</v>
      </c>
      <c r="E387" s="724" t="s">
        <v>6953</v>
      </c>
      <c r="F387" s="727">
        <v>3</v>
      </c>
      <c r="G387" s="727">
        <v>0</v>
      </c>
      <c r="H387" s="727"/>
      <c r="I387" s="727">
        <v>0</v>
      </c>
      <c r="J387" s="727">
        <v>12</v>
      </c>
      <c r="K387" s="727">
        <v>0</v>
      </c>
      <c r="L387" s="727"/>
      <c r="M387" s="727">
        <v>0</v>
      </c>
      <c r="N387" s="727">
        <v>12</v>
      </c>
      <c r="O387" s="727">
        <v>0</v>
      </c>
      <c r="P387" s="740"/>
      <c r="Q387" s="728">
        <v>0</v>
      </c>
    </row>
    <row r="388" spans="1:17" ht="14.4" customHeight="1" x14ac:dyDescent="0.3">
      <c r="A388" s="723" t="s">
        <v>6945</v>
      </c>
      <c r="B388" s="724" t="s">
        <v>6283</v>
      </c>
      <c r="C388" s="724" t="s">
        <v>4886</v>
      </c>
      <c r="D388" s="724" t="s">
        <v>6954</v>
      </c>
      <c r="E388" s="724" t="s">
        <v>6955</v>
      </c>
      <c r="F388" s="727"/>
      <c r="G388" s="727"/>
      <c r="H388" s="727"/>
      <c r="I388" s="727"/>
      <c r="J388" s="727">
        <v>4</v>
      </c>
      <c r="K388" s="727">
        <v>0</v>
      </c>
      <c r="L388" s="727"/>
      <c r="M388" s="727">
        <v>0</v>
      </c>
      <c r="N388" s="727">
        <v>24</v>
      </c>
      <c r="O388" s="727">
        <v>0</v>
      </c>
      <c r="P388" s="740"/>
      <c r="Q388" s="728">
        <v>0</v>
      </c>
    </row>
    <row r="389" spans="1:17" ht="14.4" customHeight="1" x14ac:dyDescent="0.3">
      <c r="A389" s="723" t="s">
        <v>6945</v>
      </c>
      <c r="B389" s="724" t="s">
        <v>6283</v>
      </c>
      <c r="C389" s="724" t="s">
        <v>4886</v>
      </c>
      <c r="D389" s="724" t="s">
        <v>6956</v>
      </c>
      <c r="E389" s="724" t="s">
        <v>6957</v>
      </c>
      <c r="F389" s="727"/>
      <c r="G389" s="727"/>
      <c r="H389" s="727"/>
      <c r="I389" s="727"/>
      <c r="J389" s="727">
        <v>1</v>
      </c>
      <c r="K389" s="727">
        <v>0</v>
      </c>
      <c r="L389" s="727"/>
      <c r="M389" s="727">
        <v>0</v>
      </c>
      <c r="N389" s="727"/>
      <c r="O389" s="727"/>
      <c r="P389" s="740"/>
      <c r="Q389" s="728"/>
    </row>
    <row r="390" spans="1:17" ht="14.4" customHeight="1" thickBot="1" x14ac:dyDescent="0.35">
      <c r="A390" s="729" t="s">
        <v>6945</v>
      </c>
      <c r="B390" s="730" t="s">
        <v>6283</v>
      </c>
      <c r="C390" s="730" t="s">
        <v>4886</v>
      </c>
      <c r="D390" s="730" t="s">
        <v>6958</v>
      </c>
      <c r="E390" s="730" t="s">
        <v>6959</v>
      </c>
      <c r="F390" s="733"/>
      <c r="G390" s="733"/>
      <c r="H390" s="733"/>
      <c r="I390" s="733"/>
      <c r="J390" s="733">
        <v>4</v>
      </c>
      <c r="K390" s="733">
        <v>0</v>
      </c>
      <c r="L390" s="733"/>
      <c r="M390" s="733">
        <v>0</v>
      </c>
      <c r="N390" s="733">
        <v>24</v>
      </c>
      <c r="O390" s="733">
        <v>0</v>
      </c>
      <c r="P390" s="741"/>
      <c r="Q390" s="734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0" t="s">
        <v>181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4426</v>
      </c>
      <c r="D3" s="193">
        <f>SUBTOTAL(9,D6:D1048576)</f>
        <v>4909</v>
      </c>
      <c r="E3" s="193">
        <f>SUBTOTAL(9,E6:E1048576)</f>
        <v>4865</v>
      </c>
      <c r="F3" s="194">
        <f>IF(OR(E3=0,D3=0),"",E3/D3)</f>
        <v>0.99103687105316762</v>
      </c>
      <c r="G3" s="429">
        <f>SUBTOTAL(9,G6:G1048576)</f>
        <v>8395.2157000000007</v>
      </c>
      <c r="H3" s="430">
        <f>SUBTOTAL(9,H6:H1048576)</f>
        <v>9418.579499999998</v>
      </c>
      <c r="I3" s="430">
        <f>SUBTOTAL(9,I6:I1048576)</f>
        <v>9386.5771999999997</v>
      </c>
      <c r="J3" s="194">
        <f>IF(OR(I3=0,H3=0),"",I3/H3)</f>
        <v>0.9966022158649297</v>
      </c>
      <c r="K3" s="429">
        <f>SUBTOTAL(9,K6:K1048576)</f>
        <v>1293.32</v>
      </c>
      <c r="L3" s="430">
        <f>SUBTOTAL(9,L6:L1048576)</f>
        <v>1442.75</v>
      </c>
      <c r="M3" s="430">
        <f>SUBTOTAL(9,M6:M1048576)</f>
        <v>1447.47</v>
      </c>
      <c r="N3" s="195">
        <f>IF(OR(M3=0,E3=0),"",M3*1000/E3)</f>
        <v>297.52723535457346</v>
      </c>
    </row>
    <row r="4" spans="1:14" ht="14.4" customHeight="1" x14ac:dyDescent="0.3">
      <c r="A4" s="672" t="s">
        <v>90</v>
      </c>
      <c r="B4" s="673" t="s">
        <v>11</v>
      </c>
      <c r="C4" s="674" t="s">
        <v>91</v>
      </c>
      <c r="D4" s="674"/>
      <c r="E4" s="674"/>
      <c r="F4" s="675"/>
      <c r="G4" s="676" t="s">
        <v>318</v>
      </c>
      <c r="H4" s="674"/>
      <c r="I4" s="674"/>
      <c r="J4" s="675"/>
      <c r="K4" s="676" t="s">
        <v>92</v>
      </c>
      <c r="L4" s="674"/>
      <c r="M4" s="674"/>
      <c r="N4" s="677"/>
    </row>
    <row r="5" spans="1:14" ht="14.4" customHeight="1" thickBot="1" x14ac:dyDescent="0.35">
      <c r="A5" s="947"/>
      <c r="B5" s="948"/>
      <c r="C5" s="955">
        <v>2015</v>
      </c>
      <c r="D5" s="955">
        <v>2016</v>
      </c>
      <c r="E5" s="955">
        <v>2017</v>
      </c>
      <c r="F5" s="956" t="s">
        <v>2</v>
      </c>
      <c r="G5" s="966">
        <v>2015</v>
      </c>
      <c r="H5" s="955">
        <v>2016</v>
      </c>
      <c r="I5" s="955">
        <v>2017</v>
      </c>
      <c r="J5" s="956" t="s">
        <v>2</v>
      </c>
      <c r="K5" s="966">
        <v>2015</v>
      </c>
      <c r="L5" s="955">
        <v>2016</v>
      </c>
      <c r="M5" s="955">
        <v>2017</v>
      </c>
      <c r="N5" s="967" t="s">
        <v>93</v>
      </c>
    </row>
    <row r="6" spans="1:14" ht="14.4" customHeight="1" x14ac:dyDescent="0.3">
      <c r="A6" s="949" t="s">
        <v>5462</v>
      </c>
      <c r="B6" s="952" t="s">
        <v>6961</v>
      </c>
      <c r="C6" s="957">
        <v>3916</v>
      </c>
      <c r="D6" s="958">
        <v>4345</v>
      </c>
      <c r="E6" s="958">
        <v>4328</v>
      </c>
      <c r="F6" s="963">
        <v>0.99608745684695055</v>
      </c>
      <c r="G6" s="957">
        <v>3706.8934000000004</v>
      </c>
      <c r="H6" s="958">
        <v>4127.8106999999982</v>
      </c>
      <c r="I6" s="958">
        <v>4094.3314999999998</v>
      </c>
      <c r="J6" s="963">
        <v>0.99188935674787648</v>
      </c>
      <c r="K6" s="957">
        <v>439.32</v>
      </c>
      <c r="L6" s="958">
        <v>477.75</v>
      </c>
      <c r="M6" s="958">
        <v>472.47</v>
      </c>
      <c r="N6" s="968">
        <v>109.16589648798521</v>
      </c>
    </row>
    <row r="7" spans="1:14" ht="14.4" customHeight="1" x14ac:dyDescent="0.3">
      <c r="A7" s="950" t="s">
        <v>5614</v>
      </c>
      <c r="B7" s="953" t="s">
        <v>6962</v>
      </c>
      <c r="C7" s="959">
        <v>347</v>
      </c>
      <c r="D7" s="960">
        <v>408</v>
      </c>
      <c r="E7" s="960">
        <v>441</v>
      </c>
      <c r="F7" s="964">
        <v>1.0808823529411764</v>
      </c>
      <c r="G7" s="959">
        <v>3715.4330999999997</v>
      </c>
      <c r="H7" s="960">
        <v>4368.5784000000003</v>
      </c>
      <c r="I7" s="960">
        <v>4721.9192999999996</v>
      </c>
      <c r="J7" s="964">
        <v>1.0808823529411762</v>
      </c>
      <c r="K7" s="959">
        <v>694</v>
      </c>
      <c r="L7" s="960">
        <v>816</v>
      </c>
      <c r="M7" s="960">
        <v>882</v>
      </c>
      <c r="N7" s="969">
        <v>2000</v>
      </c>
    </row>
    <row r="8" spans="1:14" ht="14.4" customHeight="1" x14ac:dyDescent="0.3">
      <c r="A8" s="950" t="s">
        <v>5620</v>
      </c>
      <c r="B8" s="953" t="s">
        <v>6962</v>
      </c>
      <c r="C8" s="959">
        <v>157</v>
      </c>
      <c r="D8" s="960">
        <v>142</v>
      </c>
      <c r="E8" s="960">
        <v>90</v>
      </c>
      <c r="F8" s="964">
        <v>0.63380281690140849</v>
      </c>
      <c r="G8" s="959">
        <v>943.31880000000001</v>
      </c>
      <c r="H8" s="960">
        <v>853.19279999999981</v>
      </c>
      <c r="I8" s="960">
        <v>540.75599999999997</v>
      </c>
      <c r="J8" s="964">
        <v>0.63380281690140861</v>
      </c>
      <c r="K8" s="959">
        <v>157</v>
      </c>
      <c r="L8" s="960">
        <v>142</v>
      </c>
      <c r="M8" s="960">
        <v>90</v>
      </c>
      <c r="N8" s="969">
        <v>1000</v>
      </c>
    </row>
    <row r="9" spans="1:14" ht="14.4" customHeight="1" thickBot="1" x14ac:dyDescent="0.35">
      <c r="A9" s="951" t="s">
        <v>5618</v>
      </c>
      <c r="B9" s="954" t="s">
        <v>6962</v>
      </c>
      <c r="C9" s="961">
        <v>6</v>
      </c>
      <c r="D9" s="962">
        <v>14</v>
      </c>
      <c r="E9" s="962">
        <v>6</v>
      </c>
      <c r="F9" s="965">
        <v>0.42857142857142855</v>
      </c>
      <c r="G9" s="961">
        <v>29.570399999999999</v>
      </c>
      <c r="H9" s="962">
        <v>68.997599999999991</v>
      </c>
      <c r="I9" s="962">
        <v>29.570399999999999</v>
      </c>
      <c r="J9" s="965">
        <v>0.4285714285714286</v>
      </c>
      <c r="K9" s="961">
        <v>3</v>
      </c>
      <c r="L9" s="962">
        <v>7</v>
      </c>
      <c r="M9" s="962">
        <v>3</v>
      </c>
      <c r="N9" s="97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2017-04-24T14:05:43Z</dcterms:modified>
</cp:coreProperties>
</file>